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231"/>
  <workbookPr defaultThemeVersion="124226"/>
  <mc:AlternateContent xmlns:mc="http://schemas.openxmlformats.org/markup-compatibility/2006">
    <mc:Choice Requires="x15">
      <x15ac:absPath xmlns:x15ac="http://schemas.microsoft.com/office/spreadsheetml/2010/11/ac" url="C:\Users\Fabio Fais\Desktop\ATTI\Pdo\2024\"/>
    </mc:Choice>
  </mc:AlternateContent>
  <xr:revisionPtr revIDLastSave="0" documentId="13_ncr:1_{5CE73F50-021E-4B0D-B8C0-16C9E03A7348}" xr6:coauthVersionLast="45" xr6:coauthVersionMax="47" xr10:uidLastSave="{00000000-0000-0000-0000-000000000000}"/>
  <bookViews>
    <workbookView xWindow="-120" yWindow="-120" windowWidth="29040" windowHeight="15720" tabRatio="795" firstSheet="6" activeTab="7" xr2:uid="{00000000-000D-0000-FFFF-FFFF00000000}"/>
  </bookViews>
  <sheets>
    <sheet name="Elenco P.I." sheetId="39" state="hidden" r:id="rId1"/>
    <sheet name="Elenco Obiettivi" sheetId="1" state="hidden" r:id="rId2"/>
    <sheet name="8vuota" sheetId="19" state="hidden" r:id="rId3"/>
    <sheet name="9vuota" sheetId="20" state="hidden" r:id="rId4"/>
    <sheet name="10vuota" sheetId="21" state="hidden" r:id="rId5"/>
    <sheet name="Foglio6" sheetId="57" state="hidden" r:id="rId6"/>
    <sheet name="Foglio7" sheetId="58" r:id="rId7"/>
    <sheet name="Dirigente" sheetId="28" r:id="rId8"/>
    <sheet name="Dip. " sheetId="22" r:id="rId9"/>
    <sheet name="Dip.  (2)" sheetId="47" r:id="rId10"/>
    <sheet name="Dip.  (3)" sheetId="48" r:id="rId11"/>
    <sheet name="Dip.  (4)" sheetId="49" r:id="rId12"/>
    <sheet name="Dip.  (5)" sheetId="50" r:id="rId13"/>
    <sheet name="Dip.  (6)" sheetId="51" r:id="rId14"/>
    <sheet name="Dip.  (7)" sheetId="52" r:id="rId15"/>
    <sheet name="Dip.  (8)" sheetId="53" r:id="rId16"/>
    <sheet name="Dip.  (9)" sheetId="54" r:id="rId17"/>
    <sheet name="Dip.  (10)" sheetId="55" r:id="rId18"/>
    <sheet name="Foglio5" sheetId="56" state="hidden" r:id="rId19"/>
    <sheet name="Dip. 6" sheetId="34" state="hidden" r:id="rId20"/>
    <sheet name="Dip. 7" sheetId="35" state="hidden" r:id="rId21"/>
    <sheet name="Dip. 8" sheetId="36" state="hidden" r:id="rId22"/>
    <sheet name="Dip. 9" sheetId="37" state="hidden" r:id="rId23"/>
    <sheet name="Dip.10" sheetId="38" state="hidden" r:id="rId24"/>
    <sheet name="Report" sheetId="12" state="hidden" r:id="rId25"/>
    <sheet name="Grafici" sheetId="30" state="hidden" r:id="rId26"/>
    <sheet name="Foglio1" sheetId="40" state="hidden" r:id="rId27"/>
    <sheet name="Comp." sheetId="42" state="hidden" r:id="rId28"/>
    <sheet name="Foglio2" sheetId="41" state="hidden" r:id="rId29"/>
    <sheet name="Foglio4" sheetId="44" state="hidden" r:id="rId30"/>
    <sheet name="Foglio3" sheetId="46" state="hidden" r:id="rId31"/>
  </sheets>
  <externalReferences>
    <externalReference r:id="rId32"/>
  </externalReferences>
  <definedNames>
    <definedName name="_xlnm._FilterDatabase" localSheetId="1" hidden="1">'Elenco Obiettivi'!$M$1:$S$268</definedName>
    <definedName name="_xlnm._FilterDatabase" localSheetId="0" hidden="1">'Elenco P.I.'!$A$10:$WXB$36</definedName>
    <definedName name="_xlnm._FilterDatabase" localSheetId="30" hidden="1">Foglio3!$A$2:$D$2</definedName>
    <definedName name="_xlnm.Print_Area" localSheetId="4">'10vuota'!$A$2:$AI$108</definedName>
    <definedName name="_xlnm.Print_Area" localSheetId="2">'8vuota'!$A$2:$AI$108</definedName>
    <definedName name="_xlnm.Print_Area" localSheetId="3">'9vuota'!$A$2:$AI$108</definedName>
    <definedName name="_xlnm.Print_Area" localSheetId="1">'Elenco Obiettivi'!$A$1:$M$9</definedName>
    <definedName name="Comportamenti">[1]Comportamenti!$A$2:$A$10</definedName>
    <definedName name="Valore">[1]Comportamenti!$B$2:$B$10</definedName>
  </definedNames>
  <calcPr calcId="191029"/>
</workbook>
</file>

<file path=xl/calcChain.xml><?xml version="1.0" encoding="utf-8"?>
<calcChain xmlns="http://schemas.openxmlformats.org/spreadsheetml/2006/main">
  <c r="D26" i="28" l="1"/>
  <c r="E13" i="1" l="1"/>
  <c r="D69" i="55"/>
  <c r="E57" i="55" s="1"/>
  <c r="D68" i="55"/>
  <c r="L67" i="55"/>
  <c r="F67" i="55"/>
  <c r="H67" i="55" s="1"/>
  <c r="E67" i="55"/>
  <c r="F66" i="55"/>
  <c r="J66" i="55" s="1"/>
  <c r="E66" i="55"/>
  <c r="L65" i="55"/>
  <c r="K65" i="55"/>
  <c r="F65" i="55"/>
  <c r="J65" i="55" s="1"/>
  <c r="E65" i="55"/>
  <c r="F64" i="55"/>
  <c r="L64" i="55" s="1"/>
  <c r="F63" i="55"/>
  <c r="E63" i="55"/>
  <c r="F62" i="55"/>
  <c r="K62" i="55" s="1"/>
  <c r="E62" i="55"/>
  <c r="F61" i="55"/>
  <c r="E61" i="55"/>
  <c r="F60" i="55"/>
  <c r="I60" i="55" s="1"/>
  <c r="E60" i="55"/>
  <c r="F59" i="55"/>
  <c r="L59" i="55" s="1"/>
  <c r="E59" i="55"/>
  <c r="L58" i="55"/>
  <c r="F58" i="55"/>
  <c r="K58" i="55" s="1"/>
  <c r="E58" i="55"/>
  <c r="F57" i="55"/>
  <c r="L57" i="55" s="1"/>
  <c r="F56" i="55"/>
  <c r="E56" i="55"/>
  <c r="F55" i="55"/>
  <c r="H55" i="55" s="1"/>
  <c r="E55" i="55"/>
  <c r="F54" i="55"/>
  <c r="E54" i="55"/>
  <c r="L53" i="55"/>
  <c r="F53" i="55"/>
  <c r="J53" i="55" s="1"/>
  <c r="E53" i="55"/>
  <c r="F52" i="55"/>
  <c r="L52" i="55" s="1"/>
  <c r="E52" i="55"/>
  <c r="F51" i="55"/>
  <c r="E51" i="55"/>
  <c r="L50" i="55"/>
  <c r="K50" i="55"/>
  <c r="J50" i="55"/>
  <c r="I50" i="55"/>
  <c r="H50" i="55"/>
  <c r="F50" i="55"/>
  <c r="E50" i="55"/>
  <c r="F49" i="55"/>
  <c r="E49" i="55"/>
  <c r="D43" i="55"/>
  <c r="L41" i="55"/>
  <c r="K41" i="55"/>
  <c r="J41" i="55"/>
  <c r="I41" i="55"/>
  <c r="F41" i="55"/>
  <c r="H41" i="55" s="1"/>
  <c r="F40" i="55"/>
  <c r="J40" i="55" s="1"/>
  <c r="F39" i="55"/>
  <c r="J39" i="55" s="1"/>
  <c r="F38" i="55"/>
  <c r="J38" i="55" s="1"/>
  <c r="F37" i="55"/>
  <c r="K36" i="55"/>
  <c r="F36" i="55"/>
  <c r="L36" i="55" s="1"/>
  <c r="F35" i="55"/>
  <c r="H35" i="55" s="1"/>
  <c r="L34" i="55"/>
  <c r="K34" i="55"/>
  <c r="F34" i="55"/>
  <c r="I34" i="55" s="1"/>
  <c r="F33" i="55"/>
  <c r="L33" i="55" s="1"/>
  <c r="F32" i="55"/>
  <c r="K32" i="55" s="1"/>
  <c r="F31" i="55"/>
  <c r="L31" i="55" s="1"/>
  <c r="F30" i="55"/>
  <c r="M27" i="55"/>
  <c r="M46" i="55" s="1"/>
  <c r="G27" i="55"/>
  <c r="F27" i="55"/>
  <c r="E27" i="55"/>
  <c r="D27" i="55"/>
  <c r="D25" i="55"/>
  <c r="F23" i="55"/>
  <c r="H23" i="55" s="1"/>
  <c r="E23" i="55"/>
  <c r="C23" i="55"/>
  <c r="B23" i="55"/>
  <c r="F22" i="55"/>
  <c r="L22" i="55" s="1"/>
  <c r="E22" i="55"/>
  <c r="C22" i="55"/>
  <c r="B22" i="55"/>
  <c r="I21" i="55"/>
  <c r="F21" i="55"/>
  <c r="E21" i="55"/>
  <c r="F20" i="55"/>
  <c r="I20" i="55" s="1"/>
  <c r="O19" i="55"/>
  <c r="K19" i="55"/>
  <c r="F19" i="55"/>
  <c r="L19" i="55" s="1"/>
  <c r="F18" i="55"/>
  <c r="F17" i="55"/>
  <c r="I17" i="55" s="1"/>
  <c r="B17" i="55"/>
  <c r="F16" i="55"/>
  <c r="L16" i="55" s="1"/>
  <c r="B16" i="55"/>
  <c r="O15" i="55"/>
  <c r="I15" i="55"/>
  <c r="H15" i="55"/>
  <c r="F15" i="55"/>
  <c r="B15" i="55"/>
  <c r="F14" i="55"/>
  <c r="J14" i="55" s="1"/>
  <c r="B14" i="55"/>
  <c r="C7" i="55"/>
  <c r="C6" i="55"/>
  <c r="C5" i="55"/>
  <c r="D69" i="54"/>
  <c r="D68" i="54"/>
  <c r="L67" i="54"/>
  <c r="K67" i="54"/>
  <c r="J67" i="54"/>
  <c r="I67" i="54"/>
  <c r="H67" i="54"/>
  <c r="F67" i="54"/>
  <c r="E67" i="54"/>
  <c r="F66" i="54"/>
  <c r="L66" i="54" s="1"/>
  <c r="E66" i="54"/>
  <c r="K65" i="54"/>
  <c r="J65" i="54"/>
  <c r="F65" i="54"/>
  <c r="L65" i="54" s="1"/>
  <c r="E65" i="54"/>
  <c r="L64" i="54"/>
  <c r="K64" i="54"/>
  <c r="J64" i="54"/>
  <c r="I64" i="54"/>
  <c r="H64" i="54"/>
  <c r="F64" i="54"/>
  <c r="E64" i="54"/>
  <c r="L63" i="54"/>
  <c r="F63" i="54"/>
  <c r="K63" i="54" s="1"/>
  <c r="E63" i="54"/>
  <c r="L62" i="54"/>
  <c r="K62" i="54"/>
  <c r="J62" i="54"/>
  <c r="F62" i="54"/>
  <c r="I62" i="54" s="1"/>
  <c r="E62" i="54"/>
  <c r="F61" i="54"/>
  <c r="H61" i="54" s="1"/>
  <c r="E61" i="54"/>
  <c r="L60" i="54"/>
  <c r="K60" i="54"/>
  <c r="J60" i="54"/>
  <c r="I60" i="54"/>
  <c r="F60" i="54"/>
  <c r="H60" i="54" s="1"/>
  <c r="E60" i="54"/>
  <c r="F59" i="54"/>
  <c r="H59" i="54" s="1"/>
  <c r="E59" i="54"/>
  <c r="L58" i="54"/>
  <c r="K58" i="54"/>
  <c r="I58" i="54"/>
  <c r="H58" i="54"/>
  <c r="F58" i="54"/>
  <c r="J58" i="54" s="1"/>
  <c r="E58" i="54"/>
  <c r="L57" i="54"/>
  <c r="K57" i="54"/>
  <c r="J57" i="54"/>
  <c r="I57" i="54"/>
  <c r="F57" i="54"/>
  <c r="H57" i="54" s="1"/>
  <c r="E57" i="54"/>
  <c r="F56" i="54"/>
  <c r="L56" i="54" s="1"/>
  <c r="E56" i="54"/>
  <c r="L55" i="54"/>
  <c r="K55" i="54"/>
  <c r="J55" i="54"/>
  <c r="I55" i="54"/>
  <c r="H55" i="54"/>
  <c r="F55" i="54"/>
  <c r="E55" i="54"/>
  <c r="F54" i="54"/>
  <c r="L54" i="54" s="1"/>
  <c r="E54" i="54"/>
  <c r="K53" i="54"/>
  <c r="J53" i="54"/>
  <c r="F53" i="54"/>
  <c r="L53" i="54" s="1"/>
  <c r="E53" i="54"/>
  <c r="L52" i="54"/>
  <c r="K52" i="54"/>
  <c r="J52" i="54"/>
  <c r="I52" i="54"/>
  <c r="H52" i="54"/>
  <c r="F52" i="54"/>
  <c r="E52" i="54"/>
  <c r="L51" i="54"/>
  <c r="F51" i="54"/>
  <c r="K51" i="54" s="1"/>
  <c r="E51" i="54"/>
  <c r="K50" i="54"/>
  <c r="J50" i="54"/>
  <c r="F50" i="54"/>
  <c r="I50" i="54" s="1"/>
  <c r="E50" i="54"/>
  <c r="F49" i="54"/>
  <c r="L49" i="54" s="1"/>
  <c r="E49" i="54"/>
  <c r="E69" i="54" s="1"/>
  <c r="M46" i="54"/>
  <c r="D43" i="54"/>
  <c r="D44" i="54" s="1"/>
  <c r="L41" i="54"/>
  <c r="K41" i="54"/>
  <c r="J41" i="54"/>
  <c r="I41" i="54"/>
  <c r="H41" i="54"/>
  <c r="F41" i="54"/>
  <c r="F40" i="54"/>
  <c r="H40" i="54" s="1"/>
  <c r="K39" i="54"/>
  <c r="J39" i="54"/>
  <c r="F39" i="54"/>
  <c r="L39" i="54" s="1"/>
  <c r="L38" i="54"/>
  <c r="K38" i="54"/>
  <c r="J38" i="54"/>
  <c r="I38" i="54"/>
  <c r="H38" i="54"/>
  <c r="F38" i="54"/>
  <c r="L37" i="54"/>
  <c r="F37" i="54"/>
  <c r="K37" i="54" s="1"/>
  <c r="K36" i="54"/>
  <c r="J36" i="54"/>
  <c r="F36" i="54"/>
  <c r="I36" i="54" s="1"/>
  <c r="F35" i="54"/>
  <c r="I35" i="54" s="1"/>
  <c r="L34" i="54"/>
  <c r="K34" i="54"/>
  <c r="J34" i="54"/>
  <c r="I34" i="54"/>
  <c r="F34" i="54"/>
  <c r="H34" i="54" s="1"/>
  <c r="F33" i="54"/>
  <c r="J33" i="54" s="1"/>
  <c r="L32" i="54"/>
  <c r="K32" i="54"/>
  <c r="I32" i="54"/>
  <c r="H32" i="54"/>
  <c r="F32" i="54"/>
  <c r="J32" i="54" s="1"/>
  <c r="L31" i="54"/>
  <c r="K31" i="54"/>
  <c r="J31" i="54"/>
  <c r="I31" i="54"/>
  <c r="F31" i="54"/>
  <c r="H31" i="54" s="1"/>
  <c r="F30" i="54"/>
  <c r="L30" i="54" s="1"/>
  <c r="M27" i="54"/>
  <c r="G27" i="54"/>
  <c r="F27" i="54"/>
  <c r="E27" i="54"/>
  <c r="D27" i="54"/>
  <c r="D25" i="54"/>
  <c r="L23" i="54"/>
  <c r="K23" i="54"/>
  <c r="J23" i="54"/>
  <c r="I23" i="54"/>
  <c r="H23" i="54"/>
  <c r="F23" i="54"/>
  <c r="E23" i="54"/>
  <c r="C23" i="54"/>
  <c r="B23" i="54"/>
  <c r="L22" i="54"/>
  <c r="K22" i="54"/>
  <c r="J22" i="54"/>
  <c r="I22" i="54"/>
  <c r="H22" i="54"/>
  <c r="F22" i="54"/>
  <c r="E22" i="54"/>
  <c r="C22" i="54"/>
  <c r="B22" i="54"/>
  <c r="F21" i="54"/>
  <c r="I21" i="54" s="1"/>
  <c r="E21" i="54"/>
  <c r="L20" i="54"/>
  <c r="K20" i="54"/>
  <c r="J20" i="54"/>
  <c r="I20" i="54"/>
  <c r="F20" i="54"/>
  <c r="H20" i="54" s="1"/>
  <c r="O19" i="54"/>
  <c r="L19" i="54"/>
  <c r="K19" i="54"/>
  <c r="J19" i="54"/>
  <c r="I19" i="54"/>
  <c r="F19" i="54"/>
  <c r="H19" i="54" s="1"/>
  <c r="F18" i="54"/>
  <c r="L18" i="54" s="1"/>
  <c r="L17" i="54"/>
  <c r="K17" i="54"/>
  <c r="J17" i="54"/>
  <c r="I17" i="54"/>
  <c r="F17" i="54"/>
  <c r="H17" i="54" s="1"/>
  <c r="B17" i="54"/>
  <c r="L16" i="54"/>
  <c r="K16" i="54"/>
  <c r="J16" i="54"/>
  <c r="I16" i="54"/>
  <c r="H16" i="54"/>
  <c r="F16" i="54"/>
  <c r="B16" i="54"/>
  <c r="O15" i="54"/>
  <c r="F15" i="54"/>
  <c r="L15" i="54" s="1"/>
  <c r="B15" i="54"/>
  <c r="K14" i="54"/>
  <c r="J14" i="54"/>
  <c r="F14" i="54"/>
  <c r="L14" i="54" s="1"/>
  <c r="B14" i="54"/>
  <c r="C7" i="54"/>
  <c r="C6" i="54"/>
  <c r="C5" i="54"/>
  <c r="D69" i="53"/>
  <c r="E64" i="53" s="1"/>
  <c r="O68" i="53"/>
  <c r="D68" i="53"/>
  <c r="P67" i="53"/>
  <c r="L67" i="53"/>
  <c r="K67" i="53"/>
  <c r="F67" i="53"/>
  <c r="J67" i="53" s="1"/>
  <c r="E67" i="53"/>
  <c r="K66" i="53"/>
  <c r="J66" i="53"/>
  <c r="I66" i="53"/>
  <c r="H66" i="53"/>
  <c r="F66" i="53"/>
  <c r="L66" i="53" s="1"/>
  <c r="E66" i="53"/>
  <c r="F65" i="53"/>
  <c r="L65" i="53" s="1"/>
  <c r="E65" i="53"/>
  <c r="L64" i="53"/>
  <c r="K64" i="53"/>
  <c r="J64" i="53"/>
  <c r="I64" i="53"/>
  <c r="H64" i="53"/>
  <c r="F64" i="53"/>
  <c r="F63" i="53"/>
  <c r="L63" i="53" s="1"/>
  <c r="E63" i="53"/>
  <c r="L62" i="53"/>
  <c r="K62" i="53"/>
  <c r="J62" i="53"/>
  <c r="F62" i="53"/>
  <c r="I62" i="53" s="1"/>
  <c r="E62" i="53"/>
  <c r="F61" i="53"/>
  <c r="I61" i="53" s="1"/>
  <c r="E61" i="53"/>
  <c r="L60" i="53"/>
  <c r="H60" i="53"/>
  <c r="F60" i="53"/>
  <c r="K60" i="53" s="1"/>
  <c r="E60" i="53"/>
  <c r="J59" i="53"/>
  <c r="I59" i="53"/>
  <c r="F59" i="53"/>
  <c r="K59" i="53" s="1"/>
  <c r="E59" i="53"/>
  <c r="F58" i="53"/>
  <c r="L58" i="53" s="1"/>
  <c r="E58" i="53"/>
  <c r="L57" i="53"/>
  <c r="K57" i="53"/>
  <c r="J57" i="53"/>
  <c r="I57" i="53"/>
  <c r="H57" i="53"/>
  <c r="F57" i="53"/>
  <c r="E57" i="53"/>
  <c r="F56" i="53"/>
  <c r="L56" i="53" s="1"/>
  <c r="E56" i="53"/>
  <c r="L55" i="53"/>
  <c r="K55" i="53"/>
  <c r="F55" i="53"/>
  <c r="J55" i="53" s="1"/>
  <c r="E55" i="53"/>
  <c r="K54" i="53"/>
  <c r="J54" i="53"/>
  <c r="I54" i="53"/>
  <c r="H54" i="53"/>
  <c r="F54" i="53"/>
  <c r="L54" i="53" s="1"/>
  <c r="E54" i="53"/>
  <c r="F53" i="53"/>
  <c r="L53" i="53" s="1"/>
  <c r="E53" i="53"/>
  <c r="L52" i="53"/>
  <c r="K52" i="53"/>
  <c r="J52" i="53"/>
  <c r="I52" i="53"/>
  <c r="H52" i="53"/>
  <c r="F52" i="53"/>
  <c r="E52" i="53"/>
  <c r="F51" i="53"/>
  <c r="L51" i="53" s="1"/>
  <c r="E51" i="53"/>
  <c r="L50" i="53"/>
  <c r="K50" i="53"/>
  <c r="J50" i="53"/>
  <c r="I50" i="53"/>
  <c r="F50" i="53"/>
  <c r="H50" i="53" s="1"/>
  <c r="E50" i="53"/>
  <c r="F49" i="53"/>
  <c r="L49" i="53" s="1"/>
  <c r="E49" i="53"/>
  <c r="E69" i="53" s="1"/>
  <c r="M46" i="53"/>
  <c r="D43" i="53"/>
  <c r="D44" i="53" s="1"/>
  <c r="L41" i="53"/>
  <c r="K41" i="53"/>
  <c r="F41" i="53"/>
  <c r="J41" i="53" s="1"/>
  <c r="K40" i="53"/>
  <c r="J40" i="53"/>
  <c r="I40" i="53"/>
  <c r="H40" i="53"/>
  <c r="F40" i="53"/>
  <c r="L40" i="53" s="1"/>
  <c r="F39" i="53"/>
  <c r="L39" i="53" s="1"/>
  <c r="L38" i="53"/>
  <c r="K38" i="53"/>
  <c r="J38" i="53"/>
  <c r="I38" i="53"/>
  <c r="H38" i="53"/>
  <c r="F38" i="53"/>
  <c r="F37" i="53"/>
  <c r="L37" i="53" s="1"/>
  <c r="L36" i="53"/>
  <c r="K36" i="53"/>
  <c r="J36" i="53"/>
  <c r="I36" i="53"/>
  <c r="F36" i="53"/>
  <c r="H36" i="53" s="1"/>
  <c r="F35" i="53"/>
  <c r="I35" i="53" s="1"/>
  <c r="L34" i="53"/>
  <c r="K34" i="53"/>
  <c r="H34" i="53"/>
  <c r="F34" i="53"/>
  <c r="J34" i="53" s="1"/>
  <c r="F33" i="53"/>
  <c r="K33" i="53" s="1"/>
  <c r="F32" i="53"/>
  <c r="L32" i="53" s="1"/>
  <c r="L31" i="53"/>
  <c r="K31" i="53"/>
  <c r="J31" i="53"/>
  <c r="I31" i="53"/>
  <c r="H31" i="53"/>
  <c r="F31" i="53"/>
  <c r="F30" i="53"/>
  <c r="H30" i="53" s="1"/>
  <c r="M27" i="53"/>
  <c r="G27" i="53"/>
  <c r="F27" i="53"/>
  <c r="E27" i="53"/>
  <c r="D27" i="53"/>
  <c r="D25" i="53"/>
  <c r="L23" i="53"/>
  <c r="K23" i="53"/>
  <c r="J23" i="53"/>
  <c r="I23" i="53"/>
  <c r="H23" i="53"/>
  <c r="F23" i="53"/>
  <c r="E23" i="53"/>
  <c r="C23" i="53"/>
  <c r="B23" i="53"/>
  <c r="L22" i="53"/>
  <c r="K22" i="53"/>
  <c r="J22" i="53"/>
  <c r="I22" i="53"/>
  <c r="H22" i="53"/>
  <c r="F22" i="53"/>
  <c r="E22" i="53"/>
  <c r="C22" i="53"/>
  <c r="B22" i="53"/>
  <c r="F21" i="53"/>
  <c r="H21" i="53" s="1"/>
  <c r="E21" i="53"/>
  <c r="L20" i="53"/>
  <c r="K20" i="53"/>
  <c r="J20" i="53"/>
  <c r="I20" i="53"/>
  <c r="H20" i="53"/>
  <c r="F20" i="53"/>
  <c r="O19" i="53"/>
  <c r="L19" i="53"/>
  <c r="K19" i="53"/>
  <c r="J19" i="53"/>
  <c r="I19" i="53"/>
  <c r="H19" i="53"/>
  <c r="F19" i="53"/>
  <c r="F18" i="53"/>
  <c r="H18" i="53" s="1"/>
  <c r="L17" i="53"/>
  <c r="K17" i="53"/>
  <c r="J17" i="53"/>
  <c r="I17" i="53"/>
  <c r="H17" i="53"/>
  <c r="F17" i="53"/>
  <c r="B17" i="53"/>
  <c r="L16" i="53"/>
  <c r="K16" i="53"/>
  <c r="J16" i="53"/>
  <c r="I16" i="53"/>
  <c r="H16" i="53"/>
  <c r="F16" i="53"/>
  <c r="B16" i="53"/>
  <c r="O15" i="53"/>
  <c r="F15" i="53"/>
  <c r="H15" i="53" s="1"/>
  <c r="B15" i="53"/>
  <c r="F14" i="53"/>
  <c r="L14" i="53" s="1"/>
  <c r="B14" i="53"/>
  <c r="C7" i="53"/>
  <c r="C6" i="53"/>
  <c r="C5" i="53"/>
  <c r="D69" i="52"/>
  <c r="D68" i="52"/>
  <c r="L67" i="52"/>
  <c r="K67" i="52"/>
  <c r="F67" i="52"/>
  <c r="J67" i="52" s="1"/>
  <c r="E67" i="52"/>
  <c r="F66" i="52"/>
  <c r="L66" i="52" s="1"/>
  <c r="E66" i="52"/>
  <c r="I65" i="52"/>
  <c r="F65" i="52"/>
  <c r="L65" i="52" s="1"/>
  <c r="E65" i="52"/>
  <c r="L64" i="52"/>
  <c r="K64" i="52"/>
  <c r="J64" i="52"/>
  <c r="I64" i="52"/>
  <c r="H64" i="52"/>
  <c r="F64" i="52"/>
  <c r="E64" i="52"/>
  <c r="K63" i="52"/>
  <c r="I63" i="52"/>
  <c r="H63" i="52"/>
  <c r="F63" i="52"/>
  <c r="L63" i="52" s="1"/>
  <c r="E63" i="52"/>
  <c r="L62" i="52"/>
  <c r="K62" i="52"/>
  <c r="J62" i="52"/>
  <c r="H62" i="52"/>
  <c r="F62" i="52"/>
  <c r="I62" i="52" s="1"/>
  <c r="E62" i="52"/>
  <c r="F61" i="52"/>
  <c r="J61" i="52" s="1"/>
  <c r="E61" i="52"/>
  <c r="L60" i="52"/>
  <c r="J60" i="52"/>
  <c r="I60" i="52"/>
  <c r="H60" i="52"/>
  <c r="F60" i="52"/>
  <c r="K60" i="52" s="1"/>
  <c r="E60" i="52"/>
  <c r="F59" i="52"/>
  <c r="L59" i="52" s="1"/>
  <c r="E59" i="52"/>
  <c r="F58" i="52"/>
  <c r="L58" i="52" s="1"/>
  <c r="E58" i="52"/>
  <c r="L57" i="52"/>
  <c r="K57" i="52"/>
  <c r="J57" i="52"/>
  <c r="I57" i="52"/>
  <c r="F57" i="52"/>
  <c r="H57" i="52" s="1"/>
  <c r="E57" i="52"/>
  <c r="I56" i="52"/>
  <c r="F56" i="52"/>
  <c r="L56" i="52" s="1"/>
  <c r="E56" i="52"/>
  <c r="L55" i="52"/>
  <c r="K55" i="52"/>
  <c r="F55" i="52"/>
  <c r="J55" i="52" s="1"/>
  <c r="E55" i="52"/>
  <c r="F54" i="52"/>
  <c r="K54" i="52" s="1"/>
  <c r="E54" i="52"/>
  <c r="I53" i="52"/>
  <c r="F53" i="52"/>
  <c r="L53" i="52" s="1"/>
  <c r="E53" i="52"/>
  <c r="L52" i="52"/>
  <c r="K52" i="52"/>
  <c r="J52" i="52"/>
  <c r="I52" i="52"/>
  <c r="H52" i="52"/>
  <c r="F52" i="52"/>
  <c r="E52" i="52"/>
  <c r="K51" i="52"/>
  <c r="I51" i="52"/>
  <c r="H51" i="52"/>
  <c r="F51" i="52"/>
  <c r="L51" i="52" s="1"/>
  <c r="E51" i="52"/>
  <c r="L50" i="52"/>
  <c r="K50" i="52"/>
  <c r="J50" i="52"/>
  <c r="H50" i="52"/>
  <c r="F50" i="52"/>
  <c r="I50" i="52" s="1"/>
  <c r="E50" i="52"/>
  <c r="F49" i="52"/>
  <c r="L49" i="52" s="1"/>
  <c r="E49" i="52"/>
  <c r="E69" i="52" s="1"/>
  <c r="M46" i="52"/>
  <c r="D43" i="52"/>
  <c r="L41" i="52"/>
  <c r="K41" i="52"/>
  <c r="F41" i="52"/>
  <c r="J41" i="52" s="1"/>
  <c r="F40" i="52"/>
  <c r="H40" i="52" s="1"/>
  <c r="I39" i="52"/>
  <c r="F39" i="52"/>
  <c r="L39" i="52" s="1"/>
  <c r="L38" i="52"/>
  <c r="K38" i="52"/>
  <c r="J38" i="52"/>
  <c r="I38" i="52"/>
  <c r="H38" i="52"/>
  <c r="F38" i="52"/>
  <c r="K37" i="52"/>
  <c r="I37" i="52"/>
  <c r="H37" i="52"/>
  <c r="F37" i="52"/>
  <c r="L37" i="52" s="1"/>
  <c r="L36" i="52"/>
  <c r="K36" i="52"/>
  <c r="J36" i="52"/>
  <c r="H36" i="52"/>
  <c r="F36" i="52"/>
  <c r="I36" i="52" s="1"/>
  <c r="F35" i="52"/>
  <c r="J35" i="52" s="1"/>
  <c r="L34" i="52"/>
  <c r="K34" i="52"/>
  <c r="J34" i="52"/>
  <c r="I34" i="52"/>
  <c r="H34" i="52"/>
  <c r="F34" i="52"/>
  <c r="F33" i="52"/>
  <c r="L33" i="52" s="1"/>
  <c r="F32" i="52"/>
  <c r="L32" i="52" s="1"/>
  <c r="L31" i="52"/>
  <c r="K31" i="52"/>
  <c r="J31" i="52"/>
  <c r="I31" i="52"/>
  <c r="F31" i="52"/>
  <c r="H31" i="52" s="1"/>
  <c r="F30" i="52"/>
  <c r="L30" i="52" s="1"/>
  <c r="M27" i="52"/>
  <c r="G27" i="52"/>
  <c r="F27" i="52"/>
  <c r="E27" i="52"/>
  <c r="D27" i="52"/>
  <c r="D25" i="52"/>
  <c r="D44" i="52" s="1"/>
  <c r="L23" i="52"/>
  <c r="K23" i="52"/>
  <c r="F23" i="52"/>
  <c r="J23" i="52" s="1"/>
  <c r="E23" i="52"/>
  <c r="C23" i="52"/>
  <c r="B23" i="52"/>
  <c r="L22" i="52"/>
  <c r="K22" i="52"/>
  <c r="J22" i="52"/>
  <c r="I22" i="52"/>
  <c r="H22" i="52"/>
  <c r="F22" i="52"/>
  <c r="E22" i="52"/>
  <c r="C22" i="52"/>
  <c r="B22" i="52"/>
  <c r="F21" i="52"/>
  <c r="J21" i="52" s="1"/>
  <c r="E21" i="52"/>
  <c r="L20" i="52"/>
  <c r="K20" i="52"/>
  <c r="J20" i="52"/>
  <c r="I20" i="52"/>
  <c r="H20" i="52"/>
  <c r="F20" i="52"/>
  <c r="O19" i="52"/>
  <c r="L19" i="52"/>
  <c r="K19" i="52"/>
  <c r="J19" i="52"/>
  <c r="I19" i="52"/>
  <c r="F19" i="52"/>
  <c r="H19" i="52" s="1"/>
  <c r="F18" i="52"/>
  <c r="L18" i="52" s="1"/>
  <c r="L17" i="52"/>
  <c r="K17" i="52"/>
  <c r="J17" i="52"/>
  <c r="I17" i="52"/>
  <c r="H17" i="52"/>
  <c r="F17" i="52"/>
  <c r="B17" i="52"/>
  <c r="L16" i="52"/>
  <c r="K16" i="52"/>
  <c r="J16" i="52"/>
  <c r="I16" i="52"/>
  <c r="H16" i="52"/>
  <c r="F16" i="52"/>
  <c r="B16" i="52"/>
  <c r="O15" i="52"/>
  <c r="F15" i="52"/>
  <c r="L15" i="52" s="1"/>
  <c r="B15" i="52"/>
  <c r="I14" i="52"/>
  <c r="F14" i="52"/>
  <c r="L14" i="52" s="1"/>
  <c r="B14" i="52"/>
  <c r="C7" i="52"/>
  <c r="C6" i="52"/>
  <c r="C5" i="52"/>
  <c r="D68" i="51"/>
  <c r="E65" i="51" s="1"/>
  <c r="D67" i="51"/>
  <c r="L66" i="51"/>
  <c r="K66" i="51"/>
  <c r="F66" i="51"/>
  <c r="I66" i="51" s="1"/>
  <c r="E66" i="51"/>
  <c r="F65" i="51"/>
  <c r="I65" i="51" s="1"/>
  <c r="F64" i="51"/>
  <c r="L64" i="51" s="1"/>
  <c r="E64" i="51"/>
  <c r="K63" i="51"/>
  <c r="J63" i="51"/>
  <c r="F63" i="51"/>
  <c r="I63" i="51" s="1"/>
  <c r="E63" i="51"/>
  <c r="F62" i="51"/>
  <c r="L62" i="51" s="1"/>
  <c r="K61" i="51"/>
  <c r="J61" i="51"/>
  <c r="F61" i="51"/>
  <c r="I61" i="51" s="1"/>
  <c r="E61" i="51"/>
  <c r="F60" i="51"/>
  <c r="I60" i="51" s="1"/>
  <c r="E60" i="51"/>
  <c r="F59" i="51"/>
  <c r="L59" i="51" s="1"/>
  <c r="E59" i="51"/>
  <c r="F58" i="51"/>
  <c r="K58" i="51" s="1"/>
  <c r="E58" i="51"/>
  <c r="F57" i="51"/>
  <c r="L57" i="51" s="1"/>
  <c r="E57" i="51"/>
  <c r="L56" i="51"/>
  <c r="K56" i="51"/>
  <c r="J56" i="51"/>
  <c r="I56" i="51"/>
  <c r="H56" i="51"/>
  <c r="F56" i="51"/>
  <c r="E56" i="51"/>
  <c r="F55" i="51"/>
  <c r="H55" i="51" s="1"/>
  <c r="E55" i="51"/>
  <c r="K54" i="51"/>
  <c r="J54" i="51"/>
  <c r="F54" i="51"/>
  <c r="I54" i="51" s="1"/>
  <c r="E54" i="51"/>
  <c r="F53" i="51"/>
  <c r="J53" i="51" s="1"/>
  <c r="E53" i="51"/>
  <c r="F52" i="51"/>
  <c r="L52" i="51" s="1"/>
  <c r="E52" i="51"/>
  <c r="J51" i="51"/>
  <c r="I51" i="51"/>
  <c r="F51" i="51"/>
  <c r="H51" i="51" s="1"/>
  <c r="E51" i="51"/>
  <c r="F50" i="51"/>
  <c r="L50" i="51" s="1"/>
  <c r="E50" i="51"/>
  <c r="K49" i="51"/>
  <c r="J49" i="51"/>
  <c r="F49" i="51"/>
  <c r="I49" i="51" s="1"/>
  <c r="E49" i="51"/>
  <c r="F48" i="51"/>
  <c r="H48" i="51" s="1"/>
  <c r="E48" i="51"/>
  <c r="P66" i="51" s="1"/>
  <c r="D42" i="51"/>
  <c r="F40" i="51"/>
  <c r="I40" i="51" s="1"/>
  <c r="F39" i="51"/>
  <c r="L39" i="51" s="1"/>
  <c r="J38" i="51"/>
  <c r="F38" i="51"/>
  <c r="L38" i="51" s="1"/>
  <c r="L37" i="51"/>
  <c r="K37" i="51"/>
  <c r="I37" i="51"/>
  <c r="H37" i="51"/>
  <c r="F37" i="51"/>
  <c r="J37" i="51" s="1"/>
  <c r="F36" i="51"/>
  <c r="L36" i="51" s="1"/>
  <c r="K35" i="51"/>
  <c r="J35" i="51"/>
  <c r="F35" i="51"/>
  <c r="I35" i="51" s="1"/>
  <c r="F34" i="51"/>
  <c r="J34" i="51" s="1"/>
  <c r="L33" i="51"/>
  <c r="K33" i="51"/>
  <c r="I33" i="51"/>
  <c r="H33" i="51"/>
  <c r="F33" i="51"/>
  <c r="J33" i="51" s="1"/>
  <c r="F32" i="51"/>
  <c r="K32" i="51" s="1"/>
  <c r="F31" i="51"/>
  <c r="L31" i="51" s="1"/>
  <c r="F30" i="51"/>
  <c r="L30" i="51" s="1"/>
  <c r="F29" i="51"/>
  <c r="H29" i="51" s="1"/>
  <c r="M26" i="51"/>
  <c r="M45" i="51" s="1"/>
  <c r="G26" i="51"/>
  <c r="F26" i="51"/>
  <c r="E26" i="51"/>
  <c r="D26" i="51"/>
  <c r="D24" i="51"/>
  <c r="F22" i="51"/>
  <c r="I22" i="51" s="1"/>
  <c r="E22" i="51"/>
  <c r="C22" i="51"/>
  <c r="B22" i="51"/>
  <c r="L21" i="51"/>
  <c r="K21" i="51"/>
  <c r="J21" i="51"/>
  <c r="I21" i="51"/>
  <c r="H21" i="51"/>
  <c r="F21" i="51"/>
  <c r="E21" i="51"/>
  <c r="C21" i="51"/>
  <c r="B21" i="51"/>
  <c r="F20" i="51"/>
  <c r="H20" i="51" s="1"/>
  <c r="E20" i="51"/>
  <c r="H19" i="51"/>
  <c r="F19" i="51"/>
  <c r="L19" i="51" s="1"/>
  <c r="F18" i="51"/>
  <c r="H18" i="51" s="1"/>
  <c r="K17" i="51"/>
  <c r="J17" i="51"/>
  <c r="H17" i="51"/>
  <c r="F17" i="51"/>
  <c r="I17" i="51" s="1"/>
  <c r="B17" i="51"/>
  <c r="L16" i="51"/>
  <c r="K16" i="51"/>
  <c r="J16" i="51"/>
  <c r="I16" i="51"/>
  <c r="H16" i="51"/>
  <c r="F16" i="51"/>
  <c r="B16" i="51"/>
  <c r="O15" i="51"/>
  <c r="F15" i="51"/>
  <c r="J15" i="51" s="1"/>
  <c r="B15" i="51"/>
  <c r="F14" i="51"/>
  <c r="L14" i="51" s="1"/>
  <c r="B14" i="51"/>
  <c r="C7" i="51"/>
  <c r="C6" i="51"/>
  <c r="C5" i="51"/>
  <c r="D68" i="50"/>
  <c r="E65" i="50" s="1"/>
  <c r="D67" i="50"/>
  <c r="K66" i="50"/>
  <c r="F66" i="50"/>
  <c r="J66" i="50" s="1"/>
  <c r="F65" i="50"/>
  <c r="H65" i="50" s="1"/>
  <c r="F64" i="50"/>
  <c r="L63" i="50"/>
  <c r="K63" i="50"/>
  <c r="J63" i="50"/>
  <c r="F63" i="50"/>
  <c r="I63" i="50" s="1"/>
  <c r="F62" i="50"/>
  <c r="E62" i="50"/>
  <c r="L61" i="50"/>
  <c r="K61" i="50"/>
  <c r="F61" i="50"/>
  <c r="I61" i="50" s="1"/>
  <c r="F60" i="50"/>
  <c r="L60" i="50" s="1"/>
  <c r="E60" i="50"/>
  <c r="L59" i="50"/>
  <c r="F59" i="50"/>
  <c r="K59" i="50" s="1"/>
  <c r="E59" i="50"/>
  <c r="F58" i="50"/>
  <c r="L58" i="50" s="1"/>
  <c r="F57" i="50"/>
  <c r="E57" i="50"/>
  <c r="F56" i="50"/>
  <c r="L56" i="50" s="1"/>
  <c r="F55" i="50"/>
  <c r="E55" i="50"/>
  <c r="F54" i="50"/>
  <c r="I54" i="50" s="1"/>
  <c r="F53" i="50"/>
  <c r="L53" i="50" s="1"/>
  <c r="F52" i="50"/>
  <c r="E52" i="50"/>
  <c r="K51" i="50"/>
  <c r="J51" i="50"/>
  <c r="F51" i="50"/>
  <c r="I51" i="50" s="1"/>
  <c r="F50" i="50"/>
  <c r="E50" i="50"/>
  <c r="L49" i="50"/>
  <c r="J49" i="50"/>
  <c r="I49" i="50"/>
  <c r="F49" i="50"/>
  <c r="H49" i="50" s="1"/>
  <c r="F48" i="50"/>
  <c r="L48" i="50" s="1"/>
  <c r="D42" i="50"/>
  <c r="L40" i="50"/>
  <c r="K40" i="50"/>
  <c r="J40" i="50"/>
  <c r="F40" i="50"/>
  <c r="I40" i="50" s="1"/>
  <c r="F39" i="50"/>
  <c r="L39" i="50" s="1"/>
  <c r="F38" i="50"/>
  <c r="F37" i="50"/>
  <c r="L37" i="50" s="1"/>
  <c r="I36" i="50"/>
  <c r="H36" i="50"/>
  <c r="F36" i="50"/>
  <c r="K35" i="50"/>
  <c r="J35" i="50"/>
  <c r="I35" i="50"/>
  <c r="F35" i="50"/>
  <c r="H35" i="50" s="1"/>
  <c r="F34" i="50"/>
  <c r="L34" i="50" s="1"/>
  <c r="F33" i="50"/>
  <c r="J33" i="50" s="1"/>
  <c r="F32" i="50"/>
  <c r="L32" i="50" s="1"/>
  <c r="H31" i="50"/>
  <c r="F31" i="50"/>
  <c r="K30" i="50"/>
  <c r="J30" i="50"/>
  <c r="I30" i="50"/>
  <c r="H30" i="50"/>
  <c r="F30" i="50"/>
  <c r="L30" i="50" s="1"/>
  <c r="H29" i="50"/>
  <c r="F29" i="50"/>
  <c r="J29" i="50" s="1"/>
  <c r="M26" i="50"/>
  <c r="M45" i="50" s="1"/>
  <c r="G26" i="50"/>
  <c r="F26" i="50"/>
  <c r="E26" i="50"/>
  <c r="D26" i="50"/>
  <c r="D24" i="50"/>
  <c r="L22" i="50"/>
  <c r="K22" i="50"/>
  <c r="J22" i="50"/>
  <c r="F22" i="50"/>
  <c r="I22" i="50" s="1"/>
  <c r="C22" i="50"/>
  <c r="B22" i="50"/>
  <c r="I21" i="50"/>
  <c r="H21" i="50"/>
  <c r="F21" i="50"/>
  <c r="L21" i="50" s="1"/>
  <c r="C21" i="50"/>
  <c r="B21" i="50"/>
  <c r="F20" i="50"/>
  <c r="L20" i="50" s="1"/>
  <c r="E20" i="50"/>
  <c r="L19" i="50"/>
  <c r="K19" i="50"/>
  <c r="F19" i="50"/>
  <c r="F18" i="50"/>
  <c r="L18" i="50" s="1"/>
  <c r="F17" i="50"/>
  <c r="B17" i="50"/>
  <c r="L16" i="50"/>
  <c r="F16" i="50"/>
  <c r="J16" i="50" s="1"/>
  <c r="B16" i="50"/>
  <c r="O15" i="50"/>
  <c r="F15" i="50"/>
  <c r="L15" i="50" s="1"/>
  <c r="B15" i="50"/>
  <c r="F14" i="50"/>
  <c r="B14" i="50"/>
  <c r="C7" i="50"/>
  <c r="C6" i="50"/>
  <c r="C5" i="50"/>
  <c r="D68" i="49"/>
  <c r="E63" i="49" s="1"/>
  <c r="D67" i="49"/>
  <c r="L66" i="49"/>
  <c r="F66" i="49"/>
  <c r="I66" i="49" s="1"/>
  <c r="F65" i="49"/>
  <c r="L65" i="49" s="1"/>
  <c r="F64" i="49"/>
  <c r="K64" i="49" s="1"/>
  <c r="F63" i="49"/>
  <c r="L63" i="49" s="1"/>
  <c r="F62" i="49"/>
  <c r="E62" i="49"/>
  <c r="F61" i="49"/>
  <c r="H61" i="49" s="1"/>
  <c r="F60" i="49"/>
  <c r="F59" i="49"/>
  <c r="J59" i="49" s="1"/>
  <c r="E59" i="49"/>
  <c r="F58" i="49"/>
  <c r="L58" i="49" s="1"/>
  <c r="E58" i="49"/>
  <c r="F57" i="49"/>
  <c r="E57" i="49"/>
  <c r="L56" i="49"/>
  <c r="K56" i="49"/>
  <c r="H56" i="49"/>
  <c r="F56" i="49"/>
  <c r="J56" i="49" s="1"/>
  <c r="F55" i="49"/>
  <c r="E55" i="49"/>
  <c r="L54" i="49"/>
  <c r="K54" i="49"/>
  <c r="F54" i="49"/>
  <c r="I54" i="49" s="1"/>
  <c r="F53" i="49"/>
  <c r="L53" i="49" s="1"/>
  <c r="E53" i="49"/>
  <c r="F52" i="49"/>
  <c r="K52" i="49" s="1"/>
  <c r="E52" i="49"/>
  <c r="F51" i="49"/>
  <c r="I51" i="49" s="1"/>
  <c r="F50" i="49"/>
  <c r="E50" i="49"/>
  <c r="L49" i="49"/>
  <c r="K49" i="49"/>
  <c r="J49" i="49"/>
  <c r="F49" i="49"/>
  <c r="H49" i="49" s="1"/>
  <c r="J48" i="49"/>
  <c r="F48" i="49"/>
  <c r="E48" i="49"/>
  <c r="E68" i="49" s="1"/>
  <c r="D42" i="49"/>
  <c r="L40" i="49"/>
  <c r="K40" i="49"/>
  <c r="F40" i="49"/>
  <c r="I40" i="49" s="1"/>
  <c r="F39" i="49"/>
  <c r="L39" i="49" s="1"/>
  <c r="L38" i="49"/>
  <c r="F38" i="49"/>
  <c r="K38" i="49" s="1"/>
  <c r="F37" i="49"/>
  <c r="L37" i="49" s="1"/>
  <c r="F36" i="49"/>
  <c r="K35" i="49"/>
  <c r="F35" i="49"/>
  <c r="H35" i="49" s="1"/>
  <c r="F34" i="49"/>
  <c r="F33" i="49"/>
  <c r="J33" i="49" s="1"/>
  <c r="L32" i="49"/>
  <c r="K32" i="49"/>
  <c r="J32" i="49"/>
  <c r="F32" i="49"/>
  <c r="I32" i="49" s="1"/>
  <c r="F31" i="49"/>
  <c r="J30" i="49"/>
  <c r="F30" i="49"/>
  <c r="L30" i="49" s="1"/>
  <c r="F29" i="49"/>
  <c r="M26" i="49"/>
  <c r="M45" i="49" s="1"/>
  <c r="G26" i="49"/>
  <c r="F26" i="49"/>
  <c r="E26" i="49"/>
  <c r="D26" i="49"/>
  <c r="D24" i="49"/>
  <c r="L22" i="49"/>
  <c r="K22" i="49"/>
  <c r="F22" i="49"/>
  <c r="I22" i="49" s="1"/>
  <c r="C22" i="49"/>
  <c r="B22" i="49"/>
  <c r="L21" i="49"/>
  <c r="K21" i="49"/>
  <c r="J21" i="49"/>
  <c r="I21" i="49"/>
  <c r="H21" i="49"/>
  <c r="F21" i="49"/>
  <c r="C21" i="49"/>
  <c r="B21" i="49"/>
  <c r="F20" i="49"/>
  <c r="L20" i="49" s="1"/>
  <c r="E20" i="49"/>
  <c r="L19" i="49"/>
  <c r="K19" i="49"/>
  <c r="F19" i="49"/>
  <c r="J19" i="49" s="1"/>
  <c r="F18" i="49"/>
  <c r="J18" i="49" s="1"/>
  <c r="F17" i="49"/>
  <c r="J17" i="49" s="1"/>
  <c r="B17" i="49"/>
  <c r="K16" i="49"/>
  <c r="J16" i="49"/>
  <c r="I16" i="49"/>
  <c r="F16" i="49"/>
  <c r="H16" i="49" s="1"/>
  <c r="B16" i="49"/>
  <c r="O15" i="49"/>
  <c r="F15" i="49"/>
  <c r="L15" i="49" s="1"/>
  <c r="B15" i="49"/>
  <c r="F14" i="49"/>
  <c r="L14" i="49" s="1"/>
  <c r="B14" i="49"/>
  <c r="C7" i="49"/>
  <c r="C6" i="49"/>
  <c r="C5" i="49"/>
  <c r="D68" i="48"/>
  <c r="E58" i="48" s="1"/>
  <c r="D67" i="48"/>
  <c r="F66" i="48"/>
  <c r="J66" i="48" s="1"/>
  <c r="E66" i="48"/>
  <c r="F65" i="48"/>
  <c r="L65" i="48" s="1"/>
  <c r="F64" i="48"/>
  <c r="L64" i="48" s="1"/>
  <c r="E64" i="48"/>
  <c r="K63" i="48"/>
  <c r="F63" i="48"/>
  <c r="L63" i="48" s="1"/>
  <c r="F62" i="48"/>
  <c r="E62" i="48"/>
  <c r="L61" i="48"/>
  <c r="F61" i="48"/>
  <c r="I61" i="48" s="1"/>
  <c r="H60" i="48"/>
  <c r="F60" i="48"/>
  <c r="I60" i="48" s="1"/>
  <c r="E60" i="48"/>
  <c r="F59" i="48"/>
  <c r="K59" i="48" s="1"/>
  <c r="E59" i="48"/>
  <c r="F58" i="48"/>
  <c r="L58" i="48" s="1"/>
  <c r="F57" i="48"/>
  <c r="L57" i="48" s="1"/>
  <c r="E57" i="48"/>
  <c r="L56" i="48"/>
  <c r="K56" i="48"/>
  <c r="I56" i="48"/>
  <c r="H56" i="48"/>
  <c r="F56" i="48"/>
  <c r="J56" i="48" s="1"/>
  <c r="F55" i="48"/>
  <c r="E55" i="48"/>
  <c r="L54" i="48"/>
  <c r="F54" i="48"/>
  <c r="J54" i="48" s="1"/>
  <c r="F53" i="48"/>
  <c r="H53" i="48" s="1"/>
  <c r="E53" i="48"/>
  <c r="F52" i="48"/>
  <c r="L52" i="48" s="1"/>
  <c r="E52" i="48"/>
  <c r="I51" i="48"/>
  <c r="H51" i="48"/>
  <c r="F51" i="48"/>
  <c r="L51" i="48" s="1"/>
  <c r="F50" i="48"/>
  <c r="E50" i="48"/>
  <c r="L49" i="48"/>
  <c r="K49" i="48"/>
  <c r="J49" i="48"/>
  <c r="I49" i="48"/>
  <c r="F49" i="48"/>
  <c r="H49" i="48" s="1"/>
  <c r="F48" i="48"/>
  <c r="E48" i="48"/>
  <c r="E68" i="48" s="1"/>
  <c r="D42" i="48"/>
  <c r="L40" i="48"/>
  <c r="K40" i="48"/>
  <c r="F40" i="48"/>
  <c r="J40" i="48" s="1"/>
  <c r="F39" i="48"/>
  <c r="F38" i="48"/>
  <c r="L38" i="48" s="1"/>
  <c r="K37" i="48"/>
  <c r="F37" i="48"/>
  <c r="L37" i="48" s="1"/>
  <c r="F36" i="48"/>
  <c r="L35" i="48"/>
  <c r="K35" i="48"/>
  <c r="I35" i="48"/>
  <c r="H35" i="48"/>
  <c r="F35" i="48"/>
  <c r="J35" i="48" s="1"/>
  <c r="F34" i="48"/>
  <c r="L33" i="48"/>
  <c r="F33" i="48"/>
  <c r="K33" i="48" s="1"/>
  <c r="J32" i="48"/>
  <c r="I32" i="48"/>
  <c r="F32" i="48"/>
  <c r="L32" i="48" s="1"/>
  <c r="F31" i="48"/>
  <c r="J31" i="48" s="1"/>
  <c r="L30" i="48"/>
  <c r="K30" i="48"/>
  <c r="J30" i="48"/>
  <c r="I30" i="48"/>
  <c r="H30" i="48"/>
  <c r="F30" i="48"/>
  <c r="F29" i="48"/>
  <c r="H29" i="48" s="1"/>
  <c r="M26" i="48"/>
  <c r="M45" i="48" s="1"/>
  <c r="G26" i="48"/>
  <c r="F26" i="48"/>
  <c r="E26" i="48"/>
  <c r="D26" i="48"/>
  <c r="D24" i="48"/>
  <c r="F22" i="48"/>
  <c r="J22" i="48" s="1"/>
  <c r="C22" i="48"/>
  <c r="B22" i="48"/>
  <c r="K21" i="48"/>
  <c r="J21" i="48"/>
  <c r="I21" i="48"/>
  <c r="H21" i="48"/>
  <c r="F21" i="48"/>
  <c r="L21" i="48" s="1"/>
  <c r="C21" i="48"/>
  <c r="B21" i="48"/>
  <c r="H20" i="48"/>
  <c r="F20" i="48"/>
  <c r="I20" i="48" s="1"/>
  <c r="E20" i="48"/>
  <c r="F19" i="48"/>
  <c r="K19" i="48" s="1"/>
  <c r="I18" i="48"/>
  <c r="F18" i="48"/>
  <c r="H18" i="48" s="1"/>
  <c r="F17" i="48"/>
  <c r="K17" i="48" s="1"/>
  <c r="B17" i="48"/>
  <c r="K16" i="48"/>
  <c r="F16" i="48"/>
  <c r="L16" i="48" s="1"/>
  <c r="B16" i="48"/>
  <c r="O15" i="48"/>
  <c r="F15" i="48"/>
  <c r="B15" i="48"/>
  <c r="F14" i="48"/>
  <c r="L14" i="48" s="1"/>
  <c r="B14" i="48"/>
  <c r="C7" i="48"/>
  <c r="C6" i="48"/>
  <c r="C5" i="48"/>
  <c r="D68" i="47"/>
  <c r="E59" i="47" s="1"/>
  <c r="D67" i="47"/>
  <c r="L66" i="47"/>
  <c r="J66" i="47"/>
  <c r="F66" i="47"/>
  <c r="H66" i="47" s="1"/>
  <c r="F65" i="47"/>
  <c r="H65" i="47" s="1"/>
  <c r="E65" i="47"/>
  <c r="L64" i="47"/>
  <c r="I64" i="47"/>
  <c r="F64" i="47"/>
  <c r="J64" i="47" s="1"/>
  <c r="H63" i="47"/>
  <c r="F63" i="47"/>
  <c r="J63" i="47" s="1"/>
  <c r="F62" i="47"/>
  <c r="L62" i="47" s="1"/>
  <c r="E62" i="47"/>
  <c r="L61" i="47"/>
  <c r="K61" i="47"/>
  <c r="I61" i="47"/>
  <c r="F61" i="47"/>
  <c r="J61" i="47" s="1"/>
  <c r="F60" i="47"/>
  <c r="J59" i="47"/>
  <c r="H59" i="47"/>
  <c r="F59" i="47"/>
  <c r="I59" i="47" s="1"/>
  <c r="F58" i="47"/>
  <c r="I58" i="47" s="1"/>
  <c r="L57" i="47"/>
  <c r="F57" i="47"/>
  <c r="K57" i="47" s="1"/>
  <c r="F56" i="47"/>
  <c r="L56" i="47" s="1"/>
  <c r="F55" i="47"/>
  <c r="L55" i="47" s="1"/>
  <c r="E55" i="47"/>
  <c r="L54" i="47"/>
  <c r="K54" i="47"/>
  <c r="I54" i="47"/>
  <c r="F54" i="47"/>
  <c r="H54" i="47" s="1"/>
  <c r="E54" i="47"/>
  <c r="F53" i="47"/>
  <c r="H53" i="47" s="1"/>
  <c r="F52" i="47"/>
  <c r="J52" i="47" s="1"/>
  <c r="E52" i="47"/>
  <c r="F51" i="47"/>
  <c r="J51" i="47" s="1"/>
  <c r="F50" i="47"/>
  <c r="L50" i="47" s="1"/>
  <c r="L49" i="47"/>
  <c r="K49" i="47"/>
  <c r="J49" i="47"/>
  <c r="F49" i="47"/>
  <c r="I49" i="47" s="1"/>
  <c r="E49" i="47"/>
  <c r="F48" i="47"/>
  <c r="E48" i="47"/>
  <c r="D42" i="47"/>
  <c r="L40" i="47"/>
  <c r="K40" i="47"/>
  <c r="J40" i="47"/>
  <c r="I40" i="47"/>
  <c r="F40" i="47"/>
  <c r="H40" i="47" s="1"/>
  <c r="F39" i="47"/>
  <c r="K38" i="47"/>
  <c r="I38" i="47"/>
  <c r="F38" i="47"/>
  <c r="J38" i="47" s="1"/>
  <c r="H37" i="47"/>
  <c r="F37" i="47"/>
  <c r="J37" i="47" s="1"/>
  <c r="F36" i="47"/>
  <c r="L36" i="47" s="1"/>
  <c r="F35" i="47"/>
  <c r="L35" i="47" s="1"/>
  <c r="H34" i="47"/>
  <c r="F34" i="47"/>
  <c r="K33" i="47"/>
  <c r="H33" i="47"/>
  <c r="F33" i="47"/>
  <c r="I33" i="47" s="1"/>
  <c r="F32" i="47"/>
  <c r="L31" i="47"/>
  <c r="F31" i="47"/>
  <c r="K31" i="47" s="1"/>
  <c r="F30" i="47"/>
  <c r="L30" i="47" s="1"/>
  <c r="F29" i="47"/>
  <c r="M26" i="47"/>
  <c r="M45" i="47" s="1"/>
  <c r="G26" i="47"/>
  <c r="F26" i="47"/>
  <c r="E26" i="47"/>
  <c r="D26" i="47"/>
  <c r="D24" i="47"/>
  <c r="F22" i="47"/>
  <c r="H22" i="47" s="1"/>
  <c r="E22" i="47"/>
  <c r="C22" i="47"/>
  <c r="B22" i="47"/>
  <c r="F21" i="47"/>
  <c r="L21" i="47" s="1"/>
  <c r="E21" i="47"/>
  <c r="C21" i="47"/>
  <c r="B21" i="47"/>
  <c r="F20" i="47"/>
  <c r="K19" i="47"/>
  <c r="J19" i="47"/>
  <c r="H19" i="47"/>
  <c r="F19" i="47"/>
  <c r="I19" i="47" s="1"/>
  <c r="F18" i="47"/>
  <c r="L17" i="47"/>
  <c r="K17" i="47"/>
  <c r="J17" i="47"/>
  <c r="H17" i="47"/>
  <c r="F17" i="47"/>
  <c r="I17" i="47" s="1"/>
  <c r="B17" i="47"/>
  <c r="J16" i="47"/>
  <c r="I16" i="47"/>
  <c r="F16" i="47"/>
  <c r="L16" i="47" s="1"/>
  <c r="B16" i="47"/>
  <c r="O15" i="47"/>
  <c r="F15" i="47"/>
  <c r="B15" i="47"/>
  <c r="L14" i="47"/>
  <c r="K14" i="47"/>
  <c r="I14" i="47"/>
  <c r="F14" i="47"/>
  <c r="J14" i="47" s="1"/>
  <c r="B14" i="47"/>
  <c r="C7" i="47"/>
  <c r="C6" i="47"/>
  <c r="C5" i="47"/>
  <c r="C7" i="22"/>
  <c r="C6" i="22"/>
  <c r="C5" i="22"/>
  <c r="D68" i="22"/>
  <c r="E58" i="22" s="1"/>
  <c r="D67" i="22"/>
  <c r="F66" i="22"/>
  <c r="J66" i="22" s="1"/>
  <c r="F65" i="22"/>
  <c r="F64" i="22"/>
  <c r="L64" i="22" s="1"/>
  <c r="F63" i="22"/>
  <c r="L63" i="22" s="1"/>
  <c r="F62" i="22"/>
  <c r="L62" i="22" s="1"/>
  <c r="F61" i="22"/>
  <c r="I61" i="22" s="1"/>
  <c r="F60" i="22"/>
  <c r="F59" i="22"/>
  <c r="K59" i="22" s="1"/>
  <c r="F58" i="22"/>
  <c r="L58" i="22" s="1"/>
  <c r="F57" i="22"/>
  <c r="J57" i="22" s="1"/>
  <c r="F56" i="22"/>
  <c r="H56" i="22" s="1"/>
  <c r="F55" i="22"/>
  <c r="L54" i="22"/>
  <c r="F54" i="22"/>
  <c r="J54" i="22" s="1"/>
  <c r="F53" i="22"/>
  <c r="F52" i="22"/>
  <c r="L52" i="22" s="1"/>
  <c r="F51" i="22"/>
  <c r="J51" i="22" s="1"/>
  <c r="F50" i="22"/>
  <c r="F49" i="22"/>
  <c r="I49" i="22" s="1"/>
  <c r="F48" i="22"/>
  <c r="D42" i="22"/>
  <c r="F40" i="22"/>
  <c r="L40" i="22" s="1"/>
  <c r="F39" i="22"/>
  <c r="F38" i="22"/>
  <c r="I38" i="22" s="1"/>
  <c r="F37" i="22"/>
  <c r="L37" i="22" s="1"/>
  <c r="F36" i="22"/>
  <c r="F35" i="22"/>
  <c r="I35" i="22" s="1"/>
  <c r="F34" i="22"/>
  <c r="F33" i="22"/>
  <c r="H33" i="22" s="1"/>
  <c r="F32" i="22"/>
  <c r="L32" i="22" s="1"/>
  <c r="F31" i="22"/>
  <c r="J31" i="22" s="1"/>
  <c r="F30" i="22"/>
  <c r="H30" i="22" s="1"/>
  <c r="F29" i="22"/>
  <c r="M26" i="22"/>
  <c r="M45" i="22" s="1"/>
  <c r="G26" i="22"/>
  <c r="F26" i="22"/>
  <c r="E26" i="22"/>
  <c r="D26" i="22"/>
  <c r="D24" i="22"/>
  <c r="F22" i="22"/>
  <c r="H22" i="22" s="1"/>
  <c r="C22" i="22"/>
  <c r="B22" i="22"/>
  <c r="F21" i="22"/>
  <c r="I21" i="22" s="1"/>
  <c r="C21" i="22"/>
  <c r="B21" i="22"/>
  <c r="F20" i="22"/>
  <c r="H20" i="22" s="1"/>
  <c r="F19" i="22"/>
  <c r="H19" i="22" s="1"/>
  <c r="F18" i="22"/>
  <c r="F17" i="22"/>
  <c r="I17" i="22" s="1"/>
  <c r="B17" i="22"/>
  <c r="F16" i="22"/>
  <c r="I16" i="22" s="1"/>
  <c r="B16" i="22"/>
  <c r="O15" i="22"/>
  <c r="F15" i="22"/>
  <c r="L15" i="22" s="1"/>
  <c r="B15" i="22"/>
  <c r="F14" i="22"/>
  <c r="I14" i="22" s="1"/>
  <c r="B14" i="22"/>
  <c r="D69" i="28"/>
  <c r="E52" i="28" s="1"/>
  <c r="D43" i="28"/>
  <c r="C13" i="1"/>
  <c r="B18" i="49" s="1"/>
  <c r="C14" i="1"/>
  <c r="L17" i="51" l="1"/>
  <c r="J22" i="51"/>
  <c r="I30" i="51"/>
  <c r="K51" i="51"/>
  <c r="L54" i="51"/>
  <c r="L63" i="51"/>
  <c r="H22" i="51"/>
  <c r="K22" i="51"/>
  <c r="J30" i="51"/>
  <c r="L51" i="51"/>
  <c r="L22" i="51"/>
  <c r="K30" i="51"/>
  <c r="L61" i="51"/>
  <c r="J64" i="51"/>
  <c r="I19" i="51"/>
  <c r="L35" i="51"/>
  <c r="H40" i="51"/>
  <c r="L49" i="51"/>
  <c r="J52" i="51"/>
  <c r="H59" i="51"/>
  <c r="E62" i="51"/>
  <c r="J19" i="51"/>
  <c r="J40" i="51"/>
  <c r="I59" i="51"/>
  <c r="K19" i="51"/>
  <c r="K40" i="51"/>
  <c r="J59" i="51"/>
  <c r="H30" i="51"/>
  <c r="J14" i="51"/>
  <c r="L40" i="51"/>
  <c r="K59" i="51"/>
  <c r="D43" i="51"/>
  <c r="E37" i="51" s="1"/>
  <c r="H63" i="51"/>
  <c r="H66" i="51"/>
  <c r="H54" i="51"/>
  <c r="J66" i="51"/>
  <c r="D43" i="50"/>
  <c r="E32" i="50" s="1"/>
  <c r="H56" i="50"/>
  <c r="I15" i="50"/>
  <c r="J18" i="50"/>
  <c r="J21" i="50"/>
  <c r="L35" i="50"/>
  <c r="L51" i="50"/>
  <c r="I56" i="50"/>
  <c r="H15" i="50"/>
  <c r="J15" i="50"/>
  <c r="K18" i="50"/>
  <c r="K21" i="50"/>
  <c r="J56" i="50"/>
  <c r="J61" i="50"/>
  <c r="K15" i="50"/>
  <c r="K56" i="50"/>
  <c r="I29" i="50"/>
  <c r="K33" i="50"/>
  <c r="K49" i="50"/>
  <c r="J54" i="50"/>
  <c r="L66" i="50"/>
  <c r="L33" i="50"/>
  <c r="K54" i="50"/>
  <c r="K16" i="50"/>
  <c r="L54" i="50"/>
  <c r="H63" i="50"/>
  <c r="K33" i="49"/>
  <c r="I61" i="49"/>
  <c r="L16" i="49"/>
  <c r="H30" i="49"/>
  <c r="L33" i="49"/>
  <c r="J61" i="49"/>
  <c r="J66" i="49"/>
  <c r="J22" i="49"/>
  <c r="I30" i="49"/>
  <c r="J40" i="49"/>
  <c r="J54" i="49"/>
  <c r="K61" i="49"/>
  <c r="K66" i="49"/>
  <c r="L61" i="49"/>
  <c r="K17" i="49"/>
  <c r="K30" i="49"/>
  <c r="I35" i="49"/>
  <c r="L17" i="49"/>
  <c r="J35" i="49"/>
  <c r="J51" i="49"/>
  <c r="O67" i="49"/>
  <c r="K51" i="49"/>
  <c r="H18" i="49"/>
  <c r="L35" i="49"/>
  <c r="L51" i="49"/>
  <c r="K59" i="49"/>
  <c r="E64" i="49"/>
  <c r="I18" i="49"/>
  <c r="L59" i="49"/>
  <c r="I56" i="49"/>
  <c r="E60" i="49"/>
  <c r="L64" i="49"/>
  <c r="I49" i="49"/>
  <c r="L52" i="49"/>
  <c r="E65" i="49"/>
  <c r="D43" i="49"/>
  <c r="E19" i="49" s="1"/>
  <c r="H16" i="48"/>
  <c r="L19" i="48"/>
  <c r="K32" i="48"/>
  <c r="H37" i="48"/>
  <c r="J51" i="48"/>
  <c r="L59" i="48"/>
  <c r="H63" i="48"/>
  <c r="L66" i="48"/>
  <c r="K66" i="48"/>
  <c r="I16" i="48"/>
  <c r="I37" i="48"/>
  <c r="K51" i="48"/>
  <c r="I63" i="48"/>
  <c r="J16" i="48"/>
  <c r="J37" i="48"/>
  <c r="J63" i="48"/>
  <c r="K22" i="48"/>
  <c r="J61" i="48"/>
  <c r="L22" i="48"/>
  <c r="L17" i="48"/>
  <c r="J53" i="48"/>
  <c r="K61" i="48"/>
  <c r="E65" i="48"/>
  <c r="H32" i="48"/>
  <c r="K54" i="48"/>
  <c r="K16" i="47"/>
  <c r="L19" i="47"/>
  <c r="J22" i="47"/>
  <c r="H35" i="47"/>
  <c r="L38" i="47"/>
  <c r="I52" i="47"/>
  <c r="K59" i="47"/>
  <c r="E66" i="47"/>
  <c r="E20" i="47"/>
  <c r="K22" i="47"/>
  <c r="I35" i="47"/>
  <c r="H49" i="47"/>
  <c r="K52" i="47"/>
  <c r="E56" i="47"/>
  <c r="L59" i="47"/>
  <c r="E63" i="47"/>
  <c r="L22" i="47"/>
  <c r="J35" i="47"/>
  <c r="L52" i="47"/>
  <c r="E60" i="47"/>
  <c r="I66" i="47"/>
  <c r="K35" i="47"/>
  <c r="E53" i="47"/>
  <c r="E57" i="47"/>
  <c r="E61" i="47"/>
  <c r="K66" i="47"/>
  <c r="I22" i="47"/>
  <c r="E64" i="47"/>
  <c r="J33" i="47"/>
  <c r="E50" i="47"/>
  <c r="E58" i="47"/>
  <c r="H61" i="47"/>
  <c r="L33" i="47"/>
  <c r="D43" i="47"/>
  <c r="E39" i="47" s="1"/>
  <c r="E51" i="47"/>
  <c r="J54" i="47"/>
  <c r="K64" i="47"/>
  <c r="B18" i="51"/>
  <c r="B18" i="47"/>
  <c r="B18" i="55"/>
  <c r="B18" i="22"/>
  <c r="B18" i="53"/>
  <c r="B18" i="54"/>
  <c r="B18" i="48"/>
  <c r="B18" i="50"/>
  <c r="B18" i="52"/>
  <c r="L23" i="55"/>
  <c r="I38" i="55"/>
  <c r="H20" i="55"/>
  <c r="H17" i="55"/>
  <c r="J20" i="55"/>
  <c r="I35" i="55"/>
  <c r="K38" i="55"/>
  <c r="K55" i="55"/>
  <c r="J17" i="55"/>
  <c r="L38" i="55"/>
  <c r="L55" i="55"/>
  <c r="H60" i="55"/>
  <c r="L62" i="55"/>
  <c r="J60" i="55"/>
  <c r="J23" i="55"/>
  <c r="I36" i="55"/>
  <c r="K39" i="55"/>
  <c r="K60" i="55"/>
  <c r="J67" i="55"/>
  <c r="H38" i="55"/>
  <c r="H62" i="55"/>
  <c r="I55" i="55"/>
  <c r="I62" i="55"/>
  <c r="J55" i="55"/>
  <c r="J62" i="55"/>
  <c r="K14" i="55"/>
  <c r="K20" i="55"/>
  <c r="L14" i="55"/>
  <c r="K17" i="55"/>
  <c r="L20" i="55"/>
  <c r="I23" i="55"/>
  <c r="H36" i="55"/>
  <c r="I67" i="55"/>
  <c r="L17" i="55"/>
  <c r="L32" i="55"/>
  <c r="K23" i="55"/>
  <c r="J36" i="55"/>
  <c r="L39" i="55"/>
  <c r="K53" i="55"/>
  <c r="L60" i="55"/>
  <c r="E64" i="55"/>
  <c r="K67" i="55"/>
  <c r="H34" i="55"/>
  <c r="J19" i="55"/>
  <c r="J34" i="55"/>
  <c r="H58" i="55"/>
  <c r="L63" i="55"/>
  <c r="K63" i="55"/>
  <c r="I63" i="55"/>
  <c r="H63" i="55"/>
  <c r="J63" i="55"/>
  <c r="L30" i="55"/>
  <c r="J30" i="55"/>
  <c r="I30" i="55"/>
  <c r="K30" i="55"/>
  <c r="E69" i="55"/>
  <c r="O68" i="55"/>
  <c r="L51" i="55"/>
  <c r="K51" i="55"/>
  <c r="I51" i="55"/>
  <c r="H51" i="55"/>
  <c r="J51" i="55"/>
  <c r="L56" i="55"/>
  <c r="J56" i="55"/>
  <c r="I56" i="55"/>
  <c r="K56" i="55"/>
  <c r="P67" i="55"/>
  <c r="H30" i="55"/>
  <c r="H33" i="55"/>
  <c r="K49" i="55"/>
  <c r="J49" i="55"/>
  <c r="L49" i="55"/>
  <c r="L54" i="55"/>
  <c r="K54" i="55"/>
  <c r="H56" i="55"/>
  <c r="K61" i="55"/>
  <c r="J61" i="55"/>
  <c r="L61" i="55"/>
  <c r="H22" i="55"/>
  <c r="I33" i="55"/>
  <c r="H49" i="55"/>
  <c r="H54" i="55"/>
  <c r="H59" i="55"/>
  <c r="H61" i="55"/>
  <c r="H66" i="55"/>
  <c r="H16" i="55"/>
  <c r="I22" i="55"/>
  <c r="H31" i="55"/>
  <c r="J33" i="55"/>
  <c r="I49" i="55"/>
  <c r="H52" i="55"/>
  <c r="I54" i="55"/>
  <c r="H57" i="55"/>
  <c r="I59" i="55"/>
  <c r="I61" i="55"/>
  <c r="H64" i="55"/>
  <c r="I66" i="55"/>
  <c r="I16" i="55"/>
  <c r="L18" i="55"/>
  <c r="J18" i="55"/>
  <c r="I18" i="55"/>
  <c r="K18" i="55"/>
  <c r="J22" i="55"/>
  <c r="I31" i="55"/>
  <c r="K33" i="55"/>
  <c r="I52" i="55"/>
  <c r="J54" i="55"/>
  <c r="I57" i="55"/>
  <c r="J59" i="55"/>
  <c r="I64" i="55"/>
  <c r="J16" i="55"/>
  <c r="H18" i="55"/>
  <c r="K22" i="55"/>
  <c r="J31" i="55"/>
  <c r="J52" i="55"/>
  <c r="J57" i="55"/>
  <c r="K59" i="55"/>
  <c r="J64" i="55"/>
  <c r="K16" i="55"/>
  <c r="K31" i="55"/>
  <c r="K52" i="55"/>
  <c r="K57" i="55"/>
  <c r="K64" i="55"/>
  <c r="H19" i="55"/>
  <c r="K21" i="55"/>
  <c r="J21" i="55"/>
  <c r="L21" i="55"/>
  <c r="D44" i="55"/>
  <c r="K15" i="55"/>
  <c r="J15" i="55"/>
  <c r="L15" i="55"/>
  <c r="I19" i="55"/>
  <c r="H21" i="55"/>
  <c r="L66" i="55"/>
  <c r="K66" i="55"/>
  <c r="L37" i="55"/>
  <c r="K37" i="55"/>
  <c r="I37" i="55"/>
  <c r="H37" i="55"/>
  <c r="J37" i="55"/>
  <c r="L40" i="55"/>
  <c r="K40" i="55"/>
  <c r="H40" i="55"/>
  <c r="K35" i="55"/>
  <c r="J35" i="55"/>
  <c r="L35" i="55"/>
  <c r="I40" i="55"/>
  <c r="H14" i="55"/>
  <c r="I32" i="55"/>
  <c r="H39" i="55"/>
  <c r="H53" i="55"/>
  <c r="I58" i="55"/>
  <c r="H65" i="55"/>
  <c r="H32" i="55"/>
  <c r="I14" i="55"/>
  <c r="J32" i="55"/>
  <c r="I39" i="55"/>
  <c r="I53" i="55"/>
  <c r="J58" i="55"/>
  <c r="I65" i="55"/>
  <c r="E33" i="54"/>
  <c r="E38" i="54"/>
  <c r="E16" i="54"/>
  <c r="E31" i="54"/>
  <c r="E19" i="54"/>
  <c r="E36" i="54"/>
  <c r="E32" i="54"/>
  <c r="E37" i="54"/>
  <c r="E18" i="54"/>
  <c r="E15" i="54"/>
  <c r="E40" i="54"/>
  <c r="E41" i="54"/>
  <c r="E34" i="54"/>
  <c r="E20" i="54"/>
  <c r="E17" i="54"/>
  <c r="E39" i="54"/>
  <c r="E14" i="54"/>
  <c r="E30" i="54"/>
  <c r="E35" i="54"/>
  <c r="I33" i="54"/>
  <c r="H54" i="54"/>
  <c r="I59" i="54"/>
  <c r="H15" i="54"/>
  <c r="H35" i="54"/>
  <c r="I40" i="54"/>
  <c r="H49" i="54"/>
  <c r="I54" i="54"/>
  <c r="J59" i="54"/>
  <c r="P67" i="54"/>
  <c r="I15" i="54"/>
  <c r="H18" i="54"/>
  <c r="H30" i="54"/>
  <c r="K33" i="54"/>
  <c r="K44" i="54" s="1"/>
  <c r="J40" i="54"/>
  <c r="I49" i="54"/>
  <c r="J54" i="54"/>
  <c r="K59" i="54"/>
  <c r="I61" i="54"/>
  <c r="J15" i="54"/>
  <c r="J25" i="54" s="1"/>
  <c r="I18" i="54"/>
  <c r="J21" i="54"/>
  <c r="I30" i="54"/>
  <c r="L33" i="54"/>
  <c r="L44" i="54" s="1"/>
  <c r="J35" i="54"/>
  <c r="J44" i="54" s="1"/>
  <c r="H37" i="54"/>
  <c r="K40" i="54"/>
  <c r="J49" i="54"/>
  <c r="H51" i="54"/>
  <c r="K54" i="54"/>
  <c r="I56" i="54"/>
  <c r="L59" i="54"/>
  <c r="J61" i="54"/>
  <c r="H63" i="54"/>
  <c r="K66" i="54"/>
  <c r="O68" i="54"/>
  <c r="H66" i="54"/>
  <c r="I66" i="54"/>
  <c r="J66" i="54"/>
  <c r="K15" i="54"/>
  <c r="K25" i="54" s="1"/>
  <c r="J18" i="54"/>
  <c r="K21" i="54"/>
  <c r="J30" i="54"/>
  <c r="K35" i="54"/>
  <c r="I37" i="54"/>
  <c r="L40" i="54"/>
  <c r="K49" i="54"/>
  <c r="I51" i="54"/>
  <c r="J56" i="54"/>
  <c r="K61" i="54"/>
  <c r="I63" i="54"/>
  <c r="H14" i="54"/>
  <c r="K18" i="54"/>
  <c r="L21" i="54"/>
  <c r="L25" i="54" s="1"/>
  <c r="K30" i="54"/>
  <c r="L35" i="54"/>
  <c r="J37" i="54"/>
  <c r="H39" i="54"/>
  <c r="J51" i="54"/>
  <c r="H53" i="54"/>
  <c r="K56" i="54"/>
  <c r="L61" i="54"/>
  <c r="J63" i="54"/>
  <c r="H65" i="54"/>
  <c r="H33" i="54"/>
  <c r="L36" i="54"/>
  <c r="L50" i="54"/>
  <c r="L69" i="54" s="1"/>
  <c r="H21" i="54"/>
  <c r="H56" i="54"/>
  <c r="I14" i="54"/>
  <c r="I25" i="54" s="1"/>
  <c r="I39" i="54"/>
  <c r="I53" i="54"/>
  <c r="I65" i="54"/>
  <c r="H36" i="54"/>
  <c r="H50" i="54"/>
  <c r="H62" i="54"/>
  <c r="E33" i="53"/>
  <c r="E38" i="53"/>
  <c r="E16" i="53"/>
  <c r="E31" i="53"/>
  <c r="E19" i="53"/>
  <c r="E36" i="53"/>
  <c r="E32" i="53"/>
  <c r="E41" i="53"/>
  <c r="E34" i="53"/>
  <c r="E20" i="53"/>
  <c r="E17" i="53"/>
  <c r="E39" i="53"/>
  <c r="E14" i="53"/>
  <c r="E37" i="53"/>
  <c r="E30" i="53"/>
  <c r="E18" i="53"/>
  <c r="E35" i="53"/>
  <c r="E15" i="53"/>
  <c r="E40" i="53"/>
  <c r="H33" i="53"/>
  <c r="H59" i="53"/>
  <c r="I33" i="53"/>
  <c r="H49" i="53"/>
  <c r="H61" i="53"/>
  <c r="H56" i="53"/>
  <c r="J15" i="53"/>
  <c r="I18" i="53"/>
  <c r="J21" i="53"/>
  <c r="I30" i="53"/>
  <c r="I44" i="53" s="1"/>
  <c r="L33" i="53"/>
  <c r="J35" i="53"/>
  <c r="H37" i="53"/>
  <c r="J49" i="53"/>
  <c r="H51" i="53"/>
  <c r="I56" i="53"/>
  <c r="L59" i="53"/>
  <c r="L69" i="53" s="1"/>
  <c r="J61" i="53"/>
  <c r="H63" i="53"/>
  <c r="K15" i="53"/>
  <c r="J18" i="53"/>
  <c r="K21" i="53"/>
  <c r="J30" i="53"/>
  <c r="H32" i="53"/>
  <c r="K35" i="53"/>
  <c r="I37" i="53"/>
  <c r="K49" i="53"/>
  <c r="I51" i="53"/>
  <c r="J56" i="53"/>
  <c r="H58" i="53"/>
  <c r="K61" i="53"/>
  <c r="I63" i="53"/>
  <c r="I49" i="53"/>
  <c r="H14" i="53"/>
  <c r="L15" i="53"/>
  <c r="L25" i="53" s="1"/>
  <c r="K18" i="53"/>
  <c r="L21" i="53"/>
  <c r="K30" i="53"/>
  <c r="I32" i="53"/>
  <c r="L35" i="53"/>
  <c r="J37" i="53"/>
  <c r="H39" i="53"/>
  <c r="J51" i="53"/>
  <c r="H53" i="53"/>
  <c r="K56" i="53"/>
  <c r="I58" i="53"/>
  <c r="L61" i="53"/>
  <c r="J63" i="53"/>
  <c r="H65" i="53"/>
  <c r="H35" i="53"/>
  <c r="I15" i="53"/>
  <c r="I21" i="53"/>
  <c r="I14" i="53"/>
  <c r="I25" i="53" s="1"/>
  <c r="L18" i="53"/>
  <c r="L30" i="53"/>
  <c r="J32" i="53"/>
  <c r="K37" i="53"/>
  <c r="I39" i="53"/>
  <c r="K51" i="53"/>
  <c r="I53" i="53"/>
  <c r="J58" i="53"/>
  <c r="K63" i="53"/>
  <c r="I65" i="53"/>
  <c r="J33" i="53"/>
  <c r="J14" i="53"/>
  <c r="J25" i="53" s="1"/>
  <c r="K32" i="53"/>
  <c r="I34" i="53"/>
  <c r="J39" i="53"/>
  <c r="H41" i="53"/>
  <c r="J53" i="53"/>
  <c r="H55" i="53"/>
  <c r="K58" i="53"/>
  <c r="I60" i="53"/>
  <c r="J65" i="53"/>
  <c r="H67" i="53"/>
  <c r="K14" i="53"/>
  <c r="K39" i="53"/>
  <c r="I41" i="53"/>
  <c r="K53" i="53"/>
  <c r="I55" i="53"/>
  <c r="J60" i="53"/>
  <c r="H62" i="53"/>
  <c r="K65" i="53"/>
  <c r="I67" i="53"/>
  <c r="E33" i="52"/>
  <c r="E38" i="52"/>
  <c r="E16" i="52"/>
  <c r="E14" i="52"/>
  <c r="E30" i="52"/>
  <c r="E18" i="52"/>
  <c r="E31" i="52"/>
  <c r="E19" i="52"/>
  <c r="E36" i="52"/>
  <c r="E15" i="52"/>
  <c r="E41" i="52"/>
  <c r="E34" i="52"/>
  <c r="E20" i="52"/>
  <c r="E17" i="52"/>
  <c r="E39" i="52"/>
  <c r="E32" i="52"/>
  <c r="E37" i="52"/>
  <c r="E35" i="52"/>
  <c r="E40" i="52"/>
  <c r="H33" i="52"/>
  <c r="H59" i="52"/>
  <c r="I33" i="52"/>
  <c r="H54" i="52"/>
  <c r="I59" i="52"/>
  <c r="H66" i="52"/>
  <c r="H15" i="52"/>
  <c r="H21" i="52"/>
  <c r="J33" i="52"/>
  <c r="H35" i="52"/>
  <c r="I40" i="52"/>
  <c r="H49" i="52"/>
  <c r="I54" i="52"/>
  <c r="J59" i="52"/>
  <c r="H61" i="52"/>
  <c r="I66" i="52"/>
  <c r="P67" i="52"/>
  <c r="I15" i="52"/>
  <c r="H18" i="52"/>
  <c r="I21" i="52"/>
  <c r="H30" i="52"/>
  <c r="K33" i="52"/>
  <c r="I35" i="52"/>
  <c r="J40" i="52"/>
  <c r="I49" i="52"/>
  <c r="J54" i="52"/>
  <c r="H56" i="52"/>
  <c r="K59" i="52"/>
  <c r="I61" i="52"/>
  <c r="J66" i="52"/>
  <c r="K66" i="52"/>
  <c r="O68" i="52"/>
  <c r="J15" i="52"/>
  <c r="I18" i="52"/>
  <c r="I25" i="52" s="1"/>
  <c r="I30" i="52"/>
  <c r="I44" i="52" s="1"/>
  <c r="K40" i="52"/>
  <c r="J49" i="52"/>
  <c r="K15" i="52"/>
  <c r="J18" i="52"/>
  <c r="K21" i="52"/>
  <c r="J30" i="52"/>
  <c r="H32" i="52"/>
  <c r="K35" i="52"/>
  <c r="L40" i="52"/>
  <c r="K49" i="52"/>
  <c r="L54" i="52"/>
  <c r="L69" i="52" s="1"/>
  <c r="J56" i="52"/>
  <c r="H58" i="52"/>
  <c r="K61" i="52"/>
  <c r="H14" i="52"/>
  <c r="K18" i="52"/>
  <c r="L21" i="52"/>
  <c r="L25" i="52" s="1"/>
  <c r="K30" i="52"/>
  <c r="I32" i="52"/>
  <c r="L35" i="52"/>
  <c r="L44" i="52" s="1"/>
  <c r="J37" i="52"/>
  <c r="H39" i="52"/>
  <c r="J51" i="52"/>
  <c r="H53" i="52"/>
  <c r="K56" i="52"/>
  <c r="I58" i="52"/>
  <c r="L61" i="52"/>
  <c r="J63" i="52"/>
  <c r="H65" i="52"/>
  <c r="J32" i="52"/>
  <c r="J58" i="52"/>
  <c r="J14" i="52"/>
  <c r="H23" i="52"/>
  <c r="K32" i="52"/>
  <c r="K44" i="52" s="1"/>
  <c r="J39" i="52"/>
  <c r="H41" i="52"/>
  <c r="J53" i="52"/>
  <c r="H55" i="52"/>
  <c r="K58" i="52"/>
  <c r="J65" i="52"/>
  <c r="H67" i="52"/>
  <c r="K14" i="52"/>
  <c r="I23" i="52"/>
  <c r="K39" i="52"/>
  <c r="I41" i="52"/>
  <c r="K53" i="52"/>
  <c r="I55" i="52"/>
  <c r="K65" i="52"/>
  <c r="I67" i="52"/>
  <c r="E36" i="51"/>
  <c r="E29" i="51"/>
  <c r="E15" i="51"/>
  <c r="E39" i="51"/>
  <c r="E30" i="51"/>
  <c r="E19" i="51"/>
  <c r="E33" i="51"/>
  <c r="E38" i="51"/>
  <c r="E31" i="51"/>
  <c r="E34" i="51"/>
  <c r="I32" i="51"/>
  <c r="H39" i="51"/>
  <c r="I58" i="51"/>
  <c r="H15" i="51"/>
  <c r="H34" i="51"/>
  <c r="I39" i="51"/>
  <c r="J58" i="51"/>
  <c r="I34" i="51"/>
  <c r="J39" i="51"/>
  <c r="I48" i="51"/>
  <c r="J65" i="51"/>
  <c r="J20" i="51"/>
  <c r="I29" i="51"/>
  <c r="L32" i="51"/>
  <c r="H36" i="51"/>
  <c r="K39" i="51"/>
  <c r="J48" i="51"/>
  <c r="H50" i="51"/>
  <c r="K53" i="51"/>
  <c r="I55" i="51"/>
  <c r="L58" i="51"/>
  <c r="J60" i="51"/>
  <c r="H62" i="51"/>
  <c r="K65" i="51"/>
  <c r="K15" i="51"/>
  <c r="J18" i="51"/>
  <c r="K20" i="51"/>
  <c r="J29" i="51"/>
  <c r="H31" i="51"/>
  <c r="K34" i="51"/>
  <c r="I36" i="51"/>
  <c r="K48" i="51"/>
  <c r="I50" i="51"/>
  <c r="L53" i="51"/>
  <c r="J55" i="51"/>
  <c r="H57" i="51"/>
  <c r="K60" i="51"/>
  <c r="I62" i="51"/>
  <c r="L65" i="51"/>
  <c r="H14" i="51"/>
  <c r="L15" i="51"/>
  <c r="K18" i="51"/>
  <c r="L20" i="51"/>
  <c r="K29" i="51"/>
  <c r="I31" i="51"/>
  <c r="L34" i="51"/>
  <c r="J36" i="51"/>
  <c r="H38" i="51"/>
  <c r="L48" i="51"/>
  <c r="J50" i="51"/>
  <c r="H52" i="51"/>
  <c r="K55" i="51"/>
  <c r="I57" i="51"/>
  <c r="L60" i="51"/>
  <c r="J62" i="51"/>
  <c r="H64" i="51"/>
  <c r="H65" i="51"/>
  <c r="I15" i="51"/>
  <c r="I20" i="51"/>
  <c r="I18" i="51"/>
  <c r="O67" i="51"/>
  <c r="I14" i="51"/>
  <c r="L18" i="51"/>
  <c r="L24" i="51" s="1"/>
  <c r="L29" i="51"/>
  <c r="J31" i="51"/>
  <c r="K36" i="51"/>
  <c r="I38" i="51"/>
  <c r="K50" i="51"/>
  <c r="I52" i="51"/>
  <c r="L55" i="51"/>
  <c r="J57" i="51"/>
  <c r="K62" i="51"/>
  <c r="I64" i="51"/>
  <c r="E68" i="51"/>
  <c r="K31" i="51"/>
  <c r="K43" i="51" s="1"/>
  <c r="K57" i="51"/>
  <c r="K14" i="51"/>
  <c r="H35" i="51"/>
  <c r="K38" i="51"/>
  <c r="H49" i="51"/>
  <c r="K52" i="51"/>
  <c r="H61" i="51"/>
  <c r="K64" i="51"/>
  <c r="H32" i="51"/>
  <c r="H58" i="51"/>
  <c r="H53" i="51"/>
  <c r="J32" i="51"/>
  <c r="I53" i="51"/>
  <c r="H60" i="51"/>
  <c r="H34" i="50"/>
  <c r="H39" i="50"/>
  <c r="H32" i="50"/>
  <c r="I34" i="50"/>
  <c r="I39" i="50"/>
  <c r="L62" i="50"/>
  <c r="K62" i="50"/>
  <c r="J62" i="50"/>
  <c r="J17" i="50"/>
  <c r="I17" i="50"/>
  <c r="H17" i="50"/>
  <c r="H20" i="50"/>
  <c r="I32" i="50"/>
  <c r="J34" i="50"/>
  <c r="H37" i="50"/>
  <c r="J39" i="50"/>
  <c r="K52" i="50"/>
  <c r="J52" i="50"/>
  <c r="I52" i="50"/>
  <c r="H52" i="50"/>
  <c r="H62" i="50"/>
  <c r="K17" i="50"/>
  <c r="I20" i="50"/>
  <c r="J32" i="50"/>
  <c r="K34" i="50"/>
  <c r="I37" i="50"/>
  <c r="K39" i="50"/>
  <c r="L52" i="50"/>
  <c r="L57" i="50"/>
  <c r="K57" i="50"/>
  <c r="J57" i="50"/>
  <c r="I57" i="50"/>
  <c r="I62" i="50"/>
  <c r="I65" i="50"/>
  <c r="E58" i="50"/>
  <c r="E63" i="50"/>
  <c r="E51" i="50"/>
  <c r="E21" i="50"/>
  <c r="E56" i="50"/>
  <c r="E61" i="50"/>
  <c r="E49" i="50"/>
  <c r="E66" i="50"/>
  <c r="E54" i="50"/>
  <c r="L17" i="50"/>
  <c r="J20" i="50"/>
  <c r="K32" i="50"/>
  <c r="J37" i="50"/>
  <c r="E48" i="50"/>
  <c r="L50" i="50"/>
  <c r="K50" i="50"/>
  <c r="J50" i="50"/>
  <c r="E53" i="50"/>
  <c r="L55" i="50"/>
  <c r="K55" i="50"/>
  <c r="H60" i="50"/>
  <c r="J65" i="50"/>
  <c r="K14" i="50"/>
  <c r="I14" i="50"/>
  <c r="J14" i="50"/>
  <c r="J24" i="50" s="1"/>
  <c r="K20" i="50"/>
  <c r="E22" i="50"/>
  <c r="K37" i="50"/>
  <c r="H50" i="50"/>
  <c r="H55" i="50"/>
  <c r="I60" i="50"/>
  <c r="K65" i="50"/>
  <c r="H14" i="50"/>
  <c r="H48" i="50"/>
  <c r="I50" i="50"/>
  <c r="H53" i="50"/>
  <c r="I55" i="50"/>
  <c r="H58" i="50"/>
  <c r="J60" i="50"/>
  <c r="L65" i="50"/>
  <c r="L14" i="50"/>
  <c r="H16" i="50"/>
  <c r="I48" i="50"/>
  <c r="I53" i="50"/>
  <c r="J55" i="50"/>
  <c r="I58" i="50"/>
  <c r="K60" i="50"/>
  <c r="I16" i="50"/>
  <c r="H18" i="50"/>
  <c r="K38" i="50"/>
  <c r="J38" i="50"/>
  <c r="I38" i="50"/>
  <c r="H38" i="50"/>
  <c r="J48" i="50"/>
  <c r="H51" i="50"/>
  <c r="J53" i="50"/>
  <c r="J58" i="50"/>
  <c r="I18" i="50"/>
  <c r="J19" i="50"/>
  <c r="H19" i="50"/>
  <c r="I19" i="50"/>
  <c r="L31" i="50"/>
  <c r="K31" i="50"/>
  <c r="J31" i="50"/>
  <c r="I31" i="50"/>
  <c r="L38" i="50"/>
  <c r="K48" i="50"/>
  <c r="K53" i="50"/>
  <c r="K58" i="50"/>
  <c r="L64" i="50"/>
  <c r="K64" i="50"/>
  <c r="J64" i="50"/>
  <c r="I64" i="50"/>
  <c r="H64" i="50"/>
  <c r="H57" i="50"/>
  <c r="L29" i="50"/>
  <c r="K29" i="50"/>
  <c r="L36" i="50"/>
  <c r="K36" i="50"/>
  <c r="J36" i="50"/>
  <c r="E64" i="50"/>
  <c r="H59" i="50"/>
  <c r="H33" i="50"/>
  <c r="H22" i="50"/>
  <c r="I33" i="50"/>
  <c r="H40" i="50"/>
  <c r="H54" i="50"/>
  <c r="I59" i="50"/>
  <c r="H66" i="50"/>
  <c r="J59" i="50"/>
  <c r="H61" i="50"/>
  <c r="I66" i="50"/>
  <c r="K62" i="49"/>
  <c r="J62" i="49"/>
  <c r="I62" i="49"/>
  <c r="L62" i="49"/>
  <c r="L60" i="49"/>
  <c r="K60" i="49"/>
  <c r="I15" i="49"/>
  <c r="H20" i="49"/>
  <c r="K36" i="49"/>
  <c r="J36" i="49"/>
  <c r="I36" i="49"/>
  <c r="L36" i="49"/>
  <c r="L55" i="49"/>
  <c r="K55" i="49"/>
  <c r="J55" i="49"/>
  <c r="H60" i="49"/>
  <c r="H63" i="49"/>
  <c r="J15" i="49"/>
  <c r="I20" i="49"/>
  <c r="H36" i="49"/>
  <c r="H39" i="49"/>
  <c r="H55" i="49"/>
  <c r="H58" i="49"/>
  <c r="I60" i="49"/>
  <c r="I63" i="49"/>
  <c r="K15" i="49"/>
  <c r="J20" i="49"/>
  <c r="L31" i="49"/>
  <c r="J31" i="49"/>
  <c r="I31" i="49"/>
  <c r="H31" i="49"/>
  <c r="K31" i="49"/>
  <c r="L34" i="49"/>
  <c r="K34" i="49"/>
  <c r="I39" i="49"/>
  <c r="K50" i="49"/>
  <c r="J50" i="49"/>
  <c r="I50" i="49"/>
  <c r="L50" i="49"/>
  <c r="I55" i="49"/>
  <c r="I58" i="49"/>
  <c r="J60" i="49"/>
  <c r="J63" i="49"/>
  <c r="K20" i="49"/>
  <c r="H34" i="49"/>
  <c r="H37" i="49"/>
  <c r="J39" i="49"/>
  <c r="H50" i="49"/>
  <c r="H53" i="49"/>
  <c r="J58" i="49"/>
  <c r="K63" i="49"/>
  <c r="L29" i="49"/>
  <c r="K29" i="49"/>
  <c r="J29" i="49"/>
  <c r="I34" i="49"/>
  <c r="I37" i="49"/>
  <c r="K39" i="49"/>
  <c r="L48" i="49"/>
  <c r="K48" i="49"/>
  <c r="I53" i="49"/>
  <c r="K58" i="49"/>
  <c r="H29" i="49"/>
  <c r="H32" i="49"/>
  <c r="J34" i="49"/>
  <c r="J37" i="49"/>
  <c r="H48" i="49"/>
  <c r="H51" i="49"/>
  <c r="J53" i="49"/>
  <c r="K14" i="49"/>
  <c r="J14" i="49"/>
  <c r="I14" i="49"/>
  <c r="H14" i="49"/>
  <c r="L18" i="49"/>
  <c r="L24" i="49" s="1"/>
  <c r="K18" i="49"/>
  <c r="I29" i="49"/>
  <c r="K37" i="49"/>
  <c r="I48" i="49"/>
  <c r="K53" i="49"/>
  <c r="L57" i="49"/>
  <c r="J57" i="49"/>
  <c r="I57" i="49"/>
  <c r="H57" i="49"/>
  <c r="K57" i="49"/>
  <c r="H62" i="49"/>
  <c r="H65" i="49"/>
  <c r="H15" i="49"/>
  <c r="I65" i="49"/>
  <c r="J65" i="49"/>
  <c r="K65" i="49"/>
  <c r="P66" i="49"/>
  <c r="H19" i="49"/>
  <c r="I17" i="49"/>
  <c r="I19" i="49"/>
  <c r="H22" i="49"/>
  <c r="I33" i="49"/>
  <c r="J38" i="49"/>
  <c r="H40" i="49"/>
  <c r="J52" i="49"/>
  <c r="H54" i="49"/>
  <c r="E56" i="49"/>
  <c r="I59" i="49"/>
  <c r="J64" i="49"/>
  <c r="H66" i="49"/>
  <c r="E22" i="49"/>
  <c r="H38" i="49"/>
  <c r="H52" i="49"/>
  <c r="E54" i="49"/>
  <c r="H64" i="49"/>
  <c r="E66" i="49"/>
  <c r="H17" i="49"/>
  <c r="H33" i="49"/>
  <c r="I38" i="49"/>
  <c r="E49" i="49"/>
  <c r="I52" i="49"/>
  <c r="H59" i="49"/>
  <c r="E61" i="49"/>
  <c r="I64" i="49"/>
  <c r="E21" i="49"/>
  <c r="E51" i="49"/>
  <c r="L15" i="48"/>
  <c r="K15" i="48"/>
  <c r="H15" i="48"/>
  <c r="H65" i="48"/>
  <c r="J15" i="48"/>
  <c r="J65" i="48"/>
  <c r="D43" i="48"/>
  <c r="K65" i="48"/>
  <c r="L39" i="48"/>
  <c r="K39" i="48"/>
  <c r="L48" i="48"/>
  <c r="K48" i="48"/>
  <c r="J48" i="48"/>
  <c r="H48" i="48"/>
  <c r="I39" i="48"/>
  <c r="I48" i="48"/>
  <c r="H58" i="48"/>
  <c r="P66" i="48"/>
  <c r="K36" i="48"/>
  <c r="L36" i="48"/>
  <c r="J36" i="48"/>
  <c r="I36" i="48"/>
  <c r="H36" i="48"/>
  <c r="J39" i="48"/>
  <c r="L55" i="48"/>
  <c r="K55" i="48"/>
  <c r="J55" i="48"/>
  <c r="I55" i="48"/>
  <c r="I58" i="48"/>
  <c r="H55" i="48"/>
  <c r="J58" i="48"/>
  <c r="O67" i="48"/>
  <c r="L34" i="48"/>
  <c r="K34" i="48"/>
  <c r="J34" i="48"/>
  <c r="K58" i="48"/>
  <c r="I15" i="48"/>
  <c r="H34" i="48"/>
  <c r="K62" i="48"/>
  <c r="L62" i="48"/>
  <c r="J62" i="48"/>
  <c r="I62" i="48"/>
  <c r="H62" i="48"/>
  <c r="I65" i="48"/>
  <c r="I34" i="48"/>
  <c r="L53" i="48"/>
  <c r="K53" i="48"/>
  <c r="L18" i="48"/>
  <c r="K18" i="48"/>
  <c r="J18" i="48"/>
  <c r="K50" i="48"/>
  <c r="L50" i="48"/>
  <c r="J50" i="48"/>
  <c r="I50" i="48"/>
  <c r="H50" i="48"/>
  <c r="I53" i="48"/>
  <c r="L29" i="48"/>
  <c r="L43" i="48" s="1"/>
  <c r="K29" i="48"/>
  <c r="J29" i="48"/>
  <c r="I29" i="48"/>
  <c r="H39" i="48"/>
  <c r="L20" i="48"/>
  <c r="K20" i="48"/>
  <c r="J20" i="48"/>
  <c r="L60" i="48"/>
  <c r="K60" i="48"/>
  <c r="J60" i="48"/>
  <c r="H31" i="48"/>
  <c r="H57" i="48"/>
  <c r="E22" i="48"/>
  <c r="I31" i="48"/>
  <c r="H38" i="48"/>
  <c r="H52" i="48"/>
  <c r="E54" i="48"/>
  <c r="I57" i="48"/>
  <c r="H64" i="48"/>
  <c r="I14" i="48"/>
  <c r="J14" i="48"/>
  <c r="I17" i="48"/>
  <c r="I19" i="48"/>
  <c r="H22" i="48"/>
  <c r="K31" i="48"/>
  <c r="I33" i="48"/>
  <c r="J38" i="48"/>
  <c r="H40" i="48"/>
  <c r="J52" i="48"/>
  <c r="H54" i="48"/>
  <c r="E56" i="48"/>
  <c r="K57" i="48"/>
  <c r="I59" i="48"/>
  <c r="J64" i="48"/>
  <c r="H66" i="48"/>
  <c r="H14" i="48"/>
  <c r="H33" i="48"/>
  <c r="E49" i="48"/>
  <c r="I52" i="48"/>
  <c r="J57" i="48"/>
  <c r="K14" i="48"/>
  <c r="J17" i="48"/>
  <c r="J19" i="48"/>
  <c r="E21" i="48"/>
  <c r="I22" i="48"/>
  <c r="L31" i="48"/>
  <c r="J33" i="48"/>
  <c r="K38" i="48"/>
  <c r="I40" i="48"/>
  <c r="E51" i="48"/>
  <c r="K52" i="48"/>
  <c r="I54" i="48"/>
  <c r="J59" i="48"/>
  <c r="H61" i="48"/>
  <c r="E63" i="48"/>
  <c r="K64" i="48"/>
  <c r="I66" i="48"/>
  <c r="H17" i="48"/>
  <c r="H19" i="48"/>
  <c r="I38" i="48"/>
  <c r="H59" i="48"/>
  <c r="E61" i="48"/>
  <c r="I64" i="48"/>
  <c r="L20" i="47"/>
  <c r="K20" i="47"/>
  <c r="J20" i="47"/>
  <c r="I20" i="47"/>
  <c r="L32" i="47"/>
  <c r="K32" i="47"/>
  <c r="H32" i="47"/>
  <c r="E17" i="47"/>
  <c r="L29" i="47"/>
  <c r="K29" i="47"/>
  <c r="J29" i="47"/>
  <c r="I29" i="47"/>
  <c r="H29" i="47"/>
  <c r="I32" i="47"/>
  <c r="J32" i="47"/>
  <c r="L15" i="47"/>
  <c r="L24" i="47" s="1"/>
  <c r="K15" i="47"/>
  <c r="K24" i="47" s="1"/>
  <c r="J15" i="47"/>
  <c r="I15" i="47"/>
  <c r="H30" i="47"/>
  <c r="I56" i="47"/>
  <c r="H15" i="47"/>
  <c r="I30" i="47"/>
  <c r="K39" i="47"/>
  <c r="L39" i="47"/>
  <c r="J39" i="47"/>
  <c r="I39" i="47"/>
  <c r="J56" i="47"/>
  <c r="J30" i="47"/>
  <c r="H39" i="47"/>
  <c r="J48" i="47"/>
  <c r="L48" i="47"/>
  <c r="K48" i="47"/>
  <c r="I48" i="47"/>
  <c r="H48" i="47"/>
  <c r="H51" i="47"/>
  <c r="K56" i="47"/>
  <c r="I21" i="47"/>
  <c r="K30" i="47"/>
  <c r="I51" i="47"/>
  <c r="J21" i="47"/>
  <c r="L37" i="47"/>
  <c r="K37" i="47"/>
  <c r="L63" i="47"/>
  <c r="K63" i="47"/>
  <c r="H58" i="47"/>
  <c r="E68" i="47"/>
  <c r="O67" i="47"/>
  <c r="P66" i="47"/>
  <c r="H21" i="47"/>
  <c r="J65" i="47"/>
  <c r="L65" i="47"/>
  <c r="K65" i="47"/>
  <c r="I65" i="47"/>
  <c r="K21" i="47"/>
  <c r="E34" i="47"/>
  <c r="I60" i="47"/>
  <c r="L60" i="47"/>
  <c r="K60" i="47"/>
  <c r="J60" i="47"/>
  <c r="H60" i="47"/>
  <c r="L58" i="47"/>
  <c r="K58" i="47"/>
  <c r="J58" i="47"/>
  <c r="H20" i="47"/>
  <c r="K53" i="47"/>
  <c r="L53" i="47"/>
  <c r="J53" i="47"/>
  <c r="I53" i="47"/>
  <c r="H56" i="47"/>
  <c r="L51" i="47"/>
  <c r="K51" i="47"/>
  <c r="H16" i="47"/>
  <c r="L18" i="47"/>
  <c r="K18" i="47"/>
  <c r="J18" i="47"/>
  <c r="I18" i="47"/>
  <c r="H18" i="47"/>
  <c r="J34" i="47"/>
  <c r="L34" i="47"/>
  <c r="K34" i="47"/>
  <c r="I34" i="47"/>
  <c r="I37" i="47"/>
  <c r="I63" i="47"/>
  <c r="H55" i="47"/>
  <c r="H31" i="47"/>
  <c r="I36" i="47"/>
  <c r="I50" i="47"/>
  <c r="J55" i="47"/>
  <c r="H57" i="47"/>
  <c r="I62" i="47"/>
  <c r="H14" i="47"/>
  <c r="I31" i="47"/>
  <c r="J36" i="47"/>
  <c r="H38" i="47"/>
  <c r="J50" i="47"/>
  <c r="H52" i="47"/>
  <c r="K55" i="47"/>
  <c r="I57" i="47"/>
  <c r="J62" i="47"/>
  <c r="H64" i="47"/>
  <c r="H36" i="47"/>
  <c r="H50" i="47"/>
  <c r="I55" i="47"/>
  <c r="H62" i="47"/>
  <c r="J31" i="47"/>
  <c r="K36" i="47"/>
  <c r="K50" i="47"/>
  <c r="J57" i="47"/>
  <c r="K62" i="47"/>
  <c r="I20" i="22"/>
  <c r="E50" i="28"/>
  <c r="E63" i="22"/>
  <c r="E64" i="22"/>
  <c r="E56" i="22"/>
  <c r="E21" i="22"/>
  <c r="E66" i="22"/>
  <c r="E59" i="22"/>
  <c r="E22" i="22"/>
  <c r="E53" i="22"/>
  <c r="E60" i="22"/>
  <c r="E52" i="22"/>
  <c r="K51" i="22"/>
  <c r="K38" i="22"/>
  <c r="L51" i="22"/>
  <c r="H14" i="22"/>
  <c r="L38" i="22"/>
  <c r="J14" i="22"/>
  <c r="L33" i="22"/>
  <c r="H54" i="22"/>
  <c r="E50" i="22"/>
  <c r="K54" i="22"/>
  <c r="K57" i="22"/>
  <c r="E51" i="22"/>
  <c r="E55" i="22"/>
  <c r="H49" i="22"/>
  <c r="J49" i="22"/>
  <c r="K49" i="22"/>
  <c r="I59" i="22"/>
  <c r="I22" i="22"/>
  <c r="H40" i="22"/>
  <c r="L49" i="22"/>
  <c r="J52" i="22"/>
  <c r="J63" i="22"/>
  <c r="J22" i="22"/>
  <c r="K31" i="22"/>
  <c r="H37" i="22"/>
  <c r="I40" i="22"/>
  <c r="K52" i="22"/>
  <c r="L59" i="22"/>
  <c r="H15" i="22"/>
  <c r="J17" i="22"/>
  <c r="I19" i="22"/>
  <c r="H21" i="22"/>
  <c r="K22" i="22"/>
  <c r="L31" i="22"/>
  <c r="I37" i="22"/>
  <c r="J40" i="22"/>
  <c r="K56" i="22"/>
  <c r="I15" i="22"/>
  <c r="J19" i="22"/>
  <c r="L22" i="22"/>
  <c r="J37" i="22"/>
  <c r="K40" i="22"/>
  <c r="L56" i="22"/>
  <c r="J15" i="22"/>
  <c r="L17" i="22"/>
  <c r="J21" i="22"/>
  <c r="K37" i="22"/>
  <c r="E54" i="22"/>
  <c r="E57" i="22"/>
  <c r="K15" i="22"/>
  <c r="L19" i="22"/>
  <c r="K21" i="22"/>
  <c r="I33" i="22"/>
  <c r="H51" i="22"/>
  <c r="E62" i="22"/>
  <c r="J64" i="22"/>
  <c r="H63" i="22"/>
  <c r="H66" i="22"/>
  <c r="I66" i="22"/>
  <c r="K66" i="22"/>
  <c r="L66" i="22"/>
  <c r="K17" i="22"/>
  <c r="K19" i="22"/>
  <c r="E20" i="22"/>
  <c r="L21" i="22"/>
  <c r="J33" i="22"/>
  <c r="E48" i="22"/>
  <c r="I51" i="22"/>
  <c r="K64" i="22"/>
  <c r="I63" i="22"/>
  <c r="J59" i="22"/>
  <c r="K63" i="22"/>
  <c r="K33" i="22"/>
  <c r="J38" i="22"/>
  <c r="I54" i="22"/>
  <c r="L57" i="22"/>
  <c r="E65" i="22"/>
  <c r="L39" i="22"/>
  <c r="K39" i="22"/>
  <c r="L34" i="22"/>
  <c r="K34" i="22"/>
  <c r="J34" i="22"/>
  <c r="L65" i="22"/>
  <c r="K65" i="22"/>
  <c r="J16" i="22"/>
  <c r="L29" i="22"/>
  <c r="K29" i="22"/>
  <c r="J29" i="22"/>
  <c r="I29" i="22"/>
  <c r="H34" i="22"/>
  <c r="I39" i="22"/>
  <c r="K50" i="22"/>
  <c r="J50" i="22"/>
  <c r="I50" i="22"/>
  <c r="H50" i="22"/>
  <c r="L60" i="22"/>
  <c r="K60" i="22"/>
  <c r="J60" i="22"/>
  <c r="H65" i="22"/>
  <c r="K16" i="22"/>
  <c r="L18" i="22"/>
  <c r="K18" i="22"/>
  <c r="J18" i="22"/>
  <c r="H32" i="22"/>
  <c r="I34" i="22"/>
  <c r="L50" i="22"/>
  <c r="L55" i="22"/>
  <c r="K55" i="22"/>
  <c r="J55" i="22"/>
  <c r="I55" i="22"/>
  <c r="H60" i="22"/>
  <c r="I65" i="22"/>
  <c r="L16" i="22"/>
  <c r="I32" i="22"/>
  <c r="L53" i="22"/>
  <c r="K53" i="22"/>
  <c r="H55" i="22"/>
  <c r="H58" i="22"/>
  <c r="I60" i="22"/>
  <c r="I18" i="22"/>
  <c r="J32" i="22"/>
  <c r="H35" i="22"/>
  <c r="L48" i="22"/>
  <c r="K48" i="22"/>
  <c r="J48" i="22"/>
  <c r="H53" i="22"/>
  <c r="I58" i="22"/>
  <c r="I30" i="22"/>
  <c r="K32" i="22"/>
  <c r="J35" i="22"/>
  <c r="H48" i="22"/>
  <c r="I53" i="22"/>
  <c r="J58" i="22"/>
  <c r="H61" i="22"/>
  <c r="J30" i="22"/>
  <c r="K35" i="22"/>
  <c r="I48" i="22"/>
  <c r="J53" i="22"/>
  <c r="I56" i="22"/>
  <c r="K58" i="22"/>
  <c r="J61" i="22"/>
  <c r="L14" i="22"/>
  <c r="K14" i="22"/>
  <c r="L20" i="22"/>
  <c r="K20" i="22"/>
  <c r="J20" i="22"/>
  <c r="K30" i="22"/>
  <c r="L35" i="22"/>
  <c r="J56" i="22"/>
  <c r="K61" i="22"/>
  <c r="H16" i="22"/>
  <c r="H39" i="22"/>
  <c r="H29" i="22"/>
  <c r="J39" i="22"/>
  <c r="H18" i="22"/>
  <c r="J65" i="22"/>
  <c r="L30" i="22"/>
  <c r="L61" i="22"/>
  <c r="K36" i="22"/>
  <c r="J36" i="22"/>
  <c r="I36" i="22"/>
  <c r="H36" i="22"/>
  <c r="L36" i="22"/>
  <c r="D43" i="22"/>
  <c r="K62" i="22"/>
  <c r="J62" i="22"/>
  <c r="I62" i="22"/>
  <c r="H62" i="22"/>
  <c r="H31" i="22"/>
  <c r="H57" i="22"/>
  <c r="H17" i="22"/>
  <c r="I31" i="22"/>
  <c r="H38" i="22"/>
  <c r="H52" i="22"/>
  <c r="I57" i="22"/>
  <c r="H64" i="22"/>
  <c r="E49" i="22"/>
  <c r="I52" i="22"/>
  <c r="H59" i="22"/>
  <c r="E61" i="22"/>
  <c r="I64" i="22"/>
  <c r="E53" i="28"/>
  <c r="E51" i="28"/>
  <c r="E49" i="28"/>
  <c r="E57" i="28"/>
  <c r="E56" i="28"/>
  <c r="E55" i="28"/>
  <c r="E54" i="28"/>
  <c r="B14" i="1"/>
  <c r="B15" i="1"/>
  <c r="B13" i="1"/>
  <c r="C17" i="28"/>
  <c r="C18" i="28"/>
  <c r="C19" i="28"/>
  <c r="C23" i="28"/>
  <c r="C24" i="28"/>
  <c r="B23" i="28"/>
  <c r="B24" i="28"/>
  <c r="B17" i="28"/>
  <c r="B18" i="28"/>
  <c r="B19" i="28"/>
  <c r="B16" i="28"/>
  <c r="C16" i="28"/>
  <c r="F41" i="28"/>
  <c r="S46" i="1"/>
  <c r="L46" i="1"/>
  <c r="S45" i="1"/>
  <c r="L45" i="1"/>
  <c r="S44" i="1"/>
  <c r="L44" i="1"/>
  <c r="T44" i="1" s="1"/>
  <c r="S43" i="1"/>
  <c r="L43" i="1"/>
  <c r="T43" i="1" s="1"/>
  <c r="S42" i="1"/>
  <c r="L42" i="1"/>
  <c r="S41" i="1"/>
  <c r="S47" i="1" s="1"/>
  <c r="L41" i="1"/>
  <c r="S34" i="1"/>
  <c r="L34" i="1"/>
  <c r="S33" i="1"/>
  <c r="L33" i="1"/>
  <c r="T33" i="1" s="1"/>
  <c r="S32" i="1"/>
  <c r="L32" i="1"/>
  <c r="S31" i="1"/>
  <c r="L31" i="1"/>
  <c r="S30" i="1"/>
  <c r="L30" i="1"/>
  <c r="T30" i="1" s="1"/>
  <c r="S29" i="1"/>
  <c r="L29" i="1"/>
  <c r="S28" i="1"/>
  <c r="L28" i="1"/>
  <c r="S27" i="1"/>
  <c r="L27" i="1"/>
  <c r="S26" i="1"/>
  <c r="L26" i="1"/>
  <c r="T26" i="1" s="1"/>
  <c r="S25" i="1"/>
  <c r="L25" i="1"/>
  <c r="T25" i="1" s="1"/>
  <c r="E18" i="51" l="1"/>
  <c r="E17" i="51"/>
  <c r="E40" i="51"/>
  <c r="E14" i="51"/>
  <c r="E35" i="51"/>
  <c r="E32" i="51"/>
  <c r="I24" i="51"/>
  <c r="J24" i="51"/>
  <c r="E16" i="51"/>
  <c r="I43" i="51"/>
  <c r="E34" i="50"/>
  <c r="E17" i="50"/>
  <c r="E29" i="50"/>
  <c r="E40" i="50"/>
  <c r="E15" i="50"/>
  <c r="E36" i="50"/>
  <c r="E35" i="50"/>
  <c r="E30" i="50"/>
  <c r="E33" i="50"/>
  <c r="E16" i="50"/>
  <c r="E18" i="50"/>
  <c r="E37" i="50"/>
  <c r="E38" i="50"/>
  <c r="E14" i="50"/>
  <c r="E39" i="50"/>
  <c r="E31" i="50"/>
  <c r="E19" i="50"/>
  <c r="I43" i="50"/>
  <c r="L68" i="50"/>
  <c r="I68" i="49"/>
  <c r="L43" i="49"/>
  <c r="I43" i="49"/>
  <c r="J68" i="49"/>
  <c r="E15" i="49"/>
  <c r="E16" i="49"/>
  <c r="E34" i="49"/>
  <c r="E36" i="49"/>
  <c r="E30" i="49"/>
  <c r="E39" i="49"/>
  <c r="E33" i="49"/>
  <c r="E40" i="49"/>
  <c r="E38" i="49"/>
  <c r="E17" i="49"/>
  <c r="E31" i="49"/>
  <c r="E35" i="49"/>
  <c r="E29" i="49"/>
  <c r="E37" i="49"/>
  <c r="E32" i="49"/>
  <c r="E18" i="49"/>
  <c r="E14" i="49"/>
  <c r="L24" i="48"/>
  <c r="J43" i="48"/>
  <c r="J24" i="48"/>
  <c r="E18" i="47"/>
  <c r="E36" i="47"/>
  <c r="E40" i="47"/>
  <c r="E16" i="47"/>
  <c r="E30" i="47"/>
  <c r="E31" i="47"/>
  <c r="E14" i="47"/>
  <c r="E37" i="47"/>
  <c r="E38" i="47"/>
  <c r="E19" i="47"/>
  <c r="E15" i="47"/>
  <c r="E33" i="47"/>
  <c r="E35" i="47"/>
  <c r="E29" i="47"/>
  <c r="E32" i="47"/>
  <c r="J43" i="47"/>
  <c r="K43" i="47"/>
  <c r="I24" i="47"/>
  <c r="M24" i="47" s="1"/>
  <c r="J24" i="47"/>
  <c r="K69" i="55"/>
  <c r="K25" i="55"/>
  <c r="L25" i="55"/>
  <c r="K44" i="55"/>
  <c r="J25" i="55"/>
  <c r="I25" i="55"/>
  <c r="I69" i="55"/>
  <c r="I44" i="55"/>
  <c r="J44" i="55"/>
  <c r="L44" i="55"/>
  <c r="L69" i="55"/>
  <c r="E31" i="55"/>
  <c r="E19" i="55"/>
  <c r="E36" i="55"/>
  <c r="E34" i="55"/>
  <c r="E20" i="55"/>
  <c r="E17" i="55"/>
  <c r="E39" i="55"/>
  <c r="E14" i="55"/>
  <c r="E41" i="55"/>
  <c r="E33" i="55"/>
  <c r="E30" i="55"/>
  <c r="E38" i="55"/>
  <c r="E35" i="55"/>
  <c r="E40" i="55"/>
  <c r="E37" i="55"/>
  <c r="E32" i="55"/>
  <c r="E15" i="55"/>
  <c r="E18" i="55"/>
  <c r="E16" i="55"/>
  <c r="J69" i="55"/>
  <c r="J69" i="54"/>
  <c r="I69" i="54"/>
  <c r="M69" i="54" s="1"/>
  <c r="M25" i="54"/>
  <c r="E25" i="54"/>
  <c r="P19" i="54"/>
  <c r="P68" i="54" s="1"/>
  <c r="O69" i="54"/>
  <c r="K69" i="54"/>
  <c r="I44" i="54"/>
  <c r="M44" i="54" s="1"/>
  <c r="E43" i="54"/>
  <c r="E44" i="54" s="1"/>
  <c r="O67" i="54"/>
  <c r="O72" i="54" s="1"/>
  <c r="P42" i="54"/>
  <c r="K69" i="53"/>
  <c r="J69" i="53"/>
  <c r="I69" i="53"/>
  <c r="M69" i="53" s="1"/>
  <c r="J44" i="53"/>
  <c r="M44" i="53" s="1"/>
  <c r="O67" i="53"/>
  <c r="O72" i="53" s="1"/>
  <c r="E43" i="53"/>
  <c r="P42" i="53"/>
  <c r="L44" i="53"/>
  <c r="K44" i="53"/>
  <c r="E25" i="53"/>
  <c r="P19" i="53"/>
  <c r="P68" i="53" s="1"/>
  <c r="O69" i="53"/>
  <c r="K25" i="53"/>
  <c r="M25" i="53" s="1"/>
  <c r="J69" i="52"/>
  <c r="I69" i="52"/>
  <c r="O69" i="52"/>
  <c r="P19" i="52"/>
  <c r="P68" i="52" s="1"/>
  <c r="E25" i="52"/>
  <c r="J25" i="52"/>
  <c r="K69" i="52"/>
  <c r="K25" i="52"/>
  <c r="M25" i="52" s="1"/>
  <c r="J44" i="52"/>
  <c r="M44" i="52" s="1"/>
  <c r="O67" i="52"/>
  <c r="O72" i="52" s="1"/>
  <c r="E43" i="52"/>
  <c r="E44" i="52" s="1"/>
  <c r="P42" i="52"/>
  <c r="L68" i="51"/>
  <c r="I68" i="51"/>
  <c r="K68" i="51"/>
  <c r="K24" i="51"/>
  <c r="J43" i="51"/>
  <c r="J68" i="51"/>
  <c r="L43" i="51"/>
  <c r="L43" i="50"/>
  <c r="J43" i="50"/>
  <c r="K68" i="50"/>
  <c r="E68" i="50"/>
  <c r="P66" i="50"/>
  <c r="O67" i="50"/>
  <c r="I24" i="50"/>
  <c r="J68" i="50"/>
  <c r="K24" i="50"/>
  <c r="K43" i="50"/>
  <c r="I68" i="50"/>
  <c r="L24" i="50"/>
  <c r="J43" i="49"/>
  <c r="I24" i="49"/>
  <c r="K68" i="49"/>
  <c r="M68" i="49" s="1"/>
  <c r="J24" i="49"/>
  <c r="K24" i="49"/>
  <c r="K43" i="49"/>
  <c r="L68" i="49"/>
  <c r="K43" i="48"/>
  <c r="L68" i="48"/>
  <c r="E32" i="48"/>
  <c r="E35" i="48"/>
  <c r="E37" i="48"/>
  <c r="E16" i="48"/>
  <c r="E30" i="48"/>
  <c r="E40" i="48"/>
  <c r="E33" i="48"/>
  <c r="E19" i="48"/>
  <c r="E17" i="48"/>
  <c r="E38" i="48"/>
  <c r="E29" i="48"/>
  <c r="E31" i="48"/>
  <c r="E34" i="48"/>
  <c r="E15" i="48"/>
  <c r="E36" i="48"/>
  <c r="E14" i="48"/>
  <c r="E39" i="48"/>
  <c r="E18" i="48"/>
  <c r="I24" i="48"/>
  <c r="K24" i="48"/>
  <c r="I43" i="48"/>
  <c r="J68" i="48"/>
  <c r="I68" i="48"/>
  <c r="K68" i="48"/>
  <c r="L68" i="47"/>
  <c r="J68" i="47"/>
  <c r="I43" i="47"/>
  <c r="L43" i="47"/>
  <c r="I68" i="47"/>
  <c r="K68" i="47"/>
  <c r="E68" i="22"/>
  <c r="K43" i="22"/>
  <c r="J68" i="22"/>
  <c r="I24" i="22"/>
  <c r="I68" i="22"/>
  <c r="K68" i="22"/>
  <c r="J43" i="22"/>
  <c r="J24" i="22"/>
  <c r="P66" i="22"/>
  <c r="L43" i="22"/>
  <c r="E32" i="22"/>
  <c r="E35" i="22"/>
  <c r="E16" i="22"/>
  <c r="E40" i="22"/>
  <c r="E33" i="22"/>
  <c r="E19" i="22"/>
  <c r="E38" i="22"/>
  <c r="E39" i="22"/>
  <c r="E31" i="22"/>
  <c r="E36" i="22"/>
  <c r="E18" i="22"/>
  <c r="E29" i="22"/>
  <c r="I43" i="22" s="1"/>
  <c r="E17" i="22"/>
  <c r="E14" i="22"/>
  <c r="E30" i="22"/>
  <c r="E15" i="22"/>
  <c r="E37" i="22"/>
  <c r="E34" i="22"/>
  <c r="K24" i="22"/>
  <c r="O67" i="22"/>
  <c r="L68" i="22"/>
  <c r="T27" i="1"/>
  <c r="T31" i="1"/>
  <c r="T28" i="1"/>
  <c r="T32" i="1"/>
  <c r="T42" i="1"/>
  <c r="T34" i="1"/>
  <c r="S35" i="1"/>
  <c r="T45" i="1"/>
  <c r="L47" i="1"/>
  <c r="T46" i="1"/>
  <c r="T29" i="1"/>
  <c r="T41" i="1"/>
  <c r="L35" i="1"/>
  <c r="C56" i="35"/>
  <c r="B56" i="35"/>
  <c r="K55" i="35"/>
  <c r="J55" i="35"/>
  <c r="I55" i="35"/>
  <c r="H55" i="35"/>
  <c r="G55" i="35"/>
  <c r="E55" i="35"/>
  <c r="K54" i="35"/>
  <c r="J54" i="35"/>
  <c r="I54" i="35"/>
  <c r="H54" i="35"/>
  <c r="G54" i="35"/>
  <c r="E54" i="35"/>
  <c r="K53" i="35"/>
  <c r="J53" i="35"/>
  <c r="I53" i="35"/>
  <c r="H53" i="35"/>
  <c r="G53" i="35"/>
  <c r="E53" i="35"/>
  <c r="K52" i="35"/>
  <c r="J52" i="35"/>
  <c r="I52" i="35"/>
  <c r="H52" i="35"/>
  <c r="G52" i="35"/>
  <c r="E52" i="35"/>
  <c r="K51" i="35"/>
  <c r="J51" i="35"/>
  <c r="I51" i="35"/>
  <c r="H51" i="35"/>
  <c r="G51" i="35"/>
  <c r="E51" i="35"/>
  <c r="K50" i="35"/>
  <c r="J50" i="35"/>
  <c r="I50" i="35"/>
  <c r="H50" i="35"/>
  <c r="G50" i="35"/>
  <c r="E50" i="35"/>
  <c r="K49" i="35"/>
  <c r="J49" i="35"/>
  <c r="I49" i="35"/>
  <c r="H49" i="35"/>
  <c r="G49" i="35"/>
  <c r="E49" i="35"/>
  <c r="K47" i="35"/>
  <c r="J47" i="35"/>
  <c r="I47" i="35"/>
  <c r="H47" i="35"/>
  <c r="G47" i="35"/>
  <c r="A47" i="35"/>
  <c r="K46" i="35"/>
  <c r="J46" i="35"/>
  <c r="I46" i="35"/>
  <c r="H46" i="35"/>
  <c r="G46" i="35"/>
  <c r="A46" i="35"/>
  <c r="K45" i="35"/>
  <c r="J45" i="35"/>
  <c r="I45" i="35"/>
  <c r="H45" i="35"/>
  <c r="G45" i="35"/>
  <c r="A45" i="35"/>
  <c r="K44" i="35"/>
  <c r="J44" i="35"/>
  <c r="I44" i="35"/>
  <c r="H44" i="35"/>
  <c r="G44" i="35"/>
  <c r="A44" i="35"/>
  <c r="K43" i="35"/>
  <c r="J43" i="35"/>
  <c r="I43" i="35"/>
  <c r="H43" i="35"/>
  <c r="G43" i="35"/>
  <c r="K42" i="35"/>
  <c r="J42" i="35"/>
  <c r="I42" i="35"/>
  <c r="H42" i="35"/>
  <c r="G42" i="35"/>
  <c r="K41" i="35"/>
  <c r="J41" i="35"/>
  <c r="I41" i="35"/>
  <c r="H41" i="35"/>
  <c r="G41" i="35"/>
  <c r="K40" i="35"/>
  <c r="J40" i="35"/>
  <c r="I40" i="35"/>
  <c r="H40" i="35"/>
  <c r="G40" i="35"/>
  <c r="K39" i="35"/>
  <c r="J39" i="35"/>
  <c r="I39" i="35"/>
  <c r="H39" i="35"/>
  <c r="G39" i="35"/>
  <c r="K38" i="35"/>
  <c r="J38" i="35"/>
  <c r="I38" i="35"/>
  <c r="H38" i="35"/>
  <c r="G38" i="35"/>
  <c r="K37" i="35"/>
  <c r="J37" i="35"/>
  <c r="I37" i="35"/>
  <c r="H37" i="35"/>
  <c r="G37" i="35"/>
  <c r="K36" i="35"/>
  <c r="J36" i="35"/>
  <c r="I36" i="35"/>
  <c r="H36" i="35"/>
  <c r="G36" i="35"/>
  <c r="K35" i="35"/>
  <c r="J35" i="35"/>
  <c r="I35" i="35"/>
  <c r="H35" i="35"/>
  <c r="G35" i="35"/>
  <c r="K34" i="35"/>
  <c r="J34" i="35"/>
  <c r="I34" i="35"/>
  <c r="H34" i="35"/>
  <c r="G34" i="35"/>
  <c r="K33" i="35"/>
  <c r="J33" i="35"/>
  <c r="I33" i="35"/>
  <c r="H33" i="35"/>
  <c r="G33" i="35"/>
  <c r="A33" i="35"/>
  <c r="K32" i="35"/>
  <c r="J32" i="35"/>
  <c r="I32" i="35"/>
  <c r="H32" i="35"/>
  <c r="G32" i="35"/>
  <c r="K31" i="35"/>
  <c r="J31" i="35"/>
  <c r="I31" i="35"/>
  <c r="H31" i="35"/>
  <c r="G31" i="35"/>
  <c r="E31" i="35"/>
  <c r="K30" i="35"/>
  <c r="J30" i="35"/>
  <c r="I30" i="35"/>
  <c r="H30" i="35"/>
  <c r="G30" i="35"/>
  <c r="E30" i="35"/>
  <c r="K29" i="35"/>
  <c r="J29" i="35"/>
  <c r="I29" i="35"/>
  <c r="H29" i="35"/>
  <c r="G29" i="35"/>
  <c r="E29" i="35"/>
  <c r="K28" i="35"/>
  <c r="J28" i="35"/>
  <c r="I28" i="35"/>
  <c r="H28" i="35"/>
  <c r="G28" i="35"/>
  <c r="E28" i="35"/>
  <c r="K27" i="35"/>
  <c r="J27" i="35"/>
  <c r="I27" i="35"/>
  <c r="H27" i="35"/>
  <c r="G27" i="35"/>
  <c r="E27" i="35"/>
  <c r="K26" i="35"/>
  <c r="J26" i="35"/>
  <c r="I26" i="35"/>
  <c r="H26" i="35"/>
  <c r="G26" i="35"/>
  <c r="E26" i="35"/>
  <c r="K25" i="35"/>
  <c r="J25" i="35"/>
  <c r="I25" i="35"/>
  <c r="H25" i="35"/>
  <c r="G25" i="35"/>
  <c r="E25" i="35"/>
  <c r="K24" i="35"/>
  <c r="J24" i="35"/>
  <c r="I24" i="35"/>
  <c r="H24" i="35"/>
  <c r="G24" i="35"/>
  <c r="E24" i="35"/>
  <c r="C21" i="35"/>
  <c r="B21" i="35"/>
  <c r="K20" i="35"/>
  <c r="J20" i="35"/>
  <c r="I20" i="35"/>
  <c r="H20" i="35"/>
  <c r="G20" i="35"/>
  <c r="E20" i="35"/>
  <c r="A20" i="35"/>
  <c r="K19" i="35"/>
  <c r="J19" i="35"/>
  <c r="I19" i="35"/>
  <c r="H19" i="35"/>
  <c r="G19" i="35"/>
  <c r="E19" i="35"/>
  <c r="A19" i="35"/>
  <c r="K18" i="35"/>
  <c r="J18" i="35"/>
  <c r="I18" i="35"/>
  <c r="H18" i="35"/>
  <c r="G18" i="35"/>
  <c r="E18" i="35"/>
  <c r="A18" i="35"/>
  <c r="K17" i="35"/>
  <c r="J17" i="35"/>
  <c r="I17" i="35"/>
  <c r="H17" i="35"/>
  <c r="G17" i="35"/>
  <c r="E17" i="35"/>
  <c r="A17" i="35"/>
  <c r="K16" i="35"/>
  <c r="J16" i="35"/>
  <c r="I16" i="35"/>
  <c r="H16" i="35"/>
  <c r="G16" i="35"/>
  <c r="E16" i="35"/>
  <c r="A16" i="35"/>
  <c r="K15" i="35"/>
  <c r="J15" i="35"/>
  <c r="I15" i="35"/>
  <c r="H15" i="35"/>
  <c r="G15" i="35"/>
  <c r="E15" i="35"/>
  <c r="K14" i="35"/>
  <c r="J14" i="35"/>
  <c r="I14" i="35"/>
  <c r="H14" i="35"/>
  <c r="G14" i="35"/>
  <c r="E14" i="35"/>
  <c r="K13" i="35"/>
  <c r="J13" i="35"/>
  <c r="I13" i="35"/>
  <c r="H13" i="35"/>
  <c r="G13" i="35"/>
  <c r="E13" i="35"/>
  <c r="A13" i="35"/>
  <c r="K12" i="35"/>
  <c r="J12" i="35"/>
  <c r="I12" i="35"/>
  <c r="H12" i="35"/>
  <c r="G12" i="35"/>
  <c r="E12" i="35"/>
  <c r="A12" i="35"/>
  <c r="K11" i="35"/>
  <c r="J11" i="35"/>
  <c r="I11" i="35"/>
  <c r="H11" i="35"/>
  <c r="G11" i="35"/>
  <c r="E11" i="35"/>
  <c r="B2" i="35"/>
  <c r="A1" i="35"/>
  <c r="C56" i="34"/>
  <c r="K55" i="34"/>
  <c r="J55" i="34"/>
  <c r="I55" i="34"/>
  <c r="H55" i="34"/>
  <c r="G55" i="34"/>
  <c r="E55" i="34"/>
  <c r="K54" i="34"/>
  <c r="J54" i="34"/>
  <c r="I54" i="34"/>
  <c r="H54" i="34"/>
  <c r="G54" i="34"/>
  <c r="E54" i="34"/>
  <c r="K53" i="34"/>
  <c r="J53" i="34"/>
  <c r="I53" i="34"/>
  <c r="H53" i="34"/>
  <c r="G53" i="34"/>
  <c r="E53" i="34"/>
  <c r="K52" i="34"/>
  <c r="J52" i="34"/>
  <c r="I52" i="34"/>
  <c r="H52" i="34"/>
  <c r="G52" i="34"/>
  <c r="E52" i="34"/>
  <c r="K51" i="34"/>
  <c r="J51" i="34"/>
  <c r="I51" i="34"/>
  <c r="H51" i="34"/>
  <c r="G51" i="34"/>
  <c r="E51" i="34"/>
  <c r="K50" i="34"/>
  <c r="J50" i="34"/>
  <c r="I50" i="34"/>
  <c r="H50" i="34"/>
  <c r="G50" i="34"/>
  <c r="E50" i="34"/>
  <c r="K49" i="34"/>
  <c r="J49" i="34"/>
  <c r="I49" i="34"/>
  <c r="H49" i="34"/>
  <c r="G49" i="34"/>
  <c r="E49" i="34"/>
  <c r="K47" i="34"/>
  <c r="J47" i="34"/>
  <c r="I47" i="34"/>
  <c r="H47" i="34"/>
  <c r="G47" i="34"/>
  <c r="A47" i="34"/>
  <c r="K46" i="34"/>
  <c r="J46" i="34"/>
  <c r="I46" i="34"/>
  <c r="H46" i="34"/>
  <c r="G46" i="34"/>
  <c r="A46" i="34"/>
  <c r="K45" i="34"/>
  <c r="J45" i="34"/>
  <c r="I45" i="34"/>
  <c r="H45" i="34"/>
  <c r="G45" i="34"/>
  <c r="A45" i="34"/>
  <c r="K44" i="34"/>
  <c r="J44" i="34"/>
  <c r="I44" i="34"/>
  <c r="H44" i="34"/>
  <c r="G44" i="34"/>
  <c r="A44" i="34"/>
  <c r="K43" i="34"/>
  <c r="J43" i="34"/>
  <c r="I43" i="34"/>
  <c r="H43" i="34"/>
  <c r="G43" i="34"/>
  <c r="K42" i="34"/>
  <c r="J42" i="34"/>
  <c r="I42" i="34"/>
  <c r="H42" i="34"/>
  <c r="G42" i="34"/>
  <c r="A42" i="34"/>
  <c r="K41" i="34"/>
  <c r="J41" i="34"/>
  <c r="I41" i="34"/>
  <c r="H41" i="34"/>
  <c r="G41" i="34"/>
  <c r="K40" i="34"/>
  <c r="J40" i="34"/>
  <c r="I40" i="34"/>
  <c r="H40" i="34"/>
  <c r="G40" i="34"/>
  <c r="K39" i="34"/>
  <c r="J39" i="34"/>
  <c r="I39" i="34"/>
  <c r="H39" i="34"/>
  <c r="G39" i="34"/>
  <c r="K38" i="34"/>
  <c r="J38" i="34"/>
  <c r="I38" i="34"/>
  <c r="H38" i="34"/>
  <c r="G38" i="34"/>
  <c r="K37" i="34"/>
  <c r="J37" i="34"/>
  <c r="I37" i="34"/>
  <c r="H37" i="34"/>
  <c r="G37" i="34"/>
  <c r="K36" i="34"/>
  <c r="J36" i="34"/>
  <c r="I36" i="34"/>
  <c r="H36" i="34"/>
  <c r="G36" i="34"/>
  <c r="A36" i="34"/>
  <c r="K35" i="34"/>
  <c r="J35" i="34"/>
  <c r="I35" i="34"/>
  <c r="H35" i="34"/>
  <c r="G35" i="34"/>
  <c r="K34" i="34"/>
  <c r="J34" i="34"/>
  <c r="I34" i="34"/>
  <c r="H34" i="34"/>
  <c r="G34" i="34"/>
  <c r="K33" i="34"/>
  <c r="J33" i="34"/>
  <c r="I33" i="34"/>
  <c r="H33" i="34"/>
  <c r="G33" i="34"/>
  <c r="K32" i="34"/>
  <c r="J32" i="34"/>
  <c r="I32" i="34"/>
  <c r="H32" i="34"/>
  <c r="G32" i="34"/>
  <c r="K31" i="34"/>
  <c r="J31" i="34"/>
  <c r="I31" i="34"/>
  <c r="H31" i="34"/>
  <c r="G31" i="34"/>
  <c r="E31" i="34"/>
  <c r="K30" i="34"/>
  <c r="J30" i="34"/>
  <c r="I30" i="34"/>
  <c r="H30" i="34"/>
  <c r="G30" i="34"/>
  <c r="E30" i="34"/>
  <c r="K29" i="34"/>
  <c r="J29" i="34"/>
  <c r="I29" i="34"/>
  <c r="H29" i="34"/>
  <c r="G29" i="34"/>
  <c r="E29" i="34"/>
  <c r="K28" i="34"/>
  <c r="J28" i="34"/>
  <c r="I28" i="34"/>
  <c r="H28" i="34"/>
  <c r="G28" i="34"/>
  <c r="E28" i="34"/>
  <c r="K27" i="34"/>
  <c r="J27" i="34"/>
  <c r="I27" i="34"/>
  <c r="H27" i="34"/>
  <c r="G27" i="34"/>
  <c r="E27" i="34"/>
  <c r="K26" i="34"/>
  <c r="J26" i="34"/>
  <c r="I26" i="34"/>
  <c r="H26" i="34"/>
  <c r="G26" i="34"/>
  <c r="E26" i="34"/>
  <c r="K25" i="34"/>
  <c r="J25" i="34"/>
  <c r="I25" i="34"/>
  <c r="H25" i="34"/>
  <c r="G25" i="34"/>
  <c r="E25" i="34"/>
  <c r="K24" i="34"/>
  <c r="K56" i="34" s="1"/>
  <c r="J24" i="34"/>
  <c r="I24" i="34"/>
  <c r="H24" i="34"/>
  <c r="G24" i="34"/>
  <c r="E24" i="34"/>
  <c r="C21" i="34"/>
  <c r="B21" i="34"/>
  <c r="K20" i="34"/>
  <c r="J20" i="34"/>
  <c r="I20" i="34"/>
  <c r="H20" i="34"/>
  <c r="G20" i="34"/>
  <c r="E20" i="34"/>
  <c r="A20" i="34"/>
  <c r="K19" i="34"/>
  <c r="J19" i="34"/>
  <c r="I19" i="34"/>
  <c r="H19" i="34"/>
  <c r="G19" i="34"/>
  <c r="E19" i="34"/>
  <c r="A19" i="34"/>
  <c r="K18" i="34"/>
  <c r="J18" i="34"/>
  <c r="I18" i="34"/>
  <c r="H18" i="34"/>
  <c r="G18" i="34"/>
  <c r="E18" i="34"/>
  <c r="A18" i="34"/>
  <c r="K17" i="34"/>
  <c r="J17" i="34"/>
  <c r="I17" i="34"/>
  <c r="H17" i="34"/>
  <c r="G17" i="34"/>
  <c r="E17" i="34"/>
  <c r="A17" i="34"/>
  <c r="K16" i="34"/>
  <c r="J16" i="34"/>
  <c r="I16" i="34"/>
  <c r="H16" i="34"/>
  <c r="G16" i="34"/>
  <c r="E16" i="34"/>
  <c r="A16" i="34"/>
  <c r="K15" i="34"/>
  <c r="J15" i="34"/>
  <c r="I15" i="34"/>
  <c r="H15" i="34"/>
  <c r="G15" i="34"/>
  <c r="E15" i="34"/>
  <c r="K14" i="34"/>
  <c r="J14" i="34"/>
  <c r="I14" i="34"/>
  <c r="H14" i="34"/>
  <c r="G14" i="34"/>
  <c r="E14" i="34"/>
  <c r="K13" i="34"/>
  <c r="J13" i="34"/>
  <c r="I13" i="34"/>
  <c r="H13" i="34"/>
  <c r="G13" i="34"/>
  <c r="E13" i="34"/>
  <c r="A13" i="34"/>
  <c r="K12" i="34"/>
  <c r="J12" i="34"/>
  <c r="I12" i="34"/>
  <c r="H12" i="34"/>
  <c r="G12" i="34"/>
  <c r="E12" i="34"/>
  <c r="A12" i="34"/>
  <c r="K11" i="34"/>
  <c r="K21" i="34" s="1"/>
  <c r="J11" i="34"/>
  <c r="I11" i="34"/>
  <c r="H11" i="34"/>
  <c r="G11" i="34"/>
  <c r="E11" i="34"/>
  <c r="B2" i="34"/>
  <c r="A1" i="34"/>
  <c r="G25" i="36"/>
  <c r="H25" i="36"/>
  <c r="I25" i="36"/>
  <c r="J25" i="36"/>
  <c r="K25" i="36"/>
  <c r="G26" i="36"/>
  <c r="H26" i="36"/>
  <c r="I26" i="36"/>
  <c r="J26" i="36"/>
  <c r="K26" i="36"/>
  <c r="G27" i="36"/>
  <c r="H27" i="36"/>
  <c r="I27" i="36"/>
  <c r="J27" i="36"/>
  <c r="K27" i="36"/>
  <c r="G28" i="36"/>
  <c r="H28" i="36"/>
  <c r="I28" i="36"/>
  <c r="J28" i="36"/>
  <c r="K28" i="36"/>
  <c r="G29" i="36"/>
  <c r="H29" i="36"/>
  <c r="I29" i="36"/>
  <c r="J29" i="36"/>
  <c r="K29" i="36"/>
  <c r="G30" i="36"/>
  <c r="H30" i="36"/>
  <c r="I30" i="36"/>
  <c r="J30" i="36"/>
  <c r="K30" i="36"/>
  <c r="G31" i="36"/>
  <c r="H31" i="36"/>
  <c r="I31" i="36"/>
  <c r="J31" i="36"/>
  <c r="K31" i="36"/>
  <c r="G32" i="36"/>
  <c r="H32" i="36"/>
  <c r="I32" i="36"/>
  <c r="J32" i="36"/>
  <c r="K32" i="36"/>
  <c r="G33" i="36"/>
  <c r="H33" i="36"/>
  <c r="I33" i="36"/>
  <c r="J33" i="36"/>
  <c r="K33" i="36"/>
  <c r="G34" i="36"/>
  <c r="H34" i="36"/>
  <c r="I34" i="36"/>
  <c r="J34" i="36"/>
  <c r="K34" i="36"/>
  <c r="G35" i="36"/>
  <c r="H35" i="36"/>
  <c r="I35" i="36"/>
  <c r="J35" i="36"/>
  <c r="K35" i="36"/>
  <c r="G36" i="36"/>
  <c r="H36" i="36"/>
  <c r="I36" i="36"/>
  <c r="J36" i="36"/>
  <c r="K36" i="36"/>
  <c r="G37" i="36"/>
  <c r="H37" i="36"/>
  <c r="I37" i="36"/>
  <c r="J37" i="36"/>
  <c r="K37" i="36"/>
  <c r="G38" i="36"/>
  <c r="H38" i="36"/>
  <c r="I38" i="36"/>
  <c r="J38" i="36"/>
  <c r="K38" i="36"/>
  <c r="G39" i="36"/>
  <c r="H39" i="36"/>
  <c r="I39" i="36"/>
  <c r="J39" i="36"/>
  <c r="K39" i="36"/>
  <c r="G40" i="36"/>
  <c r="H40" i="36"/>
  <c r="I40" i="36"/>
  <c r="J40" i="36"/>
  <c r="K40" i="36"/>
  <c r="G41" i="36"/>
  <c r="H41" i="36"/>
  <c r="I41" i="36"/>
  <c r="J41" i="36"/>
  <c r="K41" i="36"/>
  <c r="G42" i="36"/>
  <c r="H42" i="36"/>
  <c r="I42" i="36"/>
  <c r="J42" i="36"/>
  <c r="K42" i="36"/>
  <c r="G43" i="36"/>
  <c r="H43" i="36"/>
  <c r="I43" i="36"/>
  <c r="J43" i="36"/>
  <c r="K43" i="36"/>
  <c r="G44" i="36"/>
  <c r="H44" i="36"/>
  <c r="I44" i="36"/>
  <c r="J44" i="36"/>
  <c r="K44" i="36"/>
  <c r="G45" i="36"/>
  <c r="H45" i="36"/>
  <c r="I45" i="36"/>
  <c r="J45" i="36"/>
  <c r="K45" i="36"/>
  <c r="G46" i="36"/>
  <c r="H46" i="36"/>
  <c r="I46" i="36"/>
  <c r="J46" i="36"/>
  <c r="K46" i="36"/>
  <c r="G47" i="36"/>
  <c r="H47" i="36"/>
  <c r="I47" i="36"/>
  <c r="J47" i="36"/>
  <c r="K47" i="36"/>
  <c r="A44" i="36"/>
  <c r="A45" i="36"/>
  <c r="A46" i="36"/>
  <c r="A47" i="36"/>
  <c r="A42" i="36"/>
  <c r="A37" i="36"/>
  <c r="A33" i="36"/>
  <c r="S18" i="1"/>
  <c r="L18" i="1"/>
  <c r="S17" i="1"/>
  <c r="L17" i="1"/>
  <c r="S16" i="1"/>
  <c r="L16" i="1"/>
  <c r="S15" i="1"/>
  <c r="L15" i="1"/>
  <c r="S14" i="1"/>
  <c r="L14" i="1"/>
  <c r="S13" i="1"/>
  <c r="L13" i="1"/>
  <c r="S12" i="1"/>
  <c r="L12" i="1"/>
  <c r="S11" i="1"/>
  <c r="L11" i="1"/>
  <c r="S10" i="1"/>
  <c r="L10" i="1"/>
  <c r="S9" i="1"/>
  <c r="L9" i="1"/>
  <c r="A33" i="34"/>
  <c r="A37" i="34"/>
  <c r="A41" i="34"/>
  <c r="A25" i="34"/>
  <c r="A31" i="35"/>
  <c r="A26" i="34"/>
  <c r="O68" i="51" l="1"/>
  <c r="E42" i="51"/>
  <c r="M24" i="51"/>
  <c r="H72" i="51" s="1"/>
  <c r="E24" i="51"/>
  <c r="O66" i="51"/>
  <c r="O71" i="51" s="1"/>
  <c r="P41" i="51"/>
  <c r="P67" i="51" s="1"/>
  <c r="M43" i="51"/>
  <c r="H74" i="51" s="1"/>
  <c r="O68" i="50"/>
  <c r="O66" i="50"/>
  <c r="O71" i="50" s="1"/>
  <c r="P41" i="50"/>
  <c r="P67" i="50" s="1"/>
  <c r="E42" i="50"/>
  <c r="E24" i="50"/>
  <c r="M43" i="50"/>
  <c r="H74" i="50" s="1"/>
  <c r="M68" i="50"/>
  <c r="H76" i="50" s="1"/>
  <c r="E24" i="49"/>
  <c r="E42" i="49"/>
  <c r="O68" i="49"/>
  <c r="P41" i="49"/>
  <c r="P67" i="49" s="1"/>
  <c r="O66" i="49"/>
  <c r="O71" i="49" s="1"/>
  <c r="M43" i="49"/>
  <c r="O68" i="47"/>
  <c r="E24" i="47"/>
  <c r="I72" i="47" s="1"/>
  <c r="J74" i="47" s="1"/>
  <c r="L74" i="47" s="1"/>
  <c r="E42" i="47"/>
  <c r="P41" i="47"/>
  <c r="P67" i="47" s="1"/>
  <c r="O66" i="47"/>
  <c r="O71" i="47" s="1"/>
  <c r="M25" i="55"/>
  <c r="H73" i="55" s="1"/>
  <c r="O67" i="55"/>
  <c r="O72" i="55" s="1"/>
  <c r="E43" i="55"/>
  <c r="P42" i="55"/>
  <c r="M44" i="55"/>
  <c r="P19" i="55"/>
  <c r="P68" i="55" s="1"/>
  <c r="O69" i="55"/>
  <c r="E25" i="55"/>
  <c r="M69" i="55"/>
  <c r="I73" i="54"/>
  <c r="J75" i="54" s="1"/>
  <c r="L75" i="54" s="1"/>
  <c r="H73" i="54"/>
  <c r="I77" i="54"/>
  <c r="H77" i="54"/>
  <c r="I75" i="54"/>
  <c r="H75" i="54"/>
  <c r="I75" i="53"/>
  <c r="H75" i="53"/>
  <c r="I73" i="53"/>
  <c r="J75" i="53" s="1"/>
  <c r="L75" i="53" s="1"/>
  <c r="H73" i="53"/>
  <c r="I77" i="53"/>
  <c r="H77" i="53"/>
  <c r="E44" i="53"/>
  <c r="I73" i="52"/>
  <c r="J75" i="52" s="1"/>
  <c r="L75" i="52" s="1"/>
  <c r="H73" i="52"/>
  <c r="I75" i="52"/>
  <c r="H75" i="52"/>
  <c r="M69" i="52"/>
  <c r="M68" i="51"/>
  <c r="I76" i="50"/>
  <c r="M24" i="50"/>
  <c r="H76" i="49"/>
  <c r="I76" i="49"/>
  <c r="M24" i="49"/>
  <c r="M68" i="48"/>
  <c r="E42" i="48"/>
  <c r="P41" i="48"/>
  <c r="O66" i="48"/>
  <c r="O71" i="48" s="1"/>
  <c r="M43" i="48"/>
  <c r="M24" i="48"/>
  <c r="E24" i="48"/>
  <c r="O68" i="48"/>
  <c r="M68" i="47"/>
  <c r="H72" i="47"/>
  <c r="M43" i="47"/>
  <c r="M43" i="22"/>
  <c r="H74" i="22" s="1"/>
  <c r="L24" i="22"/>
  <c r="M68" i="22"/>
  <c r="I76" i="22" s="1"/>
  <c r="M24" i="22"/>
  <c r="O68" i="22"/>
  <c r="E24" i="22"/>
  <c r="O66" i="22"/>
  <c r="O71" i="22" s="1"/>
  <c r="P41" i="22"/>
  <c r="E42" i="22"/>
  <c r="A15" i="35"/>
  <c r="A15" i="34"/>
  <c r="D13" i="34"/>
  <c r="D20" i="34"/>
  <c r="D12" i="34"/>
  <c r="D16" i="34"/>
  <c r="D15" i="34"/>
  <c r="D19" i="34"/>
  <c r="D18" i="34"/>
  <c r="D14" i="34"/>
  <c r="D11" i="34"/>
  <c r="D17" i="34"/>
  <c r="J56" i="35"/>
  <c r="A43" i="36"/>
  <c r="A32" i="34"/>
  <c r="A38" i="34"/>
  <c r="H21" i="35"/>
  <c r="C58" i="35" s="1"/>
  <c r="H56" i="35"/>
  <c r="F56" i="35" s="1"/>
  <c r="A35" i="35"/>
  <c r="A41" i="35"/>
  <c r="I21" i="35"/>
  <c r="I56" i="35"/>
  <c r="H21" i="34"/>
  <c r="C58" i="34" s="1"/>
  <c r="H56" i="34"/>
  <c r="D49" i="34"/>
  <c r="D40" i="34"/>
  <c r="D32" i="34"/>
  <c r="D24" i="34"/>
  <c r="D47" i="34"/>
  <c r="D39" i="34"/>
  <c r="D31" i="34"/>
  <c r="D52" i="34"/>
  <c r="D43" i="34"/>
  <c r="D35" i="34"/>
  <c r="D27" i="34"/>
  <c r="D51" i="34"/>
  <c r="D42" i="34"/>
  <c r="D34" i="34"/>
  <c r="D26" i="34"/>
  <c r="D55" i="34"/>
  <c r="D38" i="34"/>
  <c r="D54" i="34"/>
  <c r="D37" i="34"/>
  <c r="D50" i="34"/>
  <c r="D33" i="34"/>
  <c r="D46" i="34"/>
  <c r="D30" i="34"/>
  <c r="D45" i="34"/>
  <c r="D29" i="34"/>
  <c r="D44" i="34"/>
  <c r="D28" i="34"/>
  <c r="D41" i="34"/>
  <c r="D25" i="34"/>
  <c r="D53" i="34"/>
  <c r="D36" i="34"/>
  <c r="J21" i="35"/>
  <c r="A26" i="35"/>
  <c r="I21" i="34"/>
  <c r="J21" i="34"/>
  <c r="I56" i="34"/>
  <c r="K21" i="35"/>
  <c r="K56" i="35"/>
  <c r="A30" i="35"/>
  <c r="A37" i="35"/>
  <c r="A43" i="35"/>
  <c r="T14" i="1"/>
  <c r="T18" i="1"/>
  <c r="J56" i="34"/>
  <c r="D20" i="35"/>
  <c r="D12" i="35"/>
  <c r="D19" i="35"/>
  <c r="D11" i="35"/>
  <c r="D15" i="35"/>
  <c r="D14" i="35"/>
  <c r="D18" i="35"/>
  <c r="D17" i="35"/>
  <c r="D16" i="35"/>
  <c r="D13" i="35"/>
  <c r="D47" i="35"/>
  <c r="D39" i="35"/>
  <c r="D31" i="35"/>
  <c r="D55" i="35"/>
  <c r="D46" i="35"/>
  <c r="D38" i="35"/>
  <c r="D30" i="35"/>
  <c r="D51" i="35"/>
  <c r="D42" i="35"/>
  <c r="D34" i="35"/>
  <c r="D26" i="35"/>
  <c r="D50" i="35"/>
  <c r="D41" i="35"/>
  <c r="D33" i="35"/>
  <c r="D25" i="35"/>
  <c r="D45" i="35"/>
  <c r="D29" i="35"/>
  <c r="D44" i="35"/>
  <c r="D28" i="35"/>
  <c r="D40" i="35"/>
  <c r="D24" i="35"/>
  <c r="D54" i="35"/>
  <c r="D37" i="35"/>
  <c r="D53" i="35"/>
  <c r="D36" i="35"/>
  <c r="D52" i="35"/>
  <c r="D35" i="35"/>
  <c r="D49" i="35"/>
  <c r="D32" i="35"/>
  <c r="D43" i="35"/>
  <c r="D27" i="35"/>
  <c r="A36" i="36"/>
  <c r="A41" i="36"/>
  <c r="A31" i="34"/>
  <c r="A28" i="35"/>
  <c r="A34" i="35"/>
  <c r="A38" i="35"/>
  <c r="A42" i="35"/>
  <c r="A39" i="35"/>
  <c r="A40" i="34"/>
  <c r="A29" i="35"/>
  <c r="A35" i="36"/>
  <c r="A40" i="36"/>
  <c r="A30" i="34"/>
  <c r="A35" i="34"/>
  <c r="A39" i="34"/>
  <c r="A43" i="34"/>
  <c r="A27" i="35"/>
  <c r="A29" i="34"/>
  <c r="A34" i="34"/>
  <c r="A39" i="36"/>
  <c r="A28" i="34"/>
  <c r="A25" i="35"/>
  <c r="A32" i="36"/>
  <c r="A27" i="34"/>
  <c r="A32" i="35"/>
  <c r="A36" i="35"/>
  <c r="A40" i="35"/>
  <c r="A34" i="36"/>
  <c r="A38" i="36"/>
  <c r="F21" i="35"/>
  <c r="F21" i="34"/>
  <c r="F56" i="34"/>
  <c r="B56" i="34"/>
  <c r="T17" i="1"/>
  <c r="T16" i="1"/>
  <c r="T10" i="1"/>
  <c r="T11" i="1"/>
  <c r="T15" i="1"/>
  <c r="L19" i="1"/>
  <c r="S19" i="1"/>
  <c r="T13" i="1"/>
  <c r="T12" i="1"/>
  <c r="T9" i="1"/>
  <c r="A12" i="36"/>
  <c r="A13" i="36"/>
  <c r="A15" i="36"/>
  <c r="A16" i="36"/>
  <c r="A17" i="36"/>
  <c r="A18" i="36"/>
  <c r="A19" i="36"/>
  <c r="A20" i="36"/>
  <c r="E43" i="51" l="1"/>
  <c r="I72" i="51"/>
  <c r="J74" i="51" s="1"/>
  <c r="L74" i="51" s="1"/>
  <c r="I74" i="51"/>
  <c r="I74" i="50"/>
  <c r="E43" i="50"/>
  <c r="E43" i="49"/>
  <c r="I74" i="49"/>
  <c r="H74" i="49"/>
  <c r="P67" i="48"/>
  <c r="E43" i="47"/>
  <c r="I73" i="55"/>
  <c r="J75" i="55" s="1"/>
  <c r="L75" i="55" s="1"/>
  <c r="I77" i="55"/>
  <c r="H77" i="55"/>
  <c r="H75" i="55"/>
  <c r="I75" i="55"/>
  <c r="E44" i="55"/>
  <c r="I77" i="52"/>
  <c r="H77" i="52"/>
  <c r="I76" i="51"/>
  <c r="H76" i="51"/>
  <c r="I72" i="50"/>
  <c r="J74" i="50" s="1"/>
  <c r="L74" i="50" s="1"/>
  <c r="H72" i="50"/>
  <c r="I72" i="49"/>
  <c r="H72" i="49"/>
  <c r="I74" i="48"/>
  <c r="H74" i="48"/>
  <c r="I72" i="48"/>
  <c r="J74" i="48" s="1"/>
  <c r="L74" i="48" s="1"/>
  <c r="H72" i="48"/>
  <c r="E43" i="48"/>
  <c r="I76" i="48"/>
  <c r="H76" i="48"/>
  <c r="I74" i="47"/>
  <c r="H74" i="47"/>
  <c r="I76" i="47"/>
  <c r="H76" i="47"/>
  <c r="E43" i="22"/>
  <c r="H76" i="22"/>
  <c r="I72" i="22"/>
  <c r="H72" i="22"/>
  <c r="I74" i="22"/>
  <c r="P67" i="22"/>
  <c r="C60" i="34"/>
  <c r="I59" i="34" s="1"/>
  <c r="C60" i="35"/>
  <c r="I59" i="35"/>
  <c r="E58" i="35"/>
  <c r="E58" i="34"/>
  <c r="A25" i="36"/>
  <c r="J74" i="49" l="1"/>
  <c r="L74" i="49" s="1"/>
  <c r="J74" i="22"/>
  <c r="L74" i="22" s="1"/>
  <c r="B4" i="1"/>
  <c r="F39" i="28" l="1"/>
  <c r="F40" i="28"/>
  <c r="H40" i="28" s="1"/>
  <c r="J41" i="28"/>
  <c r="L39" i="28" l="1"/>
  <c r="L41" i="28"/>
  <c r="J40" i="28"/>
  <c r="I40" i="28"/>
  <c r="I41" i="28"/>
  <c r="K39" i="28"/>
  <c r="H41" i="28"/>
  <c r="J39" i="28"/>
  <c r="L40" i="28"/>
  <c r="I39" i="28"/>
  <c r="K40" i="28"/>
  <c r="H39" i="28"/>
  <c r="K41" i="28"/>
  <c r="C19" i="12"/>
  <c r="C18" i="12"/>
  <c r="C22" i="12"/>
  <c r="C23" i="12"/>
  <c r="C24" i="12"/>
  <c r="C25" i="12"/>
  <c r="C26" i="12"/>
  <c r="C27" i="12"/>
  <c r="C28" i="12"/>
  <c r="C29" i="12"/>
  <c r="C30" i="12"/>
  <c r="B22" i="12"/>
  <c r="B23" i="12"/>
  <c r="B30" i="12"/>
  <c r="A24" i="35" l="1"/>
  <c r="A24" i="34"/>
  <c r="B21" i="12"/>
  <c r="B27" i="12"/>
  <c r="A29" i="36"/>
  <c r="B26" i="12"/>
  <c r="A28" i="36"/>
  <c r="B25" i="12"/>
  <c r="A27" i="36"/>
  <c r="B24" i="12"/>
  <c r="A26" i="36"/>
  <c r="B29" i="12"/>
  <c r="A31" i="36"/>
  <c r="B28" i="12"/>
  <c r="A30" i="36"/>
  <c r="C3" i="12" l="1"/>
  <c r="C2" i="12"/>
  <c r="C40" i="38"/>
  <c r="J39" i="38"/>
  <c r="I39" i="38"/>
  <c r="H39" i="38"/>
  <c r="G39" i="38"/>
  <c r="F39" i="38"/>
  <c r="D39" i="38"/>
  <c r="J38" i="38"/>
  <c r="I38" i="38"/>
  <c r="H38" i="38"/>
  <c r="G38" i="38"/>
  <c r="F38" i="38"/>
  <c r="D38" i="38"/>
  <c r="J37" i="38"/>
  <c r="I37" i="38"/>
  <c r="H37" i="38"/>
  <c r="G37" i="38"/>
  <c r="F37" i="38"/>
  <c r="D37" i="38"/>
  <c r="J36" i="38"/>
  <c r="I36" i="38"/>
  <c r="H36" i="38"/>
  <c r="G36" i="38"/>
  <c r="F36" i="38"/>
  <c r="D36" i="38"/>
  <c r="J35" i="38"/>
  <c r="I35" i="38"/>
  <c r="H35" i="38"/>
  <c r="G35" i="38"/>
  <c r="F35" i="38"/>
  <c r="D35" i="38"/>
  <c r="J34" i="38"/>
  <c r="I34" i="38"/>
  <c r="H34" i="38"/>
  <c r="G34" i="38"/>
  <c r="F34" i="38"/>
  <c r="D34" i="38"/>
  <c r="J33" i="38"/>
  <c r="I33" i="38"/>
  <c r="H33" i="38"/>
  <c r="G33" i="38"/>
  <c r="F33" i="38"/>
  <c r="D33" i="38"/>
  <c r="J31" i="38"/>
  <c r="I31" i="38"/>
  <c r="H31" i="38"/>
  <c r="G31" i="38"/>
  <c r="F31" i="38"/>
  <c r="D31" i="38"/>
  <c r="J30" i="38"/>
  <c r="I30" i="38"/>
  <c r="H30" i="38"/>
  <c r="G30" i="38"/>
  <c r="F30" i="38"/>
  <c r="D30" i="38"/>
  <c r="J29" i="38"/>
  <c r="I29" i="38"/>
  <c r="H29" i="38"/>
  <c r="G29" i="38"/>
  <c r="F29" i="38"/>
  <c r="D29" i="38"/>
  <c r="J28" i="38"/>
  <c r="I28" i="38"/>
  <c r="H28" i="38"/>
  <c r="G28" i="38"/>
  <c r="F28" i="38"/>
  <c r="D28" i="38"/>
  <c r="J27" i="38"/>
  <c r="I27" i="38"/>
  <c r="H27" i="38"/>
  <c r="G27" i="38"/>
  <c r="F27" i="38"/>
  <c r="D27" i="38"/>
  <c r="J26" i="38"/>
  <c r="I26" i="38"/>
  <c r="H26" i="38"/>
  <c r="G26" i="38"/>
  <c r="F26" i="38"/>
  <c r="D26" i="38"/>
  <c r="J25" i="38"/>
  <c r="I25" i="38"/>
  <c r="H25" i="38"/>
  <c r="G25" i="38"/>
  <c r="F25" i="38"/>
  <c r="D25" i="38"/>
  <c r="J24" i="38"/>
  <c r="J40" i="38" s="1"/>
  <c r="I24" i="38"/>
  <c r="H24" i="38"/>
  <c r="G24" i="38"/>
  <c r="F24" i="38"/>
  <c r="D24" i="38"/>
  <c r="C21" i="38"/>
  <c r="J20" i="38"/>
  <c r="I20" i="38"/>
  <c r="H20" i="38"/>
  <c r="G20" i="38"/>
  <c r="F20" i="38"/>
  <c r="D20" i="38"/>
  <c r="A20" i="38"/>
  <c r="J19" i="38"/>
  <c r="I19" i="38"/>
  <c r="H19" i="38"/>
  <c r="G19" i="38"/>
  <c r="F19" i="38"/>
  <c r="D19" i="38"/>
  <c r="A19" i="38"/>
  <c r="J18" i="38"/>
  <c r="I18" i="38"/>
  <c r="H18" i="38"/>
  <c r="G18" i="38"/>
  <c r="F18" i="38"/>
  <c r="D18" i="38"/>
  <c r="A18" i="38"/>
  <c r="J17" i="38"/>
  <c r="I17" i="38"/>
  <c r="H17" i="38"/>
  <c r="G17" i="38"/>
  <c r="F17" i="38"/>
  <c r="D17" i="38"/>
  <c r="J16" i="38"/>
  <c r="I16" i="38"/>
  <c r="H16" i="38"/>
  <c r="G16" i="38"/>
  <c r="F16" i="38"/>
  <c r="D16" i="38"/>
  <c r="J15" i="38"/>
  <c r="I15" i="38"/>
  <c r="H15" i="38"/>
  <c r="G15" i="38"/>
  <c r="F15" i="38"/>
  <c r="D15" i="38"/>
  <c r="J14" i="38"/>
  <c r="I14" i="38"/>
  <c r="H14" i="38"/>
  <c r="G14" i="38"/>
  <c r="F14" i="38"/>
  <c r="D14" i="38"/>
  <c r="J13" i="38"/>
  <c r="I13" i="38"/>
  <c r="H13" i="38"/>
  <c r="G13" i="38"/>
  <c r="F13" i="38"/>
  <c r="D13" i="38"/>
  <c r="J12" i="38"/>
  <c r="I12" i="38"/>
  <c r="H12" i="38"/>
  <c r="G12" i="38"/>
  <c r="F12" i="38"/>
  <c r="D12" i="38"/>
  <c r="J11" i="38"/>
  <c r="I11" i="38"/>
  <c r="H11" i="38"/>
  <c r="G11" i="38"/>
  <c r="F11" i="38"/>
  <c r="D11" i="38"/>
  <c r="B2" i="38"/>
  <c r="A1" i="38"/>
  <c r="C40" i="37"/>
  <c r="J39" i="37"/>
  <c r="I39" i="37"/>
  <c r="H39" i="37"/>
  <c r="G39" i="37"/>
  <c r="F39" i="37"/>
  <c r="D39" i="37"/>
  <c r="J38" i="37"/>
  <c r="I38" i="37"/>
  <c r="H38" i="37"/>
  <c r="G38" i="37"/>
  <c r="F38" i="37"/>
  <c r="D38" i="37"/>
  <c r="J37" i="37"/>
  <c r="I37" i="37"/>
  <c r="H37" i="37"/>
  <c r="G37" i="37"/>
  <c r="F37" i="37"/>
  <c r="D37" i="37"/>
  <c r="J36" i="37"/>
  <c r="I36" i="37"/>
  <c r="H36" i="37"/>
  <c r="G36" i="37"/>
  <c r="F36" i="37"/>
  <c r="D36" i="37"/>
  <c r="J35" i="37"/>
  <c r="I35" i="37"/>
  <c r="H35" i="37"/>
  <c r="G35" i="37"/>
  <c r="F35" i="37"/>
  <c r="D35" i="37"/>
  <c r="J34" i="37"/>
  <c r="I34" i="37"/>
  <c r="H34" i="37"/>
  <c r="G34" i="37"/>
  <c r="F34" i="37"/>
  <c r="D34" i="37"/>
  <c r="J33" i="37"/>
  <c r="I33" i="37"/>
  <c r="H33" i="37"/>
  <c r="G33" i="37"/>
  <c r="F33" i="37"/>
  <c r="D33" i="37"/>
  <c r="J31" i="37"/>
  <c r="I31" i="37"/>
  <c r="H31" i="37"/>
  <c r="G31" i="37"/>
  <c r="F31" i="37"/>
  <c r="D31" i="37"/>
  <c r="J30" i="37"/>
  <c r="I30" i="37"/>
  <c r="H30" i="37"/>
  <c r="G30" i="37"/>
  <c r="F30" i="37"/>
  <c r="D30" i="37"/>
  <c r="J29" i="37"/>
  <c r="I29" i="37"/>
  <c r="H29" i="37"/>
  <c r="G29" i="37"/>
  <c r="F29" i="37"/>
  <c r="D29" i="37"/>
  <c r="J28" i="37"/>
  <c r="I28" i="37"/>
  <c r="H28" i="37"/>
  <c r="G28" i="37"/>
  <c r="F28" i="37"/>
  <c r="D28" i="37"/>
  <c r="J27" i="37"/>
  <c r="I27" i="37"/>
  <c r="H27" i="37"/>
  <c r="G27" i="37"/>
  <c r="F27" i="37"/>
  <c r="D27" i="37"/>
  <c r="J26" i="37"/>
  <c r="I26" i="37"/>
  <c r="H26" i="37"/>
  <c r="G26" i="37"/>
  <c r="F26" i="37"/>
  <c r="D26" i="37"/>
  <c r="J25" i="37"/>
  <c r="I25" i="37"/>
  <c r="I40" i="37" s="1"/>
  <c r="H25" i="37"/>
  <c r="G25" i="37"/>
  <c r="F25" i="37"/>
  <c r="D25" i="37"/>
  <c r="J24" i="37"/>
  <c r="I24" i="37"/>
  <c r="H24" i="37"/>
  <c r="H40" i="37" s="1"/>
  <c r="G24" i="37"/>
  <c r="G40" i="37" s="1"/>
  <c r="F24" i="37"/>
  <c r="D24" i="37"/>
  <c r="C21" i="37"/>
  <c r="B21" i="37" s="1"/>
  <c r="J20" i="37"/>
  <c r="I20" i="37"/>
  <c r="H20" i="37"/>
  <c r="G20" i="37"/>
  <c r="F20" i="37"/>
  <c r="D20" i="37"/>
  <c r="A20" i="37"/>
  <c r="J19" i="37"/>
  <c r="I19" i="37"/>
  <c r="H19" i="37"/>
  <c r="G19" i="37"/>
  <c r="F19" i="37"/>
  <c r="D19" i="37"/>
  <c r="A19" i="37"/>
  <c r="J18" i="37"/>
  <c r="I18" i="37"/>
  <c r="H18" i="37"/>
  <c r="G18" i="37"/>
  <c r="F18" i="37"/>
  <c r="D18" i="37"/>
  <c r="A18" i="37"/>
  <c r="J17" i="37"/>
  <c r="I17" i="37"/>
  <c r="H17" i="37"/>
  <c r="G17" i="37"/>
  <c r="F17" i="37"/>
  <c r="D17" i="37"/>
  <c r="J16" i="37"/>
  <c r="I16" i="37"/>
  <c r="H16" i="37"/>
  <c r="G16" i="37"/>
  <c r="F16" i="37"/>
  <c r="D16" i="37"/>
  <c r="J15" i="37"/>
  <c r="I15" i="37"/>
  <c r="H15" i="37"/>
  <c r="G15" i="37"/>
  <c r="F15" i="37"/>
  <c r="D15" i="37"/>
  <c r="J14" i="37"/>
  <c r="I14" i="37"/>
  <c r="H14" i="37"/>
  <c r="G14" i="37"/>
  <c r="F14" i="37"/>
  <c r="D14" i="37"/>
  <c r="J13" i="37"/>
  <c r="I13" i="37"/>
  <c r="H13" i="37"/>
  <c r="G13" i="37"/>
  <c r="F13" i="37"/>
  <c r="D13" i="37"/>
  <c r="J12" i="37"/>
  <c r="I12" i="37"/>
  <c r="H12" i="37"/>
  <c r="G12" i="37"/>
  <c r="F12" i="37"/>
  <c r="D12" i="37"/>
  <c r="J11" i="37"/>
  <c r="I11" i="37"/>
  <c r="H11" i="37"/>
  <c r="H21" i="37" s="1"/>
  <c r="G11" i="37"/>
  <c r="G21" i="37" s="1"/>
  <c r="F11" i="37"/>
  <c r="D11" i="37"/>
  <c r="B2" i="37"/>
  <c r="A1" i="37"/>
  <c r="C56" i="36"/>
  <c r="K55" i="36"/>
  <c r="J55" i="36"/>
  <c r="I55" i="36"/>
  <c r="H55" i="36"/>
  <c r="G55" i="36"/>
  <c r="E55" i="36"/>
  <c r="K54" i="36"/>
  <c r="J54" i="36"/>
  <c r="I54" i="36"/>
  <c r="H54" i="36"/>
  <c r="G54" i="36"/>
  <c r="E54" i="36"/>
  <c r="K53" i="36"/>
  <c r="J53" i="36"/>
  <c r="I53" i="36"/>
  <c r="H53" i="36"/>
  <c r="G53" i="36"/>
  <c r="E53" i="36"/>
  <c r="K52" i="36"/>
  <c r="J52" i="36"/>
  <c r="I52" i="36"/>
  <c r="H52" i="36"/>
  <c r="G52" i="36"/>
  <c r="E52" i="36"/>
  <c r="K51" i="36"/>
  <c r="J51" i="36"/>
  <c r="I51" i="36"/>
  <c r="H51" i="36"/>
  <c r="G51" i="36"/>
  <c r="E51" i="36"/>
  <c r="K50" i="36"/>
  <c r="J50" i="36"/>
  <c r="I50" i="36"/>
  <c r="H50" i="36"/>
  <c r="G50" i="36"/>
  <c r="E50" i="36"/>
  <c r="K49" i="36"/>
  <c r="J49" i="36"/>
  <c r="I49" i="36"/>
  <c r="H49" i="36"/>
  <c r="G49" i="36"/>
  <c r="E49" i="36"/>
  <c r="E31" i="36"/>
  <c r="E30" i="36"/>
  <c r="E29" i="36"/>
  <c r="E28" i="36"/>
  <c r="E27" i="36"/>
  <c r="E26" i="36"/>
  <c r="E25" i="36"/>
  <c r="K24" i="36"/>
  <c r="J24" i="36"/>
  <c r="J56" i="36" s="1"/>
  <c r="I24" i="36"/>
  <c r="H24" i="36"/>
  <c r="G24" i="36"/>
  <c r="E24" i="36"/>
  <c r="C21" i="36"/>
  <c r="K20" i="36"/>
  <c r="J20" i="36"/>
  <c r="I20" i="36"/>
  <c r="H20" i="36"/>
  <c r="G20" i="36"/>
  <c r="E20" i="36"/>
  <c r="K19" i="36"/>
  <c r="J19" i="36"/>
  <c r="I19" i="36"/>
  <c r="H19" i="36"/>
  <c r="G19" i="36"/>
  <c r="E19" i="36"/>
  <c r="K18" i="36"/>
  <c r="J18" i="36"/>
  <c r="I18" i="36"/>
  <c r="H18" i="36"/>
  <c r="G18" i="36"/>
  <c r="E18" i="36"/>
  <c r="K17" i="36"/>
  <c r="J17" i="36"/>
  <c r="I17" i="36"/>
  <c r="H17" i="36"/>
  <c r="G17" i="36"/>
  <c r="E17" i="36"/>
  <c r="K16" i="36"/>
  <c r="J16" i="36"/>
  <c r="I16" i="36"/>
  <c r="H16" i="36"/>
  <c r="G16" i="36"/>
  <c r="E16" i="36"/>
  <c r="K15" i="36"/>
  <c r="J15" i="36"/>
  <c r="I15" i="36"/>
  <c r="H15" i="36"/>
  <c r="G15" i="36"/>
  <c r="E15" i="36"/>
  <c r="K14" i="36"/>
  <c r="J14" i="36"/>
  <c r="I14" i="36"/>
  <c r="H14" i="36"/>
  <c r="G14" i="36"/>
  <c r="E14" i="36"/>
  <c r="K13" i="36"/>
  <c r="J13" i="36"/>
  <c r="I13" i="36"/>
  <c r="H13" i="36"/>
  <c r="G13" i="36"/>
  <c r="E13" i="36"/>
  <c r="K12" i="36"/>
  <c r="J12" i="36"/>
  <c r="I12" i="36"/>
  <c r="H12" i="36"/>
  <c r="G12" i="36"/>
  <c r="E12" i="36"/>
  <c r="K11" i="36"/>
  <c r="J11" i="36"/>
  <c r="I11" i="36"/>
  <c r="H11" i="36"/>
  <c r="H21" i="36" s="1"/>
  <c r="G11" i="36"/>
  <c r="E11" i="36"/>
  <c r="B2" i="36"/>
  <c r="A1" i="36"/>
  <c r="I21" i="36" l="1"/>
  <c r="C58" i="36" s="1"/>
  <c r="I21" i="37"/>
  <c r="D19" i="36"/>
  <c r="D11" i="36"/>
  <c r="D18" i="36"/>
  <c r="D14" i="36"/>
  <c r="D13" i="36"/>
  <c r="D17" i="36"/>
  <c r="D16" i="36"/>
  <c r="D12" i="36"/>
  <c r="D20" i="36"/>
  <c r="D15" i="36"/>
  <c r="B21" i="36"/>
  <c r="D55" i="36"/>
  <c r="D46" i="36"/>
  <c r="D38" i="36"/>
  <c r="D30" i="36"/>
  <c r="D54" i="36"/>
  <c r="D45" i="36"/>
  <c r="D37" i="36"/>
  <c r="D29" i="36"/>
  <c r="D50" i="36"/>
  <c r="D41" i="36"/>
  <c r="D33" i="36"/>
  <c r="D25" i="36"/>
  <c r="D49" i="36"/>
  <c r="D40" i="36"/>
  <c r="D32" i="36"/>
  <c r="D24" i="36"/>
  <c r="D53" i="36"/>
  <c r="D36" i="36"/>
  <c r="D52" i="36"/>
  <c r="D35" i="36"/>
  <c r="D47" i="36"/>
  <c r="D31" i="36"/>
  <c r="D44" i="36"/>
  <c r="D28" i="36"/>
  <c r="D43" i="36"/>
  <c r="D27" i="36"/>
  <c r="D42" i="36"/>
  <c r="D26" i="36"/>
  <c r="D39" i="36"/>
  <c r="D51" i="36"/>
  <c r="D34" i="36"/>
  <c r="B56" i="36"/>
  <c r="J40" i="37"/>
  <c r="I40" i="38"/>
  <c r="K56" i="36"/>
  <c r="F56" i="36" s="1"/>
  <c r="J21" i="38"/>
  <c r="E21" i="38" s="1"/>
  <c r="K21" i="36"/>
  <c r="G21" i="38"/>
  <c r="I21" i="38"/>
  <c r="G40" i="38"/>
  <c r="E40" i="38" s="1"/>
  <c r="H56" i="36"/>
  <c r="H21" i="38"/>
  <c r="H40" i="38"/>
  <c r="C44" i="38" s="1"/>
  <c r="J21" i="37"/>
  <c r="C42" i="37" s="1"/>
  <c r="I56" i="36"/>
  <c r="J21" i="36"/>
  <c r="F21" i="36" s="1"/>
  <c r="B21" i="38"/>
  <c r="B40" i="38"/>
  <c r="E40" i="37"/>
  <c r="C44" i="37"/>
  <c r="B40" i="37"/>
  <c r="E21" i="37" l="1"/>
  <c r="C42" i="38"/>
  <c r="C60" i="36"/>
  <c r="I59" i="36" s="1"/>
  <c r="H43" i="37"/>
  <c r="D42" i="37"/>
  <c r="E58" i="36"/>
  <c r="B20" i="12"/>
  <c r="B18" i="12"/>
  <c r="B17" i="12"/>
  <c r="B16" i="12"/>
  <c r="B15" i="12"/>
  <c r="A11" i="34" l="1"/>
  <c r="A11" i="35"/>
  <c r="A14" i="34"/>
  <c r="A14" i="35"/>
  <c r="H43" i="38"/>
  <c r="D42" i="38"/>
  <c r="B19" i="12"/>
  <c r="A14" i="36"/>
  <c r="A13" i="37"/>
  <c r="A13" i="38"/>
  <c r="A14" i="37"/>
  <c r="A14" i="38"/>
  <c r="A15" i="37"/>
  <c r="A15" i="38"/>
  <c r="A16" i="38"/>
  <c r="A16" i="37"/>
  <c r="A17" i="38"/>
  <c r="A17" i="37"/>
  <c r="A11" i="38"/>
  <c r="A11" i="36"/>
  <c r="A11" i="37"/>
  <c r="A12" i="37"/>
  <c r="A12" i="38"/>
  <c r="R34" i="39"/>
  <c r="K34" i="39"/>
  <c r="S34" i="39" s="1"/>
  <c r="R33" i="39"/>
  <c r="K33" i="39"/>
  <c r="S33" i="39" s="1"/>
  <c r="R32" i="39"/>
  <c r="K32" i="39"/>
  <c r="R31" i="39"/>
  <c r="K31" i="39"/>
  <c r="S31" i="39" s="1"/>
  <c r="R30" i="39"/>
  <c r="K30" i="39"/>
  <c r="S30" i="39" s="1"/>
  <c r="R29" i="39"/>
  <c r="K29" i="39"/>
  <c r="S29" i="39" s="1"/>
  <c r="R28" i="39"/>
  <c r="K28" i="39"/>
  <c r="R27" i="39"/>
  <c r="K27" i="39"/>
  <c r="S27" i="39" s="1"/>
  <c r="R26" i="39"/>
  <c r="K26" i="39"/>
  <c r="S26" i="39" s="1"/>
  <c r="R25" i="39"/>
  <c r="K25" i="39"/>
  <c r="S25" i="39" s="1"/>
  <c r="R24" i="39"/>
  <c r="K24" i="39"/>
  <c r="R23" i="39"/>
  <c r="K23" i="39"/>
  <c r="S23" i="39" s="1"/>
  <c r="R22" i="39"/>
  <c r="K22" i="39"/>
  <c r="S22" i="39" s="1"/>
  <c r="R21" i="39"/>
  <c r="K21" i="39"/>
  <c r="S21" i="39" s="1"/>
  <c r="R20" i="39"/>
  <c r="K20" i="39"/>
  <c r="R19" i="39"/>
  <c r="K19" i="39"/>
  <c r="S19" i="39" s="1"/>
  <c r="R18" i="39"/>
  <c r="K18" i="39"/>
  <c r="S18" i="39" s="1"/>
  <c r="R17" i="39"/>
  <c r="K17" i="39"/>
  <c r="S17" i="39" s="1"/>
  <c r="R16" i="39"/>
  <c r="K16" i="39"/>
  <c r="R15" i="39"/>
  <c r="K15" i="39"/>
  <c r="S15" i="39" s="1"/>
  <c r="R14" i="39"/>
  <c r="K14" i="39"/>
  <c r="S14" i="39" s="1"/>
  <c r="R13" i="39"/>
  <c r="K13" i="39"/>
  <c r="S13" i="39" s="1"/>
  <c r="R12" i="39"/>
  <c r="K12" i="39"/>
  <c r="R11" i="39"/>
  <c r="K11" i="39"/>
  <c r="S11" i="39" s="1"/>
  <c r="S12" i="39" l="1"/>
  <c r="S16" i="39"/>
  <c r="S20" i="39"/>
  <c r="S24" i="39"/>
  <c r="S28" i="39"/>
  <c r="S32" i="39"/>
  <c r="A26" i="37"/>
  <c r="A26" i="38"/>
  <c r="A31" i="38"/>
  <c r="A31" i="37"/>
  <c r="A29" i="37"/>
  <c r="A29" i="38"/>
  <c r="A28" i="38"/>
  <c r="A28" i="37"/>
  <c r="A30" i="38"/>
  <c r="A30" i="37"/>
  <c r="A27" i="37"/>
  <c r="A27" i="38"/>
  <c r="A25" i="38"/>
  <c r="A25" i="37"/>
  <c r="A24" i="37"/>
  <c r="A24" i="38"/>
  <c r="A24" i="36"/>
  <c r="R35" i="39"/>
  <c r="K35" i="39"/>
  <c r="S35" i="39" l="1"/>
  <c r="D44" i="28" l="1"/>
  <c r="E22" i="28" l="1"/>
  <c r="E16" i="28"/>
  <c r="E31" i="28"/>
  <c r="E32" i="28"/>
  <c r="E33" i="28"/>
  <c r="E38" i="28"/>
  <c r="E20" i="28"/>
  <c r="E21" i="28"/>
  <c r="E34" i="28"/>
  <c r="E35" i="28"/>
  <c r="E17" i="28"/>
  <c r="E36" i="28"/>
  <c r="E18" i="28"/>
  <c r="E37" i="28"/>
  <c r="E19" i="28"/>
  <c r="E39" i="28"/>
  <c r="E40" i="28"/>
  <c r="E41" i="28"/>
  <c r="J2" i="30"/>
  <c r="I2" i="30"/>
  <c r="H2" i="30"/>
  <c r="G2" i="30"/>
  <c r="F2" i="30"/>
  <c r="E2" i="30"/>
  <c r="J1" i="30"/>
  <c r="I1" i="30"/>
  <c r="H1" i="30"/>
  <c r="G1" i="30"/>
  <c r="F1" i="30"/>
  <c r="E26" i="28" l="1"/>
  <c r="E43" i="28"/>
  <c r="E1" i="30"/>
  <c r="D1" i="30"/>
  <c r="C1" i="30"/>
  <c r="B1" i="30"/>
  <c r="A1" i="30"/>
  <c r="D2" i="30"/>
  <c r="C2" i="30"/>
  <c r="B2" i="30"/>
  <c r="C21" i="12"/>
  <c r="C20" i="12"/>
  <c r="C15" i="12"/>
  <c r="C16" i="12"/>
  <c r="C17" i="12"/>
  <c r="C14" i="12"/>
  <c r="B14" i="12"/>
  <c r="E44" i="28" l="1"/>
  <c r="F67" i="28"/>
  <c r="F66" i="28"/>
  <c r="F65" i="28"/>
  <c r="F64" i="28"/>
  <c r="F63" i="28"/>
  <c r="F62" i="28"/>
  <c r="F61" i="28"/>
  <c r="F60" i="28"/>
  <c r="F59" i="28"/>
  <c r="F58" i="28"/>
  <c r="F57" i="28"/>
  <c r="F56" i="28"/>
  <c r="F55" i="28"/>
  <c r="F54" i="28"/>
  <c r="F53" i="28"/>
  <c r="F52" i="28"/>
  <c r="F51" i="28"/>
  <c r="F50" i="28"/>
  <c r="F49" i="28"/>
  <c r="F38" i="28"/>
  <c r="H38" i="28" s="1"/>
  <c r="F37" i="28"/>
  <c r="J37" i="28" s="1"/>
  <c r="F36" i="28"/>
  <c r="L36" i="28" s="1"/>
  <c r="F35" i="28"/>
  <c r="H35" i="28" s="1"/>
  <c r="F34" i="28"/>
  <c r="J34" i="28" s="1"/>
  <c r="F33" i="28"/>
  <c r="L33" i="28" s="1"/>
  <c r="F32" i="28"/>
  <c r="J32" i="28" s="1"/>
  <c r="F31" i="28"/>
  <c r="J31" i="28" s="1"/>
  <c r="M28" i="28"/>
  <c r="M46" i="28" s="1"/>
  <c r="G28" i="28"/>
  <c r="F28" i="28"/>
  <c r="E28" i="28"/>
  <c r="D28" i="28"/>
  <c r="F24" i="28"/>
  <c r="K24" i="28" s="1"/>
  <c r="F23" i="28"/>
  <c r="J23" i="28" s="1"/>
  <c r="F22" i="28"/>
  <c r="I22" i="28" s="1"/>
  <c r="F21" i="28"/>
  <c r="L21" i="28" s="1"/>
  <c r="O20" i="28"/>
  <c r="F20" i="28"/>
  <c r="L20" i="28" s="1"/>
  <c r="F19" i="28"/>
  <c r="H19" i="28" s="1"/>
  <c r="F18" i="28"/>
  <c r="H18" i="28" s="1"/>
  <c r="O17" i="28"/>
  <c r="F17" i="28"/>
  <c r="L17" i="28" s="1"/>
  <c r="F16" i="28"/>
  <c r="H16" i="28" s="1"/>
  <c r="L54" i="28" l="1"/>
  <c r="H54" i="28"/>
  <c r="I54" i="28"/>
  <c r="J54" i="28"/>
  <c r="K54" i="28"/>
  <c r="J49" i="28"/>
  <c r="H49" i="28"/>
  <c r="L49" i="28"/>
  <c r="K49" i="28"/>
  <c r="I49" i="28"/>
  <c r="H50" i="28"/>
  <c r="J50" i="28"/>
  <c r="K50" i="28"/>
  <c r="L50" i="28"/>
  <c r="I50" i="28"/>
  <c r="H51" i="28"/>
  <c r="I51" i="28"/>
  <c r="J51" i="28"/>
  <c r="K51" i="28"/>
  <c r="L51" i="28"/>
  <c r="I55" i="28"/>
  <c r="J55" i="28"/>
  <c r="K55" i="28"/>
  <c r="L55" i="28"/>
  <c r="H55" i="28"/>
  <c r="J52" i="28"/>
  <c r="L52" i="28"/>
  <c r="H52" i="28"/>
  <c r="I52" i="28"/>
  <c r="K52" i="28"/>
  <c r="H53" i="28"/>
  <c r="I53" i="28"/>
  <c r="J53" i="28"/>
  <c r="K53" i="28"/>
  <c r="L53" i="28"/>
  <c r="K56" i="28"/>
  <c r="H56" i="28"/>
  <c r="L56" i="28"/>
  <c r="I56" i="28"/>
  <c r="J56" i="28"/>
  <c r="K64" i="28"/>
  <c r="H64" i="28"/>
  <c r="L64" i="28"/>
  <c r="J64" i="28"/>
  <c r="I64" i="28"/>
  <c r="K65" i="28"/>
  <c r="L65" i="28"/>
  <c r="H65" i="28"/>
  <c r="J65" i="28"/>
  <c r="I65" i="28"/>
  <c r="K60" i="28"/>
  <c r="L60" i="28"/>
  <c r="H60" i="28"/>
  <c r="I60" i="28"/>
  <c r="J60" i="28"/>
  <c r="K62" i="28"/>
  <c r="L62" i="28"/>
  <c r="H62" i="28"/>
  <c r="I62" i="28"/>
  <c r="J62" i="28"/>
  <c r="J57" i="28"/>
  <c r="K57" i="28"/>
  <c r="H57" i="28"/>
  <c r="I57" i="28"/>
  <c r="L57" i="28"/>
  <c r="I58" i="28"/>
  <c r="J58" i="28"/>
  <c r="K58" i="28"/>
  <c r="L58" i="28"/>
  <c r="H58" i="28"/>
  <c r="I66" i="28"/>
  <c r="J66" i="28"/>
  <c r="K66" i="28"/>
  <c r="L66" i="28"/>
  <c r="H66" i="28"/>
  <c r="J61" i="28"/>
  <c r="K61" i="28"/>
  <c r="L61" i="28"/>
  <c r="H61" i="28"/>
  <c r="I61" i="28"/>
  <c r="H63" i="28"/>
  <c r="I63" i="28"/>
  <c r="L63" i="28"/>
  <c r="J63" i="28"/>
  <c r="K63" i="28"/>
  <c r="L59" i="28"/>
  <c r="J59" i="28"/>
  <c r="K59" i="28"/>
  <c r="H59" i="28"/>
  <c r="I59" i="28"/>
  <c r="L67" i="28"/>
  <c r="H67" i="28"/>
  <c r="K67" i="28"/>
  <c r="I67" i="28"/>
  <c r="J67" i="28"/>
  <c r="I33" i="28"/>
  <c r="J33" i="28"/>
  <c r="K33" i="28"/>
  <c r="H31" i="28"/>
  <c r="L32" i="28"/>
  <c r="J17" i="28"/>
  <c r="J36" i="28"/>
  <c r="J18" i="28"/>
  <c r="J20" i="28"/>
  <c r="H23" i="28"/>
  <c r="K23" i="28"/>
  <c r="L23" i="28"/>
  <c r="I36" i="28"/>
  <c r="H34" i="28"/>
  <c r="K36" i="28"/>
  <c r="J35" i="28"/>
  <c r="H37" i="28"/>
  <c r="J38" i="28"/>
  <c r="H32" i="28"/>
  <c r="K32" i="28"/>
  <c r="I32" i="28"/>
  <c r="I16" i="28"/>
  <c r="J16" i="28"/>
  <c r="K16" i="28"/>
  <c r="I21" i="28"/>
  <c r="J22" i="28"/>
  <c r="I24" i="28"/>
  <c r="H20" i="28"/>
  <c r="J21" i="28"/>
  <c r="K22" i="28"/>
  <c r="J24" i="28"/>
  <c r="I20" i="28"/>
  <c r="K21" i="28"/>
  <c r="L24" i="28"/>
  <c r="H21" i="28"/>
  <c r="K20" i="28"/>
  <c r="I23" i="28"/>
  <c r="L22" i="28"/>
  <c r="I31" i="28"/>
  <c r="I37" i="28"/>
  <c r="L16" i="28"/>
  <c r="H17" i="28"/>
  <c r="I19" i="28"/>
  <c r="I17" i="28"/>
  <c r="I18" i="28"/>
  <c r="J19" i="28"/>
  <c r="H24" i="28"/>
  <c r="K31" i="28"/>
  <c r="K34" i="28"/>
  <c r="I35" i="28"/>
  <c r="K37" i="28"/>
  <c r="I38" i="28"/>
  <c r="K19" i="28"/>
  <c r="L37" i="28"/>
  <c r="K18" i="28"/>
  <c r="H22" i="28"/>
  <c r="K38" i="28"/>
  <c r="D68" i="28"/>
  <c r="L31" i="28"/>
  <c r="L34" i="28"/>
  <c r="K17" i="28"/>
  <c r="L19" i="28"/>
  <c r="K35" i="28"/>
  <c r="L18" i="28"/>
  <c r="H33" i="28"/>
  <c r="L35" i="28"/>
  <c r="H36" i="28"/>
  <c r="L38" i="28"/>
  <c r="I34" i="28"/>
  <c r="L44" i="28" l="1"/>
  <c r="J44" i="28"/>
  <c r="K44" i="28"/>
  <c r="I44" i="28"/>
  <c r="L26" i="28"/>
  <c r="K26" i="28"/>
  <c r="J26" i="28"/>
  <c r="I26" i="28"/>
  <c r="K69" i="28"/>
  <c r="J69" i="28"/>
  <c r="I69" i="28"/>
  <c r="M44" i="28" l="1"/>
  <c r="M26" i="28"/>
  <c r="H75" i="28" l="1"/>
  <c r="I75" i="28"/>
  <c r="H73" i="28"/>
  <c r="I73" i="28"/>
  <c r="E13" i="21"/>
  <c r="E13" i="20"/>
  <c r="E13" i="19"/>
  <c r="S4" i="19"/>
  <c r="AI3" i="21"/>
  <c r="AI3" i="20"/>
  <c r="AI3" i="19"/>
  <c r="B218" i="21"/>
  <c r="B217" i="21"/>
  <c r="B216" i="21"/>
  <c r="B215" i="21"/>
  <c r="B214" i="21"/>
  <c r="B213" i="21"/>
  <c r="B212" i="21"/>
  <c r="B211" i="21"/>
  <c r="B210" i="21"/>
  <c r="B209" i="21"/>
  <c r="B208" i="21"/>
  <c r="B207" i="21"/>
  <c r="B206" i="21"/>
  <c r="B205" i="21"/>
  <c r="B204" i="21"/>
  <c r="B203" i="21"/>
  <c r="B202" i="21"/>
  <c r="B201" i="21"/>
  <c r="B200" i="21"/>
  <c r="B199" i="21"/>
  <c r="B198" i="21"/>
  <c r="B197" i="21"/>
  <c r="B196" i="21"/>
  <c r="B195" i="21"/>
  <c r="B194" i="21"/>
  <c r="B193" i="21"/>
  <c r="B192" i="21"/>
  <c r="B191" i="21"/>
  <c r="B190" i="21"/>
  <c r="B189" i="21"/>
  <c r="B188" i="21"/>
  <c r="B187" i="21"/>
  <c r="B186" i="21"/>
  <c r="B185" i="21"/>
  <c r="B184" i="21"/>
  <c r="B183" i="21"/>
  <c r="B182" i="21"/>
  <c r="B181" i="21"/>
  <c r="B180" i="21"/>
  <c r="B179" i="21"/>
  <c r="B178" i="21"/>
  <c r="B177" i="21"/>
  <c r="B176" i="21"/>
  <c r="B175" i="21"/>
  <c r="B174" i="21"/>
  <c r="B173" i="21"/>
  <c r="B172" i="21"/>
  <c r="B171" i="21"/>
  <c r="B170" i="21"/>
  <c r="B169" i="21"/>
  <c r="B168" i="21"/>
  <c r="B167" i="21"/>
  <c r="B166" i="21"/>
  <c r="B165" i="21"/>
  <c r="B164" i="21"/>
  <c r="B163" i="21"/>
  <c r="B162" i="21"/>
  <c r="B161" i="21"/>
  <c r="B160" i="21"/>
  <c r="B159" i="21"/>
  <c r="B158" i="21"/>
  <c r="B157" i="21"/>
  <c r="B156" i="21"/>
  <c r="B153" i="21"/>
  <c r="B152" i="21"/>
  <c r="B151" i="21"/>
  <c r="B150" i="21"/>
  <c r="B149" i="21"/>
  <c r="B148" i="21"/>
  <c r="B147" i="21"/>
  <c r="B146" i="21"/>
  <c r="B145" i="21"/>
  <c r="B144" i="21"/>
  <c r="B143" i="21"/>
  <c r="B142" i="21"/>
  <c r="B141" i="21"/>
  <c r="B140" i="21"/>
  <c r="B139" i="21"/>
  <c r="B138" i="21"/>
  <c r="B137" i="21"/>
  <c r="B136" i="21"/>
  <c r="B135" i="21"/>
  <c r="B134" i="21"/>
  <c r="B133" i="21"/>
  <c r="B132" i="21"/>
  <c r="B131" i="21"/>
  <c r="AF35" i="21"/>
  <c r="X30" i="21"/>
  <c r="J63" i="21" s="1"/>
  <c r="S4" i="21"/>
  <c r="B218" i="20"/>
  <c r="B217" i="20"/>
  <c r="B216" i="20"/>
  <c r="B215" i="20"/>
  <c r="B214" i="20"/>
  <c r="B213" i="20"/>
  <c r="B212" i="20"/>
  <c r="B211" i="20"/>
  <c r="B210" i="20"/>
  <c r="B209" i="20"/>
  <c r="B208" i="20"/>
  <c r="B207" i="20"/>
  <c r="B206" i="20"/>
  <c r="B205" i="20"/>
  <c r="B204" i="20"/>
  <c r="B203" i="20"/>
  <c r="B202" i="20"/>
  <c r="B201" i="20"/>
  <c r="B200" i="20"/>
  <c r="B199" i="20"/>
  <c r="B198" i="20"/>
  <c r="B197" i="20"/>
  <c r="B196" i="20"/>
  <c r="B195" i="20"/>
  <c r="B194" i="20"/>
  <c r="B193" i="20"/>
  <c r="B192" i="20"/>
  <c r="B191" i="20"/>
  <c r="B190" i="20"/>
  <c r="B189" i="20"/>
  <c r="B188" i="20"/>
  <c r="B187" i="20"/>
  <c r="B186" i="20"/>
  <c r="B185" i="20"/>
  <c r="B184" i="20"/>
  <c r="B183" i="20"/>
  <c r="B182" i="20"/>
  <c r="B181" i="20"/>
  <c r="B180" i="20"/>
  <c r="B179" i="20"/>
  <c r="B178" i="20"/>
  <c r="B177" i="20"/>
  <c r="B176" i="20"/>
  <c r="B175" i="20"/>
  <c r="B174" i="20"/>
  <c r="B173" i="20"/>
  <c r="B172" i="20"/>
  <c r="B171" i="20"/>
  <c r="B170" i="20"/>
  <c r="B169" i="20"/>
  <c r="B168" i="20"/>
  <c r="B167" i="20"/>
  <c r="B166" i="20"/>
  <c r="B165" i="20"/>
  <c r="B164" i="20"/>
  <c r="B163" i="20"/>
  <c r="B162" i="20"/>
  <c r="B161" i="20"/>
  <c r="B160" i="20"/>
  <c r="B159" i="20"/>
  <c r="B158" i="20"/>
  <c r="B157" i="20"/>
  <c r="B156" i="20"/>
  <c r="B153" i="20"/>
  <c r="B152" i="20"/>
  <c r="B151" i="20"/>
  <c r="B150" i="20"/>
  <c r="B149" i="20"/>
  <c r="B148" i="20"/>
  <c r="B147" i="20"/>
  <c r="B146" i="20"/>
  <c r="B145" i="20"/>
  <c r="B144" i="20"/>
  <c r="B143" i="20"/>
  <c r="B142" i="20"/>
  <c r="B141" i="20"/>
  <c r="B140" i="20"/>
  <c r="B139" i="20"/>
  <c r="B138" i="20"/>
  <c r="B137" i="20"/>
  <c r="B136" i="20"/>
  <c r="B135" i="20"/>
  <c r="B134" i="20"/>
  <c r="B133" i="20"/>
  <c r="B132" i="20"/>
  <c r="B131" i="20"/>
  <c r="AF35" i="20"/>
  <c r="X30" i="20"/>
  <c r="J93" i="20" s="1"/>
  <c r="S4" i="20"/>
  <c r="B218" i="19"/>
  <c r="B217" i="19"/>
  <c r="B216" i="19"/>
  <c r="B215" i="19"/>
  <c r="B214" i="19"/>
  <c r="B213" i="19"/>
  <c r="B212" i="19"/>
  <c r="B211" i="19"/>
  <c r="B210" i="19"/>
  <c r="B209" i="19"/>
  <c r="B208" i="19"/>
  <c r="B207" i="19"/>
  <c r="B206" i="19"/>
  <c r="B205" i="19"/>
  <c r="B204" i="19"/>
  <c r="B203" i="19"/>
  <c r="B202" i="19"/>
  <c r="B201" i="19"/>
  <c r="B200" i="19"/>
  <c r="B199" i="19"/>
  <c r="B198" i="19"/>
  <c r="B197" i="19"/>
  <c r="B196" i="19"/>
  <c r="B195" i="19"/>
  <c r="B194" i="19"/>
  <c r="B193" i="19"/>
  <c r="B192" i="19"/>
  <c r="B191" i="19"/>
  <c r="B190" i="19"/>
  <c r="B189" i="19"/>
  <c r="B188" i="19"/>
  <c r="B187" i="19"/>
  <c r="B186" i="19"/>
  <c r="B185" i="19"/>
  <c r="B184" i="19"/>
  <c r="B183" i="19"/>
  <c r="B182" i="19"/>
  <c r="B181" i="19"/>
  <c r="B180" i="19"/>
  <c r="B179" i="19"/>
  <c r="B178" i="19"/>
  <c r="B177" i="19"/>
  <c r="B176" i="19"/>
  <c r="B175" i="19"/>
  <c r="B174" i="19"/>
  <c r="B173" i="19"/>
  <c r="B172" i="19"/>
  <c r="B171" i="19"/>
  <c r="B170" i="19"/>
  <c r="B169" i="19"/>
  <c r="B168" i="19"/>
  <c r="B167" i="19"/>
  <c r="B166" i="19"/>
  <c r="B165" i="19"/>
  <c r="B164" i="19"/>
  <c r="B163" i="19"/>
  <c r="B162" i="19"/>
  <c r="B161" i="19"/>
  <c r="B160" i="19"/>
  <c r="B159" i="19"/>
  <c r="B158" i="19"/>
  <c r="B157" i="19"/>
  <c r="B156" i="19"/>
  <c r="B153" i="19"/>
  <c r="B152" i="19"/>
  <c r="B151" i="19"/>
  <c r="B150" i="19"/>
  <c r="B149" i="19"/>
  <c r="B148" i="19"/>
  <c r="B147" i="19"/>
  <c r="B146" i="19"/>
  <c r="B145" i="19"/>
  <c r="B144" i="19"/>
  <c r="B143" i="19"/>
  <c r="B142" i="19"/>
  <c r="B141" i="19"/>
  <c r="B140" i="19"/>
  <c r="B139" i="19"/>
  <c r="B138" i="19"/>
  <c r="B137" i="19"/>
  <c r="B136" i="19"/>
  <c r="B135" i="19"/>
  <c r="B134" i="19"/>
  <c r="B133" i="19"/>
  <c r="B132" i="19"/>
  <c r="B131" i="19"/>
  <c r="J93" i="19"/>
  <c r="AF35" i="19"/>
  <c r="X30" i="19"/>
  <c r="J69" i="19" s="1"/>
  <c r="J51" i="21"/>
  <c r="J99" i="21"/>
  <c r="J57" i="21"/>
  <c r="J51" i="19"/>
  <c r="J99" i="19"/>
  <c r="J39" i="19"/>
  <c r="J75" i="19" l="1"/>
  <c r="J99" i="20"/>
  <c r="J75" i="21"/>
  <c r="J69" i="20"/>
  <c r="J57" i="20"/>
  <c r="J39" i="20"/>
  <c r="J81" i="20"/>
  <c r="J45" i="19"/>
  <c r="J63" i="20"/>
  <c r="J105" i="20"/>
  <c r="J45" i="20"/>
  <c r="J75" i="20"/>
  <c r="J51" i="20"/>
  <c r="J63" i="19"/>
  <c r="J87" i="20"/>
  <c r="J81" i="21"/>
  <c r="J81" i="19"/>
  <c r="J87" i="19"/>
  <c r="J57" i="19"/>
  <c r="J105" i="19"/>
  <c r="J69" i="21"/>
  <c r="J39" i="21"/>
  <c r="J87" i="21"/>
  <c r="J105" i="21"/>
  <c r="J45" i="21"/>
  <c r="J93" i="21"/>
  <c r="A2" i="30" l="1"/>
  <c r="E58" i="28" l="1"/>
  <c r="E59" i="28" l="1"/>
  <c r="E61" i="28"/>
  <c r="E64" i="28"/>
  <c r="E23" i="28"/>
  <c r="E69" i="28"/>
  <c r="E60" i="28"/>
  <c r="E66" i="28"/>
  <c r="E65" i="28"/>
  <c r="E67" i="28"/>
  <c r="E62" i="28"/>
  <c r="E63" i="28"/>
  <c r="E24" i="28"/>
  <c r="L69" i="28"/>
  <c r="M69" i="28" s="1"/>
  <c r="H77" i="28" s="1"/>
  <c r="I77" i="28" l="1"/>
  <c r="J75" i="28" s="1"/>
  <c r="L75" i="28" s="1"/>
  <c r="P67" i="28"/>
  <c r="O68" i="28"/>
  <c r="P42" i="28"/>
  <c r="O69" i="28"/>
  <c r="P20" i="28"/>
  <c r="O67" i="28"/>
  <c r="O72" i="28" l="1"/>
  <c r="P68" i="28"/>
  <c r="T19" i="1"/>
  <c r="T47" i="1"/>
  <c r="T3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Autore</author>
  </authors>
  <commentList>
    <comment ref="E34" authorId="0" shapeId="0" xr:uid="{00000000-0006-0000-0200-000001000000}">
      <text>
        <r>
          <rPr>
            <b/>
            <sz val="9"/>
            <color indexed="81"/>
            <rFont val="Tahoma"/>
            <family val="2"/>
          </rPr>
          <t>Autore:</t>
        </r>
        <r>
          <rPr>
            <sz val="9"/>
            <color indexed="81"/>
            <rFont val="Tahoma"/>
            <family val="2"/>
          </rPr>
          <t xml:space="preserve">
inversamente proporzionale. Se A obiettivo semplice da raggiungere</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Autore</author>
    <author>deidda</author>
  </authors>
  <commentList>
    <comment ref="B10" authorId="0" shapeId="0" xr:uid="{180D448E-D35F-4B60-9102-1823156A6816}">
      <text>
        <r>
          <rPr>
            <sz val="9"/>
            <color indexed="81"/>
            <rFont val="Tahoma"/>
            <family val="2"/>
          </rPr>
          <t xml:space="preserve">
Su questa scheda i collegamenti si devono fare manuali, perché i valori attesi possono sempre cambiare in base al CDR coinvolto</t>
        </r>
      </text>
    </comment>
    <comment ref="B41" authorId="1" shapeId="0" xr:uid="{F76D362E-7136-4152-A90C-E88D63BB015D}">
      <text>
        <r>
          <rPr>
            <b/>
            <sz val="9"/>
            <color indexed="81"/>
            <rFont val="Tahoma"/>
            <charset val="1"/>
          </rPr>
          <t>deidda:</t>
        </r>
        <r>
          <rPr>
            <sz val="9"/>
            <color indexed="81"/>
            <rFont val="Tahoma"/>
            <charset val="1"/>
          </rPr>
          <t xml:space="preserve">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Autore</author>
    <author>deidda</author>
  </authors>
  <commentList>
    <comment ref="B10" authorId="0" shapeId="0" xr:uid="{AB3CEB47-3CA7-4AEC-9032-CFA421C75151}">
      <text>
        <r>
          <rPr>
            <sz val="9"/>
            <color indexed="81"/>
            <rFont val="Tahoma"/>
            <family val="2"/>
          </rPr>
          <t xml:space="preserve">
Su questa scheda i collegamenti si devono fare manuali, perché i valori attesi possono sempre cambiare in base al CDR coinvolto</t>
        </r>
      </text>
    </comment>
    <comment ref="B42" authorId="1" shapeId="0" xr:uid="{9A3217DE-9B39-4304-ABA6-CBADE3B4EDAD}">
      <text>
        <r>
          <rPr>
            <b/>
            <sz val="9"/>
            <color indexed="81"/>
            <rFont val="Tahoma"/>
            <charset val="1"/>
          </rPr>
          <t>deidda:</t>
        </r>
        <r>
          <rPr>
            <sz val="9"/>
            <color indexed="81"/>
            <rFont val="Tahoma"/>
            <charset val="1"/>
          </rPr>
          <t xml:space="preserve">
</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Autore</author>
    <author>deidda</author>
  </authors>
  <commentList>
    <comment ref="B10" authorId="0" shapeId="0" xr:uid="{E1783DF8-F786-4FD6-B42C-EF04EA00B874}">
      <text>
        <r>
          <rPr>
            <sz val="9"/>
            <color indexed="81"/>
            <rFont val="Tahoma"/>
            <family val="2"/>
          </rPr>
          <t xml:space="preserve">
Su questa scheda i collegamenti si devono fare manuali, perché i valori attesi possono sempre cambiare in base al CDR coinvolto</t>
        </r>
      </text>
    </comment>
    <comment ref="B42" authorId="1" shapeId="0" xr:uid="{7C80B41D-097F-4AC7-95D5-41D9D44ABD0A}">
      <text>
        <r>
          <rPr>
            <b/>
            <sz val="9"/>
            <color indexed="81"/>
            <rFont val="Tahoma"/>
            <charset val="1"/>
          </rPr>
          <t>deidda:</t>
        </r>
        <r>
          <rPr>
            <sz val="9"/>
            <color indexed="81"/>
            <rFont val="Tahoma"/>
            <charset val="1"/>
          </rPr>
          <t xml:space="preserve">
</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Autore</author>
    <author>deidda</author>
  </authors>
  <commentList>
    <comment ref="B10" authorId="0" shapeId="0" xr:uid="{D62EED55-B6A6-4E39-A8B7-938DF6303917}">
      <text>
        <r>
          <rPr>
            <sz val="9"/>
            <color indexed="81"/>
            <rFont val="Tahoma"/>
            <family val="2"/>
          </rPr>
          <t xml:space="preserve">
Su questa scheda i collegamenti si devono fare manuali, perché i valori attesi possono sempre cambiare in base al CDR coinvolto</t>
        </r>
      </text>
    </comment>
    <comment ref="B42" authorId="1" shapeId="0" xr:uid="{358A74ED-CE4A-4264-AF4A-191009C54768}">
      <text>
        <r>
          <rPr>
            <b/>
            <sz val="9"/>
            <color indexed="81"/>
            <rFont val="Tahoma"/>
            <charset val="1"/>
          </rPr>
          <t>deidda:</t>
        </r>
        <r>
          <rPr>
            <sz val="9"/>
            <color indexed="81"/>
            <rFont val="Tahoma"/>
            <charset val="1"/>
          </rPr>
          <t xml:space="preserve">
</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Autore</author>
    <author>deidda</author>
  </authors>
  <commentList>
    <comment ref="B10" authorId="0" shapeId="0" xr:uid="{89BE196A-0C9C-40AC-8347-B6C6FABA28DB}">
      <text>
        <r>
          <rPr>
            <sz val="9"/>
            <color indexed="81"/>
            <rFont val="Tahoma"/>
            <family val="2"/>
          </rPr>
          <t xml:space="preserve">
Su questa scheda i collegamenti si devono fare manuali, perché i valori attesi possono sempre cambiare in base al CDR coinvolto</t>
        </r>
      </text>
    </comment>
    <comment ref="B42" authorId="1" shapeId="0" xr:uid="{62750C19-3EE9-4CFE-8BC4-8C2A9BD5EAA9}">
      <text>
        <r>
          <rPr>
            <b/>
            <sz val="9"/>
            <color indexed="81"/>
            <rFont val="Tahoma"/>
            <charset val="1"/>
          </rPr>
          <t>deidda:</t>
        </r>
        <r>
          <rPr>
            <sz val="9"/>
            <color indexed="81"/>
            <rFont val="Tahoma"/>
            <charset val="1"/>
          </rPr>
          <t xml:space="preserve">
</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Sias</author>
    <author>Pa1 Dasein S.p.A.</author>
  </authors>
  <commentList>
    <comment ref="F10" authorId="0" shapeId="0" xr:uid="{00000000-0006-0000-0C00-000001000000}">
      <text>
        <r>
          <rPr>
            <b/>
            <sz val="8"/>
            <color indexed="81"/>
            <rFont val="Tahoma"/>
            <family val="2"/>
          </rPr>
          <t>DASEIN:</t>
        </r>
        <r>
          <rPr>
            <sz val="8"/>
            <color indexed="81"/>
            <rFont val="Tahoma"/>
            <family val="2"/>
          </rPr>
          <t xml:space="preserve">
Inserire la percentuale di conseguimento dell'obiettivo da 0% a 100%</t>
        </r>
      </text>
    </comment>
    <comment ref="G10" authorId="1" shapeId="0" xr:uid="{00000000-0006-0000-0C00-000002000000}">
      <text>
        <r>
          <rPr>
            <b/>
            <sz val="8"/>
            <color indexed="81"/>
            <rFont val="Tahoma"/>
            <family val="2"/>
          </rPr>
          <t>Dasein:</t>
        </r>
        <r>
          <rPr>
            <sz val="8"/>
            <color indexed="81"/>
            <rFont val="Tahoma"/>
            <family val="2"/>
          </rPr>
          <t xml:space="preserve">
Il termine </t>
        </r>
        <r>
          <rPr>
            <b/>
            <sz val="8"/>
            <color indexed="81"/>
            <rFont val="Tahoma"/>
            <family val="2"/>
          </rPr>
          <t>non avviato</t>
        </r>
        <r>
          <rPr>
            <sz val="8"/>
            <color indexed="81"/>
            <rFont val="Tahoma"/>
            <family val="2"/>
          </rPr>
          <t xml:space="preserve"> indica che il titolare non ha articolato e implementato nessuna azione orientata al conseguimento dell'obiettivo. In termini percentuali il grado di conseguimento è inserito nel range  0% -20%.</t>
        </r>
      </text>
    </comment>
    <comment ref="H10" authorId="1" shapeId="0" xr:uid="{00000000-0006-0000-0C00-000003000000}">
      <text>
        <r>
          <rPr>
            <b/>
            <sz val="8"/>
            <color indexed="81"/>
            <rFont val="Tahoma"/>
            <family val="2"/>
          </rPr>
          <t>Dasein:</t>
        </r>
        <r>
          <rPr>
            <sz val="8"/>
            <color indexed="81"/>
            <rFont val="Tahoma"/>
            <family val="2"/>
          </rPr>
          <t xml:space="preserve">
Il termine avviato indica che il titolare dell'obiettivo ha dato avvio alle azioni necessarie per il conseguimento dell'obiettivo. In termini percentuali il grado di conseguimento  corrisponde al range tra l'21 % -50%.</t>
        </r>
      </text>
    </comment>
    <comment ref="I10" authorId="1" shapeId="0" xr:uid="{00000000-0006-0000-0C00-000004000000}">
      <text>
        <r>
          <rPr>
            <b/>
            <sz val="8"/>
            <color indexed="81"/>
            <rFont val="Tahoma"/>
            <family val="2"/>
          </rPr>
          <t>Dasein:</t>
        </r>
        <r>
          <rPr>
            <sz val="8"/>
            <color indexed="81"/>
            <rFont val="Tahoma"/>
            <family val="2"/>
          </rPr>
          <t xml:space="preserve">
Il termine perseguito indica che il titolare dell'obiettivo ha avviato le azioni necessarie per il conseguimento dell'obiettivo  completandone alcune delle fasi previste. In termini percentuali il grado di conseguimento corrisponde al  range trai il 51% -70%.</t>
        </r>
      </text>
    </comment>
    <comment ref="J10" authorId="1" shapeId="0" xr:uid="{00000000-0006-0000-0C00-000005000000}">
      <text>
        <r>
          <rPr>
            <b/>
            <sz val="8"/>
            <color indexed="81"/>
            <rFont val="Tahoma"/>
            <family val="2"/>
          </rPr>
          <t>Dasein.:</t>
        </r>
        <r>
          <rPr>
            <sz val="8"/>
            <color indexed="81"/>
            <rFont val="Tahoma"/>
            <family val="2"/>
          </rPr>
          <t xml:space="preserve">
Il termine raggiunto indica che il titolare dell'obiettivo ha conseguito l'obiettivo assegnato però presenta delle aree di miglioramento  sulle modalità di raggiungimento in quanto non soddisfa tutti i criteri di cui alla definizione di obiettivo. In termini percentuali  il grado di raggiungimento corrisponde al range tra il 71%-90%.</t>
        </r>
      </text>
    </comment>
    <comment ref="K10" authorId="1" shapeId="0" xr:uid="{00000000-0006-0000-0C00-000006000000}">
      <text>
        <r>
          <rPr>
            <b/>
            <sz val="8"/>
            <color indexed="81"/>
            <rFont val="Tahoma"/>
            <family val="2"/>
          </rPr>
          <t>Dasein:</t>
        </r>
        <r>
          <rPr>
            <sz val="8"/>
            <color indexed="81"/>
            <rFont val="Tahoma"/>
            <family val="2"/>
          </rPr>
          <t xml:space="preserve">
Con il termine pienamente raggiunto si intende che il titolare dell'obiettivo ha soddisfatto pienamente  sia gli aspetti quantitativi sia gli aspetti qualitativi e pertanto ha rispettato entrambi  i criteri delle definizione di obiettivo in uso. In termini percentuali il grado di conseguimento corrisponde  al range tra il 91% - 100%</t>
        </r>
      </text>
    </comment>
    <comment ref="G23" authorId="1" shapeId="0" xr:uid="{00000000-0006-0000-0C00-000007000000}">
      <text>
        <r>
          <rPr>
            <b/>
            <sz val="8"/>
            <color indexed="81"/>
            <rFont val="Tahoma"/>
            <family val="2"/>
          </rPr>
          <t>Dasein:</t>
        </r>
        <r>
          <rPr>
            <sz val="8"/>
            <color indexed="81"/>
            <rFont val="Tahoma"/>
            <family val="2"/>
          </rPr>
          <t xml:space="preserve">
Il termine </t>
        </r>
        <r>
          <rPr>
            <b/>
            <sz val="8"/>
            <color indexed="81"/>
            <rFont val="Tahoma"/>
            <family val="2"/>
          </rPr>
          <t>non avviato</t>
        </r>
        <r>
          <rPr>
            <sz val="8"/>
            <color indexed="81"/>
            <rFont val="Tahoma"/>
            <family val="2"/>
          </rPr>
          <t xml:space="preserve"> indica che il titolare non ha articolato e implementato nessuna azione orientata al conseguimento dell'obiettivo. In termini percentuali il grado di conseguimento è inserito nel range  0% -20%.</t>
        </r>
      </text>
    </comment>
    <comment ref="H23" authorId="1" shapeId="0" xr:uid="{00000000-0006-0000-0C00-000008000000}">
      <text>
        <r>
          <rPr>
            <b/>
            <sz val="8"/>
            <color indexed="81"/>
            <rFont val="Tahoma"/>
            <family val="2"/>
          </rPr>
          <t>Dasein:</t>
        </r>
        <r>
          <rPr>
            <sz val="8"/>
            <color indexed="81"/>
            <rFont val="Tahoma"/>
            <family val="2"/>
          </rPr>
          <t xml:space="preserve">
Il termine avviato indica che il titolare dell'obiettivo ha dato avvio alle azioni necessarie per il conseguimento dell'obiettivo. In termini percentuali il grado di conseguimento  corrisponde al range tra l'21 % -50%.</t>
        </r>
      </text>
    </comment>
    <comment ref="I23" authorId="1" shapeId="0" xr:uid="{00000000-0006-0000-0C00-000009000000}">
      <text>
        <r>
          <rPr>
            <b/>
            <sz val="8"/>
            <color indexed="81"/>
            <rFont val="Tahoma"/>
            <family val="2"/>
          </rPr>
          <t>Dasein:</t>
        </r>
        <r>
          <rPr>
            <sz val="8"/>
            <color indexed="81"/>
            <rFont val="Tahoma"/>
            <family val="2"/>
          </rPr>
          <t xml:space="preserve">
Il termine perseguito indica che il titolare dell'obiettivo ha avviato le azioni necessarie per il conseguimento dell'obiettivo  completandone alcune delle fasi previste. In termini percentuali il grado di conseguimento corrisponde al  range trai il 51% -70%.</t>
        </r>
      </text>
    </comment>
    <comment ref="J23" authorId="1" shapeId="0" xr:uid="{00000000-0006-0000-0C00-00000A000000}">
      <text>
        <r>
          <rPr>
            <b/>
            <sz val="8"/>
            <color indexed="81"/>
            <rFont val="Tahoma"/>
            <family val="2"/>
          </rPr>
          <t>Dasein.:</t>
        </r>
        <r>
          <rPr>
            <sz val="8"/>
            <color indexed="81"/>
            <rFont val="Tahoma"/>
            <family val="2"/>
          </rPr>
          <t xml:space="preserve">
Il termine raggiunto indica che il titolare dell'obiettivo ha conseguito l'obiettivo assegnato però presenta delle aree di miglioramento  sulle modalità di raggiungimento in quanto non soddisfa tutti i criteri di cui alla definizione di obiettivo. In termini percentuali  il grado di raggiungimento corrisponde al range tra il 71%-90%.</t>
        </r>
      </text>
    </comment>
    <comment ref="K23" authorId="1" shapeId="0" xr:uid="{00000000-0006-0000-0C00-00000B000000}">
      <text>
        <r>
          <rPr>
            <b/>
            <sz val="8"/>
            <color indexed="81"/>
            <rFont val="Tahoma"/>
            <family val="2"/>
          </rPr>
          <t>Dasein:</t>
        </r>
        <r>
          <rPr>
            <sz val="8"/>
            <color indexed="81"/>
            <rFont val="Tahoma"/>
            <family val="2"/>
          </rPr>
          <t xml:space="preserve">
Con il termine pienamente raggiunto si intende che il titolare dell'obiettivo ha soddisfatto pienamente  sia gli aspetti quantitativi sia gli aspetti qualitativi e pertanto ha rispettato entrambi  i criteri delle definizione di obiettivo in uso. In termini percentuali il grado di conseguimento corrisponde  al range tra il 91% - 100%</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Sias</author>
    <author>Pa1 Dasein S.p.A.</author>
  </authors>
  <commentList>
    <comment ref="F10" authorId="0" shapeId="0" xr:uid="{00000000-0006-0000-0D00-000001000000}">
      <text>
        <r>
          <rPr>
            <b/>
            <sz val="8"/>
            <color indexed="81"/>
            <rFont val="Tahoma"/>
            <family val="2"/>
          </rPr>
          <t>DASEIN:</t>
        </r>
        <r>
          <rPr>
            <sz val="8"/>
            <color indexed="81"/>
            <rFont val="Tahoma"/>
            <family val="2"/>
          </rPr>
          <t xml:space="preserve">
Inserire la percentuale di conseguimento dell'obiettivo da 0% a 100%</t>
        </r>
      </text>
    </comment>
    <comment ref="G10" authorId="1" shapeId="0" xr:uid="{00000000-0006-0000-0D00-000002000000}">
      <text>
        <r>
          <rPr>
            <b/>
            <sz val="8"/>
            <color indexed="81"/>
            <rFont val="Tahoma"/>
            <family val="2"/>
          </rPr>
          <t>Dasein:</t>
        </r>
        <r>
          <rPr>
            <sz val="8"/>
            <color indexed="81"/>
            <rFont val="Tahoma"/>
            <family val="2"/>
          </rPr>
          <t xml:space="preserve">
Il termine </t>
        </r>
        <r>
          <rPr>
            <b/>
            <sz val="8"/>
            <color indexed="81"/>
            <rFont val="Tahoma"/>
            <family val="2"/>
          </rPr>
          <t>non avviato</t>
        </r>
        <r>
          <rPr>
            <sz val="8"/>
            <color indexed="81"/>
            <rFont val="Tahoma"/>
            <family val="2"/>
          </rPr>
          <t xml:space="preserve"> indica che il titolare non ha articolato e implementato nessuna azione orientata al conseguimento dell'obiettivo. In termini percentuali il grado di conseguimento è inserito nel range  0% -20%.</t>
        </r>
      </text>
    </comment>
    <comment ref="H10" authorId="1" shapeId="0" xr:uid="{00000000-0006-0000-0D00-000003000000}">
      <text>
        <r>
          <rPr>
            <b/>
            <sz val="8"/>
            <color indexed="81"/>
            <rFont val="Tahoma"/>
            <family val="2"/>
          </rPr>
          <t>Dasein:</t>
        </r>
        <r>
          <rPr>
            <sz val="8"/>
            <color indexed="81"/>
            <rFont val="Tahoma"/>
            <family val="2"/>
          </rPr>
          <t xml:space="preserve">
Il termine avviato indica che il titolare dell'obiettivo ha dato avvio alle azioni necessarie per il conseguimento dell'obiettivo. In termini percentuali il grado di conseguimento  corrisponde al range tra l'21 % -50%.</t>
        </r>
      </text>
    </comment>
    <comment ref="I10" authorId="1" shapeId="0" xr:uid="{00000000-0006-0000-0D00-000004000000}">
      <text>
        <r>
          <rPr>
            <b/>
            <sz val="8"/>
            <color indexed="81"/>
            <rFont val="Tahoma"/>
            <family val="2"/>
          </rPr>
          <t>Dasein:</t>
        </r>
        <r>
          <rPr>
            <sz val="8"/>
            <color indexed="81"/>
            <rFont val="Tahoma"/>
            <family val="2"/>
          </rPr>
          <t xml:space="preserve">
Il termine perseguito indica che il titolare dell'obiettivo ha avviato le azioni necessarie per il conseguimento dell'obiettivo  completandone alcune delle fasi previste. In termini percentuali il grado di conseguimento corrisponde al  range trai il 51% -70%.</t>
        </r>
      </text>
    </comment>
    <comment ref="J10" authorId="1" shapeId="0" xr:uid="{00000000-0006-0000-0D00-000005000000}">
      <text>
        <r>
          <rPr>
            <b/>
            <sz val="8"/>
            <color indexed="81"/>
            <rFont val="Tahoma"/>
            <family val="2"/>
          </rPr>
          <t>Dasein.:</t>
        </r>
        <r>
          <rPr>
            <sz val="8"/>
            <color indexed="81"/>
            <rFont val="Tahoma"/>
            <family val="2"/>
          </rPr>
          <t xml:space="preserve">
Il termine raggiunto indica che il titolare dell'obiettivo ha conseguito l'obiettivo assegnato però presenta delle aree di miglioramento  sulle modalità di raggiungimento in quanto non soddisfa tutti i criteri di cui alla definizione di obiettivo. In termini percentuali  il grado di raggiungimento corrisponde al range tra il 71%-90%.</t>
        </r>
      </text>
    </comment>
    <comment ref="K10" authorId="1" shapeId="0" xr:uid="{00000000-0006-0000-0D00-000006000000}">
      <text>
        <r>
          <rPr>
            <b/>
            <sz val="8"/>
            <color indexed="81"/>
            <rFont val="Tahoma"/>
            <family val="2"/>
          </rPr>
          <t>Dasein:</t>
        </r>
        <r>
          <rPr>
            <sz val="8"/>
            <color indexed="81"/>
            <rFont val="Tahoma"/>
            <family val="2"/>
          </rPr>
          <t xml:space="preserve">
Con il termine pienamente raggiunto si intende che il titolare dell'obiettivo ha soddisfatto pienamente  sia gli aspetti quantitativi sia gli aspetti qualitativi e pertanto ha rispettato entrambi  i criteri delle definizione di obiettivo in uso. In termini percentuali il grado di conseguimento corrisponde  al range tra il 91% - 100%</t>
        </r>
      </text>
    </comment>
    <comment ref="G23" authorId="1" shapeId="0" xr:uid="{00000000-0006-0000-0D00-000007000000}">
      <text>
        <r>
          <rPr>
            <b/>
            <sz val="8"/>
            <color indexed="81"/>
            <rFont val="Tahoma"/>
            <family val="2"/>
          </rPr>
          <t>Dasein:</t>
        </r>
        <r>
          <rPr>
            <sz val="8"/>
            <color indexed="81"/>
            <rFont val="Tahoma"/>
            <family val="2"/>
          </rPr>
          <t xml:space="preserve">
Il termine </t>
        </r>
        <r>
          <rPr>
            <b/>
            <sz val="8"/>
            <color indexed="81"/>
            <rFont val="Tahoma"/>
            <family val="2"/>
          </rPr>
          <t>non avviato</t>
        </r>
        <r>
          <rPr>
            <sz val="8"/>
            <color indexed="81"/>
            <rFont val="Tahoma"/>
            <family val="2"/>
          </rPr>
          <t xml:space="preserve"> indica che il titolare non ha articolato e implementato nessuna azione orientata al conseguimento dell'obiettivo. In termini percentuali il grado di conseguimento è inserito nel range  0% -20%.</t>
        </r>
      </text>
    </comment>
    <comment ref="H23" authorId="1" shapeId="0" xr:uid="{00000000-0006-0000-0D00-000008000000}">
      <text>
        <r>
          <rPr>
            <b/>
            <sz val="8"/>
            <color indexed="81"/>
            <rFont val="Tahoma"/>
            <family val="2"/>
          </rPr>
          <t>Dasein:</t>
        </r>
        <r>
          <rPr>
            <sz val="8"/>
            <color indexed="81"/>
            <rFont val="Tahoma"/>
            <family val="2"/>
          </rPr>
          <t xml:space="preserve">
Il termine avviato indica che il titolare dell'obiettivo ha dato avvio alle azioni necessarie per il conseguimento dell'obiettivo. In termini percentuali il grado di conseguimento  corrisponde al range tra l'21 % -50%.</t>
        </r>
      </text>
    </comment>
    <comment ref="I23" authorId="1" shapeId="0" xr:uid="{00000000-0006-0000-0D00-000009000000}">
      <text>
        <r>
          <rPr>
            <b/>
            <sz val="8"/>
            <color indexed="81"/>
            <rFont val="Tahoma"/>
            <family val="2"/>
          </rPr>
          <t>Dasein:</t>
        </r>
        <r>
          <rPr>
            <sz val="8"/>
            <color indexed="81"/>
            <rFont val="Tahoma"/>
            <family val="2"/>
          </rPr>
          <t xml:space="preserve">
Il termine perseguito indica che il titolare dell'obiettivo ha avviato le azioni necessarie per il conseguimento dell'obiettivo  completandone alcune delle fasi previste. In termini percentuali il grado di conseguimento corrisponde al  range trai il 51% -70%.</t>
        </r>
      </text>
    </comment>
    <comment ref="J23" authorId="1" shapeId="0" xr:uid="{00000000-0006-0000-0D00-00000A000000}">
      <text>
        <r>
          <rPr>
            <b/>
            <sz val="8"/>
            <color indexed="81"/>
            <rFont val="Tahoma"/>
            <family val="2"/>
          </rPr>
          <t>Dasein.:</t>
        </r>
        <r>
          <rPr>
            <sz val="8"/>
            <color indexed="81"/>
            <rFont val="Tahoma"/>
            <family val="2"/>
          </rPr>
          <t xml:space="preserve">
Il termine raggiunto indica che il titolare dell'obiettivo ha conseguito l'obiettivo assegnato però presenta delle aree di miglioramento  sulle modalità di raggiungimento in quanto non soddisfa tutti i criteri di cui alla definizione di obiettivo. In termini percentuali  il grado di raggiungimento corrisponde al range tra il 71%-90%.</t>
        </r>
      </text>
    </comment>
    <comment ref="K23" authorId="1" shapeId="0" xr:uid="{00000000-0006-0000-0D00-00000B000000}">
      <text>
        <r>
          <rPr>
            <b/>
            <sz val="8"/>
            <color indexed="81"/>
            <rFont val="Tahoma"/>
            <family val="2"/>
          </rPr>
          <t>Dasein:</t>
        </r>
        <r>
          <rPr>
            <sz val="8"/>
            <color indexed="81"/>
            <rFont val="Tahoma"/>
            <family val="2"/>
          </rPr>
          <t xml:space="preserve">
Con il termine pienamente raggiunto si intende che il titolare dell'obiettivo ha soddisfatto pienamente  sia gli aspetti quantitativi sia gli aspetti qualitativi e pertanto ha rispettato entrambi  i criteri delle definizione di obiettivo in uso. In termini percentuali il grado di conseguimento corrisponde  al range tra il 91% - 100%</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Sias</author>
    <author>Pa1 Dasein S.p.A.</author>
  </authors>
  <commentList>
    <comment ref="F10" authorId="0" shapeId="0" xr:uid="{00000000-0006-0000-0E00-000001000000}">
      <text>
        <r>
          <rPr>
            <b/>
            <sz val="8"/>
            <color indexed="81"/>
            <rFont val="Tahoma"/>
            <family val="2"/>
          </rPr>
          <t>DASEIN:</t>
        </r>
        <r>
          <rPr>
            <sz val="8"/>
            <color indexed="81"/>
            <rFont val="Tahoma"/>
            <family val="2"/>
          </rPr>
          <t xml:space="preserve">
Inserire la percentuale di conseguimento dell'obiettivo da 0% a 100%</t>
        </r>
      </text>
    </comment>
    <comment ref="G10" authorId="1" shapeId="0" xr:uid="{00000000-0006-0000-0E00-000002000000}">
      <text>
        <r>
          <rPr>
            <b/>
            <sz val="8"/>
            <color indexed="81"/>
            <rFont val="Tahoma"/>
            <family val="2"/>
          </rPr>
          <t>Dasein:</t>
        </r>
        <r>
          <rPr>
            <sz val="8"/>
            <color indexed="81"/>
            <rFont val="Tahoma"/>
            <family val="2"/>
          </rPr>
          <t xml:space="preserve">
Il termine </t>
        </r>
        <r>
          <rPr>
            <b/>
            <sz val="8"/>
            <color indexed="81"/>
            <rFont val="Tahoma"/>
            <family val="2"/>
          </rPr>
          <t>non avviato</t>
        </r>
        <r>
          <rPr>
            <sz val="8"/>
            <color indexed="81"/>
            <rFont val="Tahoma"/>
            <family val="2"/>
          </rPr>
          <t xml:space="preserve"> indica che il titolare non ha articolato e implementato nessuna azione orientata al conseguimento dell'obiettivo. In termini percentuali il grado di conseguimento è inserito nel range  0% -20%.</t>
        </r>
      </text>
    </comment>
    <comment ref="H10" authorId="1" shapeId="0" xr:uid="{00000000-0006-0000-0E00-000003000000}">
      <text>
        <r>
          <rPr>
            <b/>
            <sz val="8"/>
            <color indexed="81"/>
            <rFont val="Tahoma"/>
            <family val="2"/>
          </rPr>
          <t>Dasein:</t>
        </r>
        <r>
          <rPr>
            <sz val="8"/>
            <color indexed="81"/>
            <rFont val="Tahoma"/>
            <family val="2"/>
          </rPr>
          <t xml:space="preserve">
Il termine avviato indica che il titolare dell'obiettivo ha dato avvio alle azioni necessarie per il conseguimento dell'obiettivo. In termini percentuali il grado di conseguimento  corrisponde al range tra l'21 % -50%.</t>
        </r>
      </text>
    </comment>
    <comment ref="I10" authorId="1" shapeId="0" xr:uid="{00000000-0006-0000-0E00-000004000000}">
      <text>
        <r>
          <rPr>
            <b/>
            <sz val="8"/>
            <color indexed="81"/>
            <rFont val="Tahoma"/>
            <family val="2"/>
          </rPr>
          <t>Dasein:</t>
        </r>
        <r>
          <rPr>
            <sz val="8"/>
            <color indexed="81"/>
            <rFont val="Tahoma"/>
            <family val="2"/>
          </rPr>
          <t xml:space="preserve">
Il termine perseguito indica che il titolare dell'obiettivo ha avviato le azioni necessarie per il conseguimento dell'obiettivo  completandone alcune delle fasi previste. In termini percentuali il grado di conseguimento corrisponde al  range trai il 51% -70%.</t>
        </r>
      </text>
    </comment>
    <comment ref="J10" authorId="1" shapeId="0" xr:uid="{00000000-0006-0000-0E00-000005000000}">
      <text>
        <r>
          <rPr>
            <b/>
            <sz val="8"/>
            <color indexed="81"/>
            <rFont val="Tahoma"/>
            <family val="2"/>
          </rPr>
          <t>Dasein.:</t>
        </r>
        <r>
          <rPr>
            <sz val="8"/>
            <color indexed="81"/>
            <rFont val="Tahoma"/>
            <family val="2"/>
          </rPr>
          <t xml:space="preserve">
Il termine raggiunto indica che il titolare dell'obiettivo ha conseguito l'obiettivo assegnato però presenta delle aree di miglioramento  sulle modalità di raggiungimento in quanto non soddisfa tutti i criteri di cui alla definizione di obiettivo. In termini percentuali  il grado di raggiungimento corrisponde al range tra il 71%-90%.</t>
        </r>
      </text>
    </comment>
    <comment ref="K10" authorId="1" shapeId="0" xr:uid="{00000000-0006-0000-0E00-000006000000}">
      <text>
        <r>
          <rPr>
            <b/>
            <sz val="8"/>
            <color indexed="81"/>
            <rFont val="Tahoma"/>
            <family val="2"/>
          </rPr>
          <t>Dasein:</t>
        </r>
        <r>
          <rPr>
            <sz val="8"/>
            <color indexed="81"/>
            <rFont val="Tahoma"/>
            <family val="2"/>
          </rPr>
          <t xml:space="preserve">
Con il termine pienamente raggiunto si intende che il titolare dell'obiettivo ha soddisfatto pienamente  sia gli aspetti quantitativi sia gli aspetti qualitativi e pertanto ha rispettato entrambi  i criteri delle definizione di obiettivo in uso. In termini percentuali il grado di conseguimento corrisponde  al range tra il 91% - 100%</t>
        </r>
      </text>
    </comment>
    <comment ref="G23" authorId="1" shapeId="0" xr:uid="{00000000-0006-0000-0E00-000007000000}">
      <text>
        <r>
          <rPr>
            <b/>
            <sz val="8"/>
            <color indexed="81"/>
            <rFont val="Tahoma"/>
            <family val="2"/>
          </rPr>
          <t>Dasein:</t>
        </r>
        <r>
          <rPr>
            <sz val="8"/>
            <color indexed="81"/>
            <rFont val="Tahoma"/>
            <family val="2"/>
          </rPr>
          <t xml:space="preserve">
Il termine </t>
        </r>
        <r>
          <rPr>
            <b/>
            <sz val="8"/>
            <color indexed="81"/>
            <rFont val="Tahoma"/>
            <family val="2"/>
          </rPr>
          <t>non avviato</t>
        </r>
        <r>
          <rPr>
            <sz val="8"/>
            <color indexed="81"/>
            <rFont val="Tahoma"/>
            <family val="2"/>
          </rPr>
          <t xml:space="preserve"> indica che il titolare non ha articolato e implementato nessuna azione orientata al conseguimento dell'obiettivo. In termini percentuali il grado di conseguimento è inserito nel range  0% -20%.</t>
        </r>
      </text>
    </comment>
    <comment ref="H23" authorId="1" shapeId="0" xr:uid="{00000000-0006-0000-0E00-000008000000}">
      <text>
        <r>
          <rPr>
            <b/>
            <sz val="8"/>
            <color indexed="81"/>
            <rFont val="Tahoma"/>
            <family val="2"/>
          </rPr>
          <t>Dasein:</t>
        </r>
        <r>
          <rPr>
            <sz val="8"/>
            <color indexed="81"/>
            <rFont val="Tahoma"/>
            <family val="2"/>
          </rPr>
          <t xml:space="preserve">
Il termine avviato indica che il titolare dell'obiettivo ha dato avvio alle azioni necessarie per il conseguimento dell'obiettivo. In termini percentuali il grado di conseguimento  corrisponde al range tra l'21 % -50%.</t>
        </r>
      </text>
    </comment>
    <comment ref="I23" authorId="1" shapeId="0" xr:uid="{00000000-0006-0000-0E00-000009000000}">
      <text>
        <r>
          <rPr>
            <b/>
            <sz val="8"/>
            <color indexed="81"/>
            <rFont val="Tahoma"/>
            <family val="2"/>
          </rPr>
          <t>Dasein:</t>
        </r>
        <r>
          <rPr>
            <sz val="8"/>
            <color indexed="81"/>
            <rFont val="Tahoma"/>
            <family val="2"/>
          </rPr>
          <t xml:space="preserve">
Il termine perseguito indica che il titolare dell'obiettivo ha avviato le azioni necessarie per il conseguimento dell'obiettivo  completandone alcune delle fasi previste. In termini percentuali il grado di conseguimento corrisponde al  range trai il 51% -70%.</t>
        </r>
      </text>
    </comment>
    <comment ref="J23" authorId="1" shapeId="0" xr:uid="{00000000-0006-0000-0E00-00000A000000}">
      <text>
        <r>
          <rPr>
            <b/>
            <sz val="8"/>
            <color indexed="81"/>
            <rFont val="Tahoma"/>
            <family val="2"/>
          </rPr>
          <t>Dasein.:</t>
        </r>
        <r>
          <rPr>
            <sz val="8"/>
            <color indexed="81"/>
            <rFont val="Tahoma"/>
            <family val="2"/>
          </rPr>
          <t xml:space="preserve">
Il termine raggiunto indica che il titolare dell'obiettivo ha conseguito l'obiettivo assegnato però presenta delle aree di miglioramento  sulle modalità di raggiungimento in quanto non soddisfa tutti i criteri di cui alla definizione di obiettivo. In termini percentuali  il grado di raggiungimento corrisponde al range tra il 71%-90%.</t>
        </r>
      </text>
    </comment>
    <comment ref="K23" authorId="1" shapeId="0" xr:uid="{00000000-0006-0000-0E00-00000B000000}">
      <text>
        <r>
          <rPr>
            <b/>
            <sz val="8"/>
            <color indexed="81"/>
            <rFont val="Tahoma"/>
            <family val="2"/>
          </rPr>
          <t>Dasein:</t>
        </r>
        <r>
          <rPr>
            <sz val="8"/>
            <color indexed="81"/>
            <rFont val="Tahoma"/>
            <family val="2"/>
          </rPr>
          <t xml:space="preserve">
Con il termine pienamente raggiunto si intende che il titolare dell'obiettivo ha soddisfatto pienamente  sia gli aspetti quantitativi sia gli aspetti qualitativi e pertanto ha rispettato entrambi  i criteri delle definizione di obiettivo in uso. In termini percentuali il grado di conseguimento corrisponde  al range tra il 91% - 100%</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Sias</author>
    <author>Pa1 Dasein S.p.A.</author>
  </authors>
  <commentList>
    <comment ref="E10" authorId="0" shapeId="0" xr:uid="{00000000-0006-0000-0F00-000001000000}">
      <text>
        <r>
          <rPr>
            <b/>
            <sz val="8"/>
            <color indexed="81"/>
            <rFont val="Tahoma"/>
            <family val="2"/>
          </rPr>
          <t>DASEIN:</t>
        </r>
        <r>
          <rPr>
            <sz val="8"/>
            <color indexed="81"/>
            <rFont val="Tahoma"/>
            <family val="2"/>
          </rPr>
          <t xml:space="preserve">
Inserire la percentuale di conseguimento dell'obiettivo da 0% a 100%</t>
        </r>
      </text>
    </comment>
    <comment ref="F10" authorId="1" shapeId="0" xr:uid="{00000000-0006-0000-0F00-000002000000}">
      <text>
        <r>
          <rPr>
            <b/>
            <sz val="8"/>
            <color indexed="81"/>
            <rFont val="Tahoma"/>
            <family val="2"/>
          </rPr>
          <t>Dasein:</t>
        </r>
        <r>
          <rPr>
            <sz val="8"/>
            <color indexed="81"/>
            <rFont val="Tahoma"/>
            <family val="2"/>
          </rPr>
          <t xml:space="preserve">
Il termine </t>
        </r>
        <r>
          <rPr>
            <b/>
            <sz val="8"/>
            <color indexed="81"/>
            <rFont val="Tahoma"/>
            <family val="2"/>
          </rPr>
          <t>non avviato</t>
        </r>
        <r>
          <rPr>
            <sz val="8"/>
            <color indexed="81"/>
            <rFont val="Tahoma"/>
            <family val="2"/>
          </rPr>
          <t xml:space="preserve"> indica che il titolare non ha articolato e implementato nessuna azione orientata al conseguimento dell'obiettivo. In termini percentuali il grado di conseguimento è inserito nel range  0% -20%.</t>
        </r>
      </text>
    </comment>
    <comment ref="G10" authorId="1" shapeId="0" xr:uid="{00000000-0006-0000-0F00-000003000000}">
      <text>
        <r>
          <rPr>
            <b/>
            <sz val="8"/>
            <color indexed="81"/>
            <rFont val="Tahoma"/>
            <family val="2"/>
          </rPr>
          <t>Dasein:</t>
        </r>
        <r>
          <rPr>
            <sz val="8"/>
            <color indexed="81"/>
            <rFont val="Tahoma"/>
            <family val="2"/>
          </rPr>
          <t xml:space="preserve">
Il termine avviato indica che il titolare dell'obiettivo ha dato avvio alle azioni necessarie per il conseguimento dell'obiettivo. In termini percentuali il grado di conseguimento  corrisponde al range tra l'21 % -50%.</t>
        </r>
      </text>
    </comment>
    <comment ref="H10" authorId="1" shapeId="0" xr:uid="{00000000-0006-0000-0F00-000004000000}">
      <text>
        <r>
          <rPr>
            <b/>
            <sz val="8"/>
            <color indexed="81"/>
            <rFont val="Tahoma"/>
            <family val="2"/>
          </rPr>
          <t>Dasein:</t>
        </r>
        <r>
          <rPr>
            <sz val="8"/>
            <color indexed="81"/>
            <rFont val="Tahoma"/>
            <family val="2"/>
          </rPr>
          <t xml:space="preserve">
Il termine perseguito indica che il titolare dell'obiettivo ha avviato le azioni necessarie per il conseguimento dell'obiettivo  completandone alcune delle fasi previste. In termini percentuali il grado di conseguimento corrisponde al  range trai il 51% -70%.</t>
        </r>
      </text>
    </comment>
    <comment ref="I10" authorId="1" shapeId="0" xr:uid="{00000000-0006-0000-0F00-000005000000}">
      <text>
        <r>
          <rPr>
            <b/>
            <sz val="8"/>
            <color indexed="81"/>
            <rFont val="Tahoma"/>
            <family val="2"/>
          </rPr>
          <t>Dasein.:</t>
        </r>
        <r>
          <rPr>
            <sz val="8"/>
            <color indexed="81"/>
            <rFont val="Tahoma"/>
            <family val="2"/>
          </rPr>
          <t xml:space="preserve">
Il termine raggiunto indica che il titolare dell'obiettivo ha conseguito l'obiettivo assegnato però presenta delle aree di miglioramento  sulle modalità di raggiungimento in quanto non soddisfa tutti i criteri di cui alla definizione di obiettivo. In termini percentuali  il grado di raggiungimento corrisponde al range tra il 71%-90%.</t>
        </r>
      </text>
    </comment>
    <comment ref="J10" authorId="1" shapeId="0" xr:uid="{00000000-0006-0000-0F00-000006000000}">
      <text>
        <r>
          <rPr>
            <b/>
            <sz val="8"/>
            <color indexed="81"/>
            <rFont val="Tahoma"/>
            <family val="2"/>
          </rPr>
          <t>Dasein:</t>
        </r>
        <r>
          <rPr>
            <sz val="8"/>
            <color indexed="81"/>
            <rFont val="Tahoma"/>
            <family val="2"/>
          </rPr>
          <t xml:space="preserve">
Con il termine pienamente raggiunto si intende che il titolare dell'obiettivo ha soddisfatto pienamente  sia gli aspetti quantitativi sia gli aspetti qualitativi e pertanto ha rispettato entrambi  i criteri delle definizione di obiettivo in uso. In termini percentuali il grado di conseguimento corrisponde  al range tra il 91% - 100%</t>
        </r>
      </text>
    </comment>
    <comment ref="F23" authorId="1" shapeId="0" xr:uid="{00000000-0006-0000-0F00-000007000000}">
      <text>
        <r>
          <rPr>
            <b/>
            <sz val="8"/>
            <color indexed="81"/>
            <rFont val="Tahoma"/>
            <family val="2"/>
          </rPr>
          <t>Dasein:</t>
        </r>
        <r>
          <rPr>
            <sz val="8"/>
            <color indexed="81"/>
            <rFont val="Tahoma"/>
            <family val="2"/>
          </rPr>
          <t xml:space="preserve">
Il termine </t>
        </r>
        <r>
          <rPr>
            <b/>
            <sz val="8"/>
            <color indexed="81"/>
            <rFont val="Tahoma"/>
            <family val="2"/>
          </rPr>
          <t>non avviato</t>
        </r>
        <r>
          <rPr>
            <sz val="8"/>
            <color indexed="81"/>
            <rFont val="Tahoma"/>
            <family val="2"/>
          </rPr>
          <t xml:space="preserve"> indica che il titolare non ha articolato e implementato nessuna azione orientata al conseguimento dell'obiettivo. In termini percentuali il grado di conseguimento è inserito nel range  0% -20%.</t>
        </r>
      </text>
    </comment>
    <comment ref="G23" authorId="1" shapeId="0" xr:uid="{00000000-0006-0000-0F00-000008000000}">
      <text>
        <r>
          <rPr>
            <b/>
            <sz val="8"/>
            <color indexed="81"/>
            <rFont val="Tahoma"/>
            <family val="2"/>
          </rPr>
          <t>Dasein:</t>
        </r>
        <r>
          <rPr>
            <sz val="8"/>
            <color indexed="81"/>
            <rFont val="Tahoma"/>
            <family val="2"/>
          </rPr>
          <t xml:space="preserve">
Il termine avviato indica che il titolare dell'obiettivo ha dato avvio alle azioni necessarie per il conseguimento dell'obiettivo. In termini percentuali il grado di conseguimento  corrisponde al range tra l'21 % -50%.</t>
        </r>
      </text>
    </comment>
    <comment ref="H23" authorId="1" shapeId="0" xr:uid="{00000000-0006-0000-0F00-000009000000}">
      <text>
        <r>
          <rPr>
            <b/>
            <sz val="8"/>
            <color indexed="81"/>
            <rFont val="Tahoma"/>
            <family val="2"/>
          </rPr>
          <t>Dasein:</t>
        </r>
        <r>
          <rPr>
            <sz val="8"/>
            <color indexed="81"/>
            <rFont val="Tahoma"/>
            <family val="2"/>
          </rPr>
          <t xml:space="preserve">
Il termine perseguito indica che il titolare dell'obiettivo ha avviato le azioni necessarie per il conseguimento dell'obiettivo  completandone alcune delle fasi previste. In termini percentuali il grado di conseguimento corrisponde al  range trai il 51% -70%.</t>
        </r>
      </text>
    </comment>
    <comment ref="I23" authorId="1" shapeId="0" xr:uid="{00000000-0006-0000-0F00-00000A000000}">
      <text>
        <r>
          <rPr>
            <b/>
            <sz val="8"/>
            <color indexed="81"/>
            <rFont val="Tahoma"/>
            <family val="2"/>
          </rPr>
          <t>Dasein.:</t>
        </r>
        <r>
          <rPr>
            <sz val="8"/>
            <color indexed="81"/>
            <rFont val="Tahoma"/>
            <family val="2"/>
          </rPr>
          <t xml:space="preserve">
Il termine raggiunto indica che il titolare dell'obiettivo ha conseguito l'obiettivo assegnato però presenta delle aree di miglioramento  sulle modalità di raggiungimento in quanto non soddisfa tutti i criteri di cui alla definizione di obiettivo. In termini percentuali  il grado di raggiungimento corrisponde al range tra il 71%-90%.</t>
        </r>
      </text>
    </comment>
    <comment ref="J23" authorId="1" shapeId="0" xr:uid="{00000000-0006-0000-0F00-00000B000000}">
      <text>
        <r>
          <rPr>
            <b/>
            <sz val="8"/>
            <color indexed="81"/>
            <rFont val="Tahoma"/>
            <family val="2"/>
          </rPr>
          <t>Dasein:</t>
        </r>
        <r>
          <rPr>
            <sz val="8"/>
            <color indexed="81"/>
            <rFont val="Tahoma"/>
            <family val="2"/>
          </rPr>
          <t xml:space="preserve">
Con il termine pienamente raggiunto si intende che il titolare dell'obiettivo ha soddisfatto pienamente  sia gli aspetti quantitativi sia gli aspetti qualitativi e pertanto ha rispettato entrambi  i criteri delle definizione di obiettivo in uso. In termini percentuali il grado di conseguimento corrisponde  al range tra il 91% - 100%</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Sias</author>
    <author>Pa1 Dasein S.p.A.</author>
  </authors>
  <commentList>
    <comment ref="E10" authorId="0" shapeId="0" xr:uid="{00000000-0006-0000-1000-000001000000}">
      <text>
        <r>
          <rPr>
            <b/>
            <sz val="8"/>
            <color indexed="81"/>
            <rFont val="Tahoma"/>
            <family val="2"/>
          </rPr>
          <t>DASEIN:</t>
        </r>
        <r>
          <rPr>
            <sz val="8"/>
            <color indexed="81"/>
            <rFont val="Tahoma"/>
            <family val="2"/>
          </rPr>
          <t xml:space="preserve">
Inserire la percentuale di conseguimento dell'obiettivo da 0% a 100%</t>
        </r>
      </text>
    </comment>
    <comment ref="F10" authorId="1" shapeId="0" xr:uid="{00000000-0006-0000-1000-000002000000}">
      <text>
        <r>
          <rPr>
            <b/>
            <sz val="8"/>
            <color indexed="81"/>
            <rFont val="Tahoma"/>
            <family val="2"/>
          </rPr>
          <t>Dasein:</t>
        </r>
        <r>
          <rPr>
            <sz val="8"/>
            <color indexed="81"/>
            <rFont val="Tahoma"/>
            <family val="2"/>
          </rPr>
          <t xml:space="preserve">
Il termine </t>
        </r>
        <r>
          <rPr>
            <b/>
            <sz val="8"/>
            <color indexed="81"/>
            <rFont val="Tahoma"/>
            <family val="2"/>
          </rPr>
          <t>non avviato</t>
        </r>
        <r>
          <rPr>
            <sz val="8"/>
            <color indexed="81"/>
            <rFont val="Tahoma"/>
            <family val="2"/>
          </rPr>
          <t xml:space="preserve"> indica che il titolare non ha articolato e implementato nessuna azione orientata al conseguimento dell'obiettivo. In termini percentuali il grado di conseguimento è inserito nel range  0% -20%.</t>
        </r>
      </text>
    </comment>
    <comment ref="G10" authorId="1" shapeId="0" xr:uid="{00000000-0006-0000-1000-000003000000}">
      <text>
        <r>
          <rPr>
            <b/>
            <sz val="8"/>
            <color indexed="81"/>
            <rFont val="Tahoma"/>
            <family val="2"/>
          </rPr>
          <t>Dasein:</t>
        </r>
        <r>
          <rPr>
            <sz val="8"/>
            <color indexed="81"/>
            <rFont val="Tahoma"/>
            <family val="2"/>
          </rPr>
          <t xml:space="preserve">
Il termine avviato indica che il titolare dell'obiettivo ha dato avvio alle azioni necessarie per il conseguimento dell'obiettivo. In termini percentuali il grado di conseguimento  corrisponde al range tra l'21 % -50%.</t>
        </r>
      </text>
    </comment>
    <comment ref="H10" authorId="1" shapeId="0" xr:uid="{00000000-0006-0000-1000-000004000000}">
      <text>
        <r>
          <rPr>
            <b/>
            <sz val="8"/>
            <color indexed="81"/>
            <rFont val="Tahoma"/>
            <family val="2"/>
          </rPr>
          <t>Dasein:</t>
        </r>
        <r>
          <rPr>
            <sz val="8"/>
            <color indexed="81"/>
            <rFont val="Tahoma"/>
            <family val="2"/>
          </rPr>
          <t xml:space="preserve">
Il termine perseguito indica che il titolare dell'obiettivo ha avviato le azioni necessarie per il conseguimento dell'obiettivo  completandone alcune delle fasi previste. In termini percentuali il grado di conseguimento corrisponde al  range trai il 51% -70%.</t>
        </r>
      </text>
    </comment>
    <comment ref="I10" authorId="1" shapeId="0" xr:uid="{00000000-0006-0000-1000-000005000000}">
      <text>
        <r>
          <rPr>
            <b/>
            <sz val="8"/>
            <color indexed="81"/>
            <rFont val="Tahoma"/>
            <family val="2"/>
          </rPr>
          <t>Dasein.:</t>
        </r>
        <r>
          <rPr>
            <sz val="8"/>
            <color indexed="81"/>
            <rFont val="Tahoma"/>
            <family val="2"/>
          </rPr>
          <t xml:space="preserve">
Il termine raggiunto indica che il titolare dell'obiettivo ha conseguito l'obiettivo assegnato però presenta delle aree di miglioramento  sulle modalità di raggiungimento in quanto non soddisfa tutti i criteri di cui alla definizione di obiettivo. In termini percentuali  il grado di raggiungimento corrisponde al range tra il 71%-90%.</t>
        </r>
      </text>
    </comment>
    <comment ref="J10" authorId="1" shapeId="0" xr:uid="{00000000-0006-0000-1000-000006000000}">
      <text>
        <r>
          <rPr>
            <b/>
            <sz val="8"/>
            <color indexed="81"/>
            <rFont val="Tahoma"/>
            <family val="2"/>
          </rPr>
          <t>Dasein:</t>
        </r>
        <r>
          <rPr>
            <sz val="8"/>
            <color indexed="81"/>
            <rFont val="Tahoma"/>
            <family val="2"/>
          </rPr>
          <t xml:space="preserve">
Con il termine pienamente raggiunto si intende che il titolare dell'obiettivo ha soddisfatto pienamente  sia gli aspetti quantitativi sia gli aspetti qualitativi e pertanto ha rispettato entrambi  i criteri delle definizione di obiettivo in uso. In termini percentuali il grado di conseguimento corrisponde  al range tra il 91% - 100%</t>
        </r>
      </text>
    </comment>
    <comment ref="F23" authorId="1" shapeId="0" xr:uid="{00000000-0006-0000-1000-000007000000}">
      <text>
        <r>
          <rPr>
            <b/>
            <sz val="8"/>
            <color indexed="81"/>
            <rFont val="Tahoma"/>
            <family val="2"/>
          </rPr>
          <t>Dasein:</t>
        </r>
        <r>
          <rPr>
            <sz val="8"/>
            <color indexed="81"/>
            <rFont val="Tahoma"/>
            <family val="2"/>
          </rPr>
          <t xml:space="preserve">
Il termine </t>
        </r>
        <r>
          <rPr>
            <b/>
            <sz val="8"/>
            <color indexed="81"/>
            <rFont val="Tahoma"/>
            <family val="2"/>
          </rPr>
          <t>non avviato</t>
        </r>
        <r>
          <rPr>
            <sz val="8"/>
            <color indexed="81"/>
            <rFont val="Tahoma"/>
            <family val="2"/>
          </rPr>
          <t xml:space="preserve"> indica che il titolare non ha articolato e implementato nessuna azione orientata al conseguimento dell'obiettivo. In termini percentuali il grado di conseguimento è inserito nel range  0% -20%.</t>
        </r>
      </text>
    </comment>
    <comment ref="G23" authorId="1" shapeId="0" xr:uid="{00000000-0006-0000-1000-000008000000}">
      <text>
        <r>
          <rPr>
            <b/>
            <sz val="8"/>
            <color indexed="81"/>
            <rFont val="Tahoma"/>
            <family val="2"/>
          </rPr>
          <t>Dasein:</t>
        </r>
        <r>
          <rPr>
            <sz val="8"/>
            <color indexed="81"/>
            <rFont val="Tahoma"/>
            <family val="2"/>
          </rPr>
          <t xml:space="preserve">
Il termine avviato indica che il titolare dell'obiettivo ha dato avvio alle azioni necessarie per il conseguimento dell'obiettivo. In termini percentuali il grado di conseguimento  corrisponde al range tra l'21 % -50%.</t>
        </r>
      </text>
    </comment>
    <comment ref="H23" authorId="1" shapeId="0" xr:uid="{00000000-0006-0000-1000-000009000000}">
      <text>
        <r>
          <rPr>
            <b/>
            <sz val="8"/>
            <color indexed="81"/>
            <rFont val="Tahoma"/>
            <family val="2"/>
          </rPr>
          <t>Dasein:</t>
        </r>
        <r>
          <rPr>
            <sz val="8"/>
            <color indexed="81"/>
            <rFont val="Tahoma"/>
            <family val="2"/>
          </rPr>
          <t xml:space="preserve">
Il termine perseguito indica che il titolare dell'obiettivo ha avviato le azioni necessarie per il conseguimento dell'obiettivo  completandone alcune delle fasi previste. In termini percentuali il grado di conseguimento corrisponde al  range trai il 51% -70%.</t>
        </r>
      </text>
    </comment>
    <comment ref="I23" authorId="1" shapeId="0" xr:uid="{00000000-0006-0000-1000-00000A000000}">
      <text>
        <r>
          <rPr>
            <b/>
            <sz val="8"/>
            <color indexed="81"/>
            <rFont val="Tahoma"/>
            <family val="2"/>
          </rPr>
          <t>Dasein.:</t>
        </r>
        <r>
          <rPr>
            <sz val="8"/>
            <color indexed="81"/>
            <rFont val="Tahoma"/>
            <family val="2"/>
          </rPr>
          <t xml:space="preserve">
Il termine raggiunto indica che il titolare dell'obiettivo ha conseguito l'obiettivo assegnato però presenta delle aree di miglioramento  sulle modalità di raggiungimento in quanto non soddisfa tutti i criteri di cui alla definizione di obiettivo. In termini percentuali  il grado di raggiungimento corrisponde al range tra il 71%-90%.</t>
        </r>
      </text>
    </comment>
    <comment ref="J23" authorId="1" shapeId="0" xr:uid="{00000000-0006-0000-1000-00000B000000}">
      <text>
        <r>
          <rPr>
            <b/>
            <sz val="8"/>
            <color indexed="81"/>
            <rFont val="Tahoma"/>
            <family val="2"/>
          </rPr>
          <t>Dasein:</t>
        </r>
        <r>
          <rPr>
            <sz val="8"/>
            <color indexed="81"/>
            <rFont val="Tahoma"/>
            <family val="2"/>
          </rPr>
          <t xml:space="preserve">
Con il termine pienamente raggiunto si intende che il titolare dell'obiettivo ha soddisfatto pienamente  sia gli aspetti quantitativi sia gli aspetti qualitativi e pertanto ha rispettato entrambi  i criteri delle definizione di obiettivo in uso. In termini percentuali il grado di conseguimento corrisponde  al range tra il 91% - 100%</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Autore</author>
  </authors>
  <commentList>
    <comment ref="E34" authorId="0" shapeId="0" xr:uid="{00000000-0006-0000-0300-000001000000}">
      <text>
        <r>
          <rPr>
            <b/>
            <sz val="9"/>
            <color indexed="81"/>
            <rFont val="Tahoma"/>
            <family val="2"/>
          </rPr>
          <t>Autore:</t>
        </r>
        <r>
          <rPr>
            <sz val="9"/>
            <color indexed="81"/>
            <rFont val="Tahoma"/>
            <family val="2"/>
          </rPr>
          <t xml:space="preserve">
inversamente proporzionale. Se A obiettivo semplice da raggiungere</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Autore</author>
  </authors>
  <commentList>
    <comment ref="E34" authorId="0" shapeId="0" xr:uid="{00000000-0006-0000-0400-000001000000}">
      <text>
        <r>
          <rPr>
            <b/>
            <sz val="9"/>
            <color indexed="81"/>
            <rFont val="Tahoma"/>
            <family val="2"/>
          </rPr>
          <t>Autore:</t>
        </r>
        <r>
          <rPr>
            <sz val="9"/>
            <color indexed="81"/>
            <rFont val="Tahoma"/>
            <family val="2"/>
          </rPr>
          <t xml:space="preserve">
inversamente proporzionale. Se A obiettivo semplice da raggiungere</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Autore</author>
    <author>deidda</author>
  </authors>
  <commentList>
    <comment ref="B12" authorId="0" shapeId="0" xr:uid="{00000000-0006-0000-0500-000001000000}">
      <text>
        <r>
          <rPr>
            <sz val="9"/>
            <color indexed="81"/>
            <rFont val="Tahoma"/>
            <family val="2"/>
          </rPr>
          <t xml:space="preserve">
Su questa scheda i collegamenti si devono fare manuali, perché i valori attesi possono sempre cambiare in base al CDR coinvolto</t>
        </r>
      </text>
    </comment>
    <comment ref="B42" authorId="1" shapeId="0" xr:uid="{5613E126-1223-483B-8B83-7D7AF496ABCF}">
      <text>
        <r>
          <rPr>
            <b/>
            <sz val="9"/>
            <color indexed="81"/>
            <rFont val="Tahoma"/>
            <charset val="1"/>
          </rPr>
          <t>deidda:</t>
        </r>
        <r>
          <rPr>
            <sz val="9"/>
            <color indexed="81"/>
            <rFont val="Tahoma"/>
            <charset val="1"/>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Autore</author>
    <author>deidda</author>
  </authors>
  <commentList>
    <comment ref="B10" authorId="0" shapeId="0" xr:uid="{42446350-2A3F-4AD0-9FBD-3C77D83FDFEF}">
      <text>
        <r>
          <rPr>
            <sz val="9"/>
            <color indexed="81"/>
            <rFont val="Tahoma"/>
            <family val="2"/>
          </rPr>
          <t xml:space="preserve">
Su questa scheda i collegamenti si devono fare manuali, perché i valori attesi possono sempre cambiare in base al CDR coinvolto</t>
        </r>
      </text>
    </comment>
    <comment ref="B41" authorId="1" shapeId="0" xr:uid="{5612BC45-7DEA-478B-ABE5-FE70E6550890}">
      <text>
        <r>
          <rPr>
            <b/>
            <sz val="9"/>
            <color indexed="81"/>
            <rFont val="Tahoma"/>
            <charset val="1"/>
          </rPr>
          <t>deidda:</t>
        </r>
        <r>
          <rPr>
            <sz val="9"/>
            <color indexed="81"/>
            <rFont val="Tahoma"/>
            <charset val="1"/>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Autore</author>
    <author>deidda</author>
  </authors>
  <commentList>
    <comment ref="B10" authorId="0" shapeId="0" xr:uid="{6052C7C8-2102-455F-9DC9-BB78A2535994}">
      <text>
        <r>
          <rPr>
            <sz val="9"/>
            <color indexed="81"/>
            <rFont val="Tahoma"/>
            <family val="2"/>
          </rPr>
          <t xml:space="preserve">
Su questa scheda i collegamenti si devono fare manuali, perché i valori attesi possono sempre cambiare in base al CDR coinvolto</t>
        </r>
      </text>
    </comment>
    <comment ref="B41" authorId="1" shapeId="0" xr:uid="{C40A77ED-5056-4F8C-B7E7-C3BA62EDDD1B}">
      <text>
        <r>
          <rPr>
            <b/>
            <sz val="9"/>
            <color indexed="81"/>
            <rFont val="Tahoma"/>
            <charset val="1"/>
          </rPr>
          <t>deidda:</t>
        </r>
        <r>
          <rPr>
            <sz val="9"/>
            <color indexed="81"/>
            <rFont val="Tahoma"/>
            <charset val="1"/>
          </rPr>
          <t xml:space="preserve">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Autore</author>
    <author>deidda</author>
  </authors>
  <commentList>
    <comment ref="B10" authorId="0" shapeId="0" xr:uid="{CB5104B0-B36D-463E-B898-DA8C54AECA19}">
      <text>
        <r>
          <rPr>
            <sz val="9"/>
            <color indexed="81"/>
            <rFont val="Tahoma"/>
            <family val="2"/>
          </rPr>
          <t xml:space="preserve">
Su questa scheda i collegamenti si devono fare manuali, perché i valori attesi possono sempre cambiare in base al CDR coinvolto</t>
        </r>
      </text>
    </comment>
    <comment ref="B41" authorId="1" shapeId="0" xr:uid="{5F368635-94E9-482B-B188-0BEF97DC30AA}">
      <text>
        <r>
          <rPr>
            <b/>
            <sz val="9"/>
            <color indexed="81"/>
            <rFont val="Tahoma"/>
            <charset val="1"/>
          </rPr>
          <t>deidda:</t>
        </r>
        <r>
          <rPr>
            <sz val="9"/>
            <color indexed="81"/>
            <rFont val="Tahoma"/>
            <charset val="1"/>
          </rPr>
          <t xml:space="preserve">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Autore</author>
    <author>deidda</author>
  </authors>
  <commentList>
    <comment ref="B10" authorId="0" shapeId="0" xr:uid="{99EB5FD2-9501-492F-97BB-306619D360B6}">
      <text>
        <r>
          <rPr>
            <sz val="9"/>
            <color indexed="81"/>
            <rFont val="Tahoma"/>
            <family val="2"/>
          </rPr>
          <t xml:space="preserve">
Su questa scheda i collegamenti si devono fare manuali, perché i valori attesi possono sempre cambiare in base al CDR coinvolto</t>
        </r>
      </text>
    </comment>
    <comment ref="B41" authorId="1" shapeId="0" xr:uid="{469F235A-AEF1-4EA4-BD19-DE5CC2B93A4B}">
      <text>
        <r>
          <rPr>
            <b/>
            <sz val="9"/>
            <color indexed="81"/>
            <rFont val="Tahoma"/>
            <charset val="1"/>
          </rPr>
          <t>deidda:</t>
        </r>
        <r>
          <rPr>
            <sz val="9"/>
            <color indexed="81"/>
            <rFont val="Tahoma"/>
            <charset val="1"/>
          </rPr>
          <t xml:space="preserve">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Autore</author>
    <author>deidda</author>
  </authors>
  <commentList>
    <comment ref="B10" authorId="0" shapeId="0" xr:uid="{22CE325E-AE7C-4403-AC68-05B3F92B4BBE}">
      <text>
        <r>
          <rPr>
            <sz val="9"/>
            <color indexed="81"/>
            <rFont val="Tahoma"/>
            <family val="2"/>
          </rPr>
          <t xml:space="preserve">
Su questa scheda i collegamenti si devono fare manuali, perché i valori attesi possono sempre cambiare in base al CDR coinvolto</t>
        </r>
      </text>
    </comment>
    <comment ref="B41" authorId="1" shapeId="0" xr:uid="{05EBEAEE-CF29-46A4-B07F-9A7D9CC0ED28}">
      <text>
        <r>
          <rPr>
            <b/>
            <sz val="9"/>
            <color indexed="81"/>
            <rFont val="Tahoma"/>
            <charset val="1"/>
          </rPr>
          <t>deidda:</t>
        </r>
        <r>
          <rPr>
            <sz val="9"/>
            <color indexed="81"/>
            <rFont val="Tahoma"/>
            <charset val="1"/>
          </rPr>
          <t xml:space="preserve">
</t>
        </r>
      </text>
    </comment>
  </commentList>
</comments>
</file>

<file path=xl/sharedStrings.xml><?xml version="1.0" encoding="utf-8"?>
<sst xmlns="http://schemas.openxmlformats.org/spreadsheetml/2006/main" count="3206" uniqueCount="627">
  <si>
    <t>Unità Organizzativa</t>
  </si>
  <si>
    <t>Descrizione</t>
  </si>
  <si>
    <t>Cod.</t>
  </si>
  <si>
    <t>PERFORMANCE ORGANIZZATIVA</t>
  </si>
  <si>
    <t>N.</t>
  </si>
  <si>
    <t>COMUNE DI</t>
  </si>
  <si>
    <t>CDR</t>
  </si>
  <si>
    <t>AREA FINANZIARIA</t>
  </si>
  <si>
    <t>RESPONSABILE PRIMARIO:</t>
  </si>
  <si>
    <t>ALTRI CDR COINVOLTI</t>
  </si>
  <si>
    <t>TUTTI</t>
  </si>
  <si>
    <t>Programmi</t>
  </si>
  <si>
    <t>INDIRIZZO STRATEGICO</t>
  </si>
  <si>
    <t>MISSIONE</t>
  </si>
  <si>
    <t>PROGRAMMA</t>
  </si>
  <si>
    <t>OBIETTIVO OPERATIVO</t>
  </si>
  <si>
    <t>OBIETTIVO GESTIONALE</t>
  </si>
  <si>
    <t>TITOLO OBIETTIVO</t>
  </si>
  <si>
    <t>RISULTATO ATTESO</t>
  </si>
  <si>
    <t>PESO OBIETTIVO</t>
  </si>
  <si>
    <t>Variabili</t>
  </si>
  <si>
    <t>RILEVANZA</t>
  </si>
  <si>
    <t>Esito Pesatura</t>
  </si>
  <si>
    <t>Alto</t>
  </si>
  <si>
    <t>Medio</t>
  </si>
  <si>
    <t>Basso</t>
  </si>
  <si>
    <t>Importanza</t>
  </si>
  <si>
    <t>Impatto Esterno</t>
  </si>
  <si>
    <t>Complessità</t>
  </si>
  <si>
    <t>Realizzabilità</t>
  </si>
  <si>
    <t>RISORSE ASSEGNATE AL PROGRAMMA</t>
  </si>
  <si>
    <t>RISORSE OBIETTIVO</t>
  </si>
  <si>
    <t>INDICE DI ASSORBIMENTO</t>
  </si>
  <si>
    <t>COMPILAZIONE SCHEDA A CURA DEL DIRIGENTE O RESPONSABILE PRIMARIO</t>
  </si>
  <si>
    <t>PIANIFICAZIONE ESECUTIVA</t>
  </si>
  <si>
    <t>CONTRIBUTO</t>
  </si>
  <si>
    <t xml:space="preserve">MISURAZIONE </t>
  </si>
  <si>
    <t>Area/Settore</t>
  </si>
  <si>
    <t>% di contribuzione</t>
  </si>
  <si>
    <t>peso assoluto in capo all'Area</t>
  </si>
  <si>
    <t>valore atteso</t>
  </si>
  <si>
    <t>indicatori di misurazione</t>
  </si>
  <si>
    <t>esito atteso</t>
  </si>
  <si>
    <t>REPORT INTERMEDIO OBIETTIVO</t>
  </si>
  <si>
    <t>Motivazione della Richiesta e proposta di rimodulazione</t>
  </si>
  <si>
    <t>Esito Richiesta</t>
  </si>
  <si>
    <t>Si</t>
  </si>
  <si>
    <t>No</t>
  </si>
  <si>
    <t>Richiesta di rimodulazione obiettivo</t>
  </si>
  <si>
    <t>SI</t>
  </si>
  <si>
    <t>x</t>
  </si>
  <si>
    <t>Accolta</t>
  </si>
  <si>
    <t>Motivazione della Richiesta</t>
  </si>
  <si>
    <t>Cessazione obiettivo</t>
  </si>
  <si>
    <t>Valutazione Intermedia a cura del Nucleo</t>
  </si>
  <si>
    <t>Stato di attuazione dell'obiettivo</t>
  </si>
  <si>
    <t>Non Avviato</t>
  </si>
  <si>
    <t>Avviato</t>
  </si>
  <si>
    <t>In Itinere</t>
  </si>
  <si>
    <t>Raggiunto</t>
  </si>
  <si>
    <t>Sospesa a seguito di rimodulazione/Integrazione</t>
  </si>
  <si>
    <t>Performance Individuale</t>
  </si>
  <si>
    <t>Performance Organizzativa</t>
  </si>
  <si>
    <t>Missioni</t>
  </si>
  <si>
    <t xml:space="preserve">0.1 </t>
  </si>
  <si>
    <t>Servizi istituzionali, generali e di gestione</t>
  </si>
  <si>
    <t xml:space="preserve">0.2 </t>
  </si>
  <si>
    <t>Giustizia</t>
  </si>
  <si>
    <t xml:space="preserve">0.3 </t>
  </si>
  <si>
    <t>Ordine pubblico e sicurezza</t>
  </si>
  <si>
    <t xml:space="preserve">0.4 </t>
  </si>
  <si>
    <t>Istruzione e diritto allo studio</t>
  </si>
  <si>
    <t xml:space="preserve">0.5 </t>
  </si>
  <si>
    <t>Tutela e valorizzazione dei beni e delle attività culturali</t>
  </si>
  <si>
    <t xml:space="preserve">0.6 </t>
  </si>
  <si>
    <t>Politiche giovanili, sport e tempo libero</t>
  </si>
  <si>
    <t xml:space="preserve">0.7 </t>
  </si>
  <si>
    <t>Turismo</t>
  </si>
  <si>
    <t xml:space="preserve">0.8 </t>
  </si>
  <si>
    <t>Assetto del territorio ed edilizia abitativa</t>
  </si>
  <si>
    <t>0.9</t>
  </si>
  <si>
    <t>Sviluppo sostenibile e tutela del territorio e dell'ambiente</t>
  </si>
  <si>
    <t xml:space="preserve">10   </t>
  </si>
  <si>
    <t>Trasporti e diritto alla mobilità</t>
  </si>
  <si>
    <t xml:space="preserve">11    </t>
  </si>
  <si>
    <t>Soccorso civile</t>
  </si>
  <si>
    <t xml:space="preserve">12   </t>
  </si>
  <si>
    <t>Diritti sociali, politiche sociali e famiglia</t>
  </si>
  <si>
    <t xml:space="preserve">13   </t>
  </si>
  <si>
    <t>Tutela della salute</t>
  </si>
  <si>
    <t xml:space="preserve">14   </t>
  </si>
  <si>
    <t>Sviluppo economico e competitività</t>
  </si>
  <si>
    <t xml:space="preserve">15   </t>
  </si>
  <si>
    <t>Politiche per il lavoro e la formazione professionale</t>
  </si>
  <si>
    <t xml:space="preserve">16   </t>
  </si>
  <si>
    <t>Agricoltura, politiche agroalimentari e pesca</t>
  </si>
  <si>
    <t xml:space="preserve">17  </t>
  </si>
  <si>
    <t>Energia e diversificazione delle fonti energetiche</t>
  </si>
  <si>
    <t xml:space="preserve">18   </t>
  </si>
  <si>
    <t>Relazioni con le altre autonomie territoriali e locali</t>
  </si>
  <si>
    <t xml:space="preserve">19  </t>
  </si>
  <si>
    <t>Relazioni internazionali</t>
  </si>
  <si>
    <t xml:space="preserve">20   </t>
  </si>
  <si>
    <t>Fondi e accantonamenti</t>
  </si>
  <si>
    <t xml:space="preserve">50   </t>
  </si>
  <si>
    <t>Debito pubblico</t>
  </si>
  <si>
    <t xml:space="preserve">60   </t>
  </si>
  <si>
    <t>Anticipazioni finanziarie</t>
  </si>
  <si>
    <t xml:space="preserve">99  </t>
  </si>
  <si>
    <t>Servizi per conto terzi</t>
  </si>
  <si>
    <t>programmmi</t>
  </si>
  <si>
    <t xml:space="preserve">0.1   </t>
  </si>
  <si>
    <t>Organi istituzionali</t>
  </si>
  <si>
    <t xml:space="preserve">0.2   </t>
  </si>
  <si>
    <t>Segreteria generale</t>
  </si>
  <si>
    <t>Gestione economica, finanziaria, programmazione e provveditorato</t>
  </si>
  <si>
    <t>Gestione delle entrate tributarie e servizi fiscal</t>
  </si>
  <si>
    <t>Gestione dei beni demaniali e patrimo</t>
  </si>
  <si>
    <t>Ufficio tecnico</t>
  </si>
  <si>
    <t xml:space="preserve">0.7  </t>
  </si>
  <si>
    <t>Elezioni e consultazioni popolari - Anagrafe e stato civile</t>
  </si>
  <si>
    <t>Statistica e sistemi informativi</t>
  </si>
  <si>
    <t xml:space="preserve">0.9 </t>
  </si>
  <si>
    <t>Assistenza tecnico-amministrativa agli enti locali</t>
  </si>
  <si>
    <t xml:space="preserve">10 </t>
  </si>
  <si>
    <t>Risorse umane</t>
  </si>
  <si>
    <t xml:space="preserve">11 </t>
  </si>
  <si>
    <t>Altri servizi generali</t>
  </si>
  <si>
    <t xml:space="preserve">0.1  </t>
  </si>
  <si>
    <t>Uffici giudiziari</t>
  </si>
  <si>
    <t>Casa circondariale e altri servizi</t>
  </si>
  <si>
    <t>Polizia locale e amministrativa</t>
  </si>
  <si>
    <t>Sistema integrato di sicurezza urbana</t>
  </si>
  <si>
    <t>Istruzione prescolastica</t>
  </si>
  <si>
    <t>Altri ordini di istruzione non universitaria</t>
  </si>
  <si>
    <t>Istruzione universitaria</t>
  </si>
  <si>
    <t>Istruzione tecnica superiore</t>
  </si>
  <si>
    <t>Servizi ausiliari all’istruzione</t>
  </si>
  <si>
    <t>Diritto allo studio</t>
  </si>
  <si>
    <t>Valorizzazione dei beni di interesse storico</t>
  </si>
  <si>
    <t>Attività culturali e interventi diversi nel settore culturale</t>
  </si>
  <si>
    <t>Sport e tempo libero</t>
  </si>
  <si>
    <t>Giovani</t>
  </si>
  <si>
    <t>Sviluppo e valorizzazione del turismo</t>
  </si>
  <si>
    <t>Urbanistica e assetto del territorio</t>
  </si>
  <si>
    <t>Edilizia residenziale pubblica e locale e piani di edilizia economico-popolare</t>
  </si>
  <si>
    <t>Difesa del suolo</t>
  </si>
  <si>
    <t>Tutela, valorizzazione e recupero ambientale</t>
  </si>
  <si>
    <t>Rifiuti</t>
  </si>
  <si>
    <t>Servizio idrico integrato</t>
  </si>
  <si>
    <t>Aree protette, parchi naturali, protezione naturalistica e forestazione</t>
  </si>
  <si>
    <t>Tutela e valorizzazione delle risorse idriche</t>
  </si>
  <si>
    <t>Sviluppo sostenibile territorio montano piccoli Comuni</t>
  </si>
  <si>
    <t>Qualità dell'aria e riduzione dell'inquinamento</t>
  </si>
  <si>
    <t>Trasporto ferroviario</t>
  </si>
  <si>
    <t>Trasporto pubblico locale</t>
  </si>
  <si>
    <t>Trasporto per vie d'acqua</t>
  </si>
  <si>
    <t>Altre modalità di trasporto</t>
  </si>
  <si>
    <t xml:space="preserve">0.5  </t>
  </si>
  <si>
    <t>Viabilità e infrastrutture stradali</t>
  </si>
  <si>
    <t>Sistema di protezione civile</t>
  </si>
  <si>
    <t>Interventi a seguito di calamità naturali</t>
  </si>
  <si>
    <t>Interventi per l'infanzia e i minori e per asili nido</t>
  </si>
  <si>
    <t xml:space="preserve">0.2  </t>
  </si>
  <si>
    <t>Interventi per la disabilità</t>
  </si>
  <si>
    <t xml:space="preserve">0.3  </t>
  </si>
  <si>
    <t>Interventi per gli anziani</t>
  </si>
  <si>
    <t xml:space="preserve">0.4  </t>
  </si>
  <si>
    <t>Interventi per soggetti a rischio di esclusione sociale</t>
  </si>
  <si>
    <t>Interventi per le famiglie</t>
  </si>
  <si>
    <t>Interventi per il diritto alla casa</t>
  </si>
  <si>
    <t>Programmazione e governo della rete dei servizi sociosanitari e sociali</t>
  </si>
  <si>
    <t>Cooperazione e associazionismo</t>
  </si>
  <si>
    <t>Servizio necroscopico e cimiteriale</t>
  </si>
  <si>
    <t>Industria, PMI e Artigianato</t>
  </si>
  <si>
    <t>Commercio - reti distributive - tutela dei consumatori</t>
  </si>
  <si>
    <t>Ricerca e innovazione</t>
  </si>
  <si>
    <t>Reti e altri servizi di pubblica utilità</t>
  </si>
  <si>
    <t>Servizi per lo sviluppo del mercato del lavoro</t>
  </si>
  <si>
    <t>0.2</t>
  </si>
  <si>
    <t>Formazione professionale</t>
  </si>
  <si>
    <t>Sostegno all'occupazione</t>
  </si>
  <si>
    <t>Sviluppo del settore agricolo e del sistema agroalimentare</t>
  </si>
  <si>
    <t>Caccia e pesca</t>
  </si>
  <si>
    <t>Fonti energetiche</t>
  </si>
  <si>
    <t>Relazioni finanziarie con le altre autonomie territoriali</t>
  </si>
  <si>
    <t>COMPORTAMENTO</t>
  </si>
  <si>
    <t>OGGETTO DELLA MISURAZIONE</t>
  </si>
  <si>
    <t>ENTE</t>
  </si>
  <si>
    <t xml:space="preserve">ANNO </t>
  </si>
  <si>
    <t>A -  Traduzione operativa dei piani e programmi della politica:</t>
  </si>
  <si>
    <t>A - Capacità di declinare in obiettivi concreti i piani e i programmi della politica;</t>
  </si>
  <si>
    <t>SERVIZIO:</t>
  </si>
  <si>
    <t>B -  Pianificazione, organizzazione e controllo:</t>
  </si>
  <si>
    <t xml:space="preserve">B -   saper definire e ridefinire costantemente l’ottimale piano delle azioni in relazione alle risorse disponibili e agli obiettivi di risultato oltre che alle condizioni di variabilità del contesto;
 capacità di organizzare efficacemente le proprie attività, con precisione, nel rispetto delle esigenze e delle priorità, fronteggiando anche situazioni impreviste;
</t>
  </si>
  <si>
    <t>DIRIGENTE/RESPONSABILE</t>
  </si>
  <si>
    <t>C -  Relazione e integrazione:</t>
  </si>
  <si>
    <t xml:space="preserve">C -  comunicazione e capacità relazionale con i  colleghi
 capacità di visione interfunzionale al fine di potenziare i processi di programmazione,  realizzazione e     rendicontazione;
 partecipazione alla vita organizzativa;
 integrazione con gli amministratori su obiettivi assegnati;
 capacità di lavorare in gruppo;
 capacità negoziale e gestione dei conflitti; 
 qualità delle relazioni interpersonali con colleghi e collaboratori; 
 qualità delle relazioni con utenti dei servizi ed altri interlocutori abituali);
 collaborazione ed integrazione nei processi di servizio;
</t>
  </si>
  <si>
    <t>D -  Innovatività:</t>
  </si>
  <si>
    <t xml:space="preserve">D -  iniziativa e propositività;
 capacità di risolvere i problemi;
 autonomia; 
 capacità di cogliere le opportunità delle innovazioni tecnologiche; 
 capacità di definire regole e modalità operative nuove;
 introduzione di strumenti gestionali innovativi;
</t>
  </si>
  <si>
    <t>PERFORMANCE</t>
  </si>
  <si>
    <t>E -  Gestione risorse economiche</t>
  </si>
  <si>
    <t xml:space="preserve">E -  capacità di standardizzare le procedure, finalizzandole al recupero dell’efficienza;
 rispetto dei vincoli finanziari;
 capacità di orientare e controllare l’efficienza e l’economicità dei servizi affidati a soggetti esterni all’organizzazione;
</t>
  </si>
  <si>
    <t>F - Orientamento alla qualità dei servizi</t>
  </si>
  <si>
    <t xml:space="preserve">F -  rispetto dei termini dei procedimenti
 presidio delle attività: comprensione e rimozione delle cause degli scostamenti dagli standard di servizio  rispettando i criteri quali – quantitativi;
 capacità di programmare e definire adeguati standard rispetto ai servizi erogati;
 capacità di organizzare e gestire i processi di lavoro per il raggiungimento degli obiettivi controllandone l’andamento;
 gestione efficace del tempo di lavoro rispetto agli obiettivi e supervisione della gestione del tempo di lavoro dei propri collaboratori; 
 capacità di limitare il contenzioso;
 capacità di orientare e controllare la qualità dei servizi affidati a soggetti esterni all’organizzazione;
</t>
  </si>
  <si>
    <t>G -  Capacità di interpretazione dei bisogni e programmazione dei servizi</t>
  </si>
  <si>
    <t xml:space="preserve">G -   capacità di analizzare il territorio, i fenomeni, lo scenario di riferimento e il contesto in cui la posizione opera rispetto alle funzioni assegnate;
 capacità di ripartire le risorse in funzione dei compiti assegnati al personale;
 orientamento ai bisogni dell’utenza e all’interazione con i soggetti del territorio o che influenzano i fenomeni interessanti la comunità;
 livello delle conoscenze rispetto alla posizione ricoperta; 
 sensibilità nell’attivazione di azioni e sistemi di benchmarking;
</t>
  </si>
  <si>
    <t>H -  Integrazione con gli amministratori su obiettivi assegnati, con i colleghi su obiettivi comuni</t>
  </si>
  <si>
    <t xml:space="preserve">H -   Capacità di creare occasioni di scambio e mantenere rapporti attivi e costruttivi con i colleghi e con gli amministratori;
 Capacità di prevenire ed individuare i momenti di difficoltà e fornire contributi concreti per il loro superamento; 
 Capacità di comprendere le divergenze e prevenire gli effetti di conflitto;
 Efficacia dell’assistenza agli organi di governo;
 Disponibilità ad adattare il tempo di lavoro agli obiettivi gestionali concordati e ad accogliere ulteriori esigenze dell’ente Attenzione alle necessità delle altre aree se (formalmente e informalmente) coinvolte in processi lavorativi trasversali rispetto alla propria;
 Predisposizione di dati e procedure all’interno della propria struttura in pre-visione di una loro ricaduta su altre aree;
</t>
  </si>
  <si>
    <t>Obiettivi</t>
  </si>
  <si>
    <t xml:space="preserve">Report :  Intermedio </t>
  </si>
  <si>
    <t>Finale</t>
  </si>
  <si>
    <t xml:space="preserve">Obiettivo di Performance </t>
  </si>
  <si>
    <t>Performance attesa</t>
  </si>
  <si>
    <t>Risultato Raggiunto</t>
  </si>
  <si>
    <t>I -  Analisi e soluzione dei problemi</t>
  </si>
  <si>
    <t>I -  Capacità di individuare le caratteristiche (variabili o costanti) dei problemi;
 Capacità di individuare (anche in modo creativo) ipotesi di soluzione rispetto alle cause;
 Capacità di definire le azioni da adottare;
 Capacità di reperire le risorse umane, strumentali e finanziarie; 
 Capacità di verificare l’efficacia della soluzione trovata;
 Capacità nell’identificazione ed eliminazione delle anomalie e dei ritardi;
 Capacità e tempestività nelle Risposte;</t>
  </si>
  <si>
    <t xml:space="preserve">L -  Capacità Negoziale </t>
  </si>
  <si>
    <t>L -   Capacità di concepire il conflitto come risorsa potenziale; 
 Capacità di tenere conto dei diversi interessi in gioco; 
 Capacità di elaborare e proporre mediazioni che tengano conto di tutti gli interessi in gioco;</t>
  </si>
  <si>
    <t>indicatore</t>
  </si>
  <si>
    <t>descrizione</t>
  </si>
  <si>
    <t>formula</t>
  </si>
  <si>
    <t>target</t>
  </si>
  <si>
    <t>OBIETTIVO DELL'ORGANO POLITICO - AMMINISTRATIVO 2019</t>
  </si>
  <si>
    <t>Assicurare un elevato standard degli atti amministrativi finalizzato a garantire la legittimità, regolarità e correttezza dell’azione amministrativa nonche di regolarità contabile degli atti mediante l'attuazione dei controlli cosi come previsto nel numero e con le modalità programmate nel regolamento sui controlli interni adottato dall'ente.</t>
  </si>
  <si>
    <t>CAT.</t>
  </si>
  <si>
    <t>POS. EC.</t>
  </si>
  <si>
    <t>ANNO</t>
  </si>
  <si>
    <t>Responsabile/ Dirigente</t>
  </si>
  <si>
    <t>Dipendente</t>
  </si>
  <si>
    <t>LA PERFORMANCE  INDIVIDUALE DEL PERSONALE DIPENDENTE</t>
  </si>
  <si>
    <t xml:space="preserve">Scala di valutazione del risultato ottenuto </t>
  </si>
  <si>
    <t>0% ÷ 20%</t>
  </si>
  <si>
    <t>21% ÷ 50%</t>
  </si>
  <si>
    <t xml:space="preserve"> 51% ÷ 70%</t>
  </si>
  <si>
    <t xml:space="preserve"> 71% ÷ 90%</t>
  </si>
  <si>
    <t>91% ÷ 100%</t>
  </si>
  <si>
    <t>Obiettivo Performance Organizzativa</t>
  </si>
  <si>
    <t>Fasi/Sub obiettivi assegnati al Dipendente</t>
  </si>
  <si>
    <t xml:space="preserve">Peso attribuito </t>
  </si>
  <si>
    <t>Formule risultato</t>
  </si>
  <si>
    <t>% Risultato</t>
  </si>
  <si>
    <t>Non avviato</t>
  </si>
  <si>
    <t>Perseguito</t>
  </si>
  <si>
    <t>Parzialmente Raggiunto</t>
  </si>
  <si>
    <t>Pienamente Raggiunto</t>
  </si>
  <si>
    <t>Totale Peso Obiettivi =60</t>
  </si>
  <si>
    <t>Obiettivo Specifico del CdR ( Centro di Responsabilità)</t>
  </si>
  <si>
    <t>Comportamenti  Professionali</t>
  </si>
  <si>
    <t>Comportamento Atteso</t>
  </si>
  <si>
    <t>Comportamento Inadeguato</t>
  </si>
  <si>
    <t>Comportamento Insoddisfacente</t>
  </si>
  <si>
    <t>Comportamento Migliorabile</t>
  </si>
  <si>
    <t>Comportamento Buono</t>
  </si>
  <si>
    <t>Comportamento Eccellente</t>
  </si>
  <si>
    <t>Totale Peso Obj gestionali + Comportamenti Professionali =40</t>
  </si>
  <si>
    <t>su base 100</t>
  </si>
  <si>
    <t>CONTRIBUTO PERFORMANCE ORGANIZZATIVA/60</t>
  </si>
  <si>
    <t>ESITO FINALE PERFORMANCE</t>
  </si>
  <si>
    <t>FASCIA</t>
  </si>
  <si>
    <t>ESITO OBJ ESECUTIVI + COMPORTAMENTI/40</t>
  </si>
  <si>
    <t>Esito obiettivo di Performance Organizzativa</t>
  </si>
  <si>
    <t>Indicatore sintetico di Performance Organizzativa</t>
  </si>
  <si>
    <t xml:space="preserve">Contributo individuale dato alla Performance Organizzativa dell'ente </t>
  </si>
  <si>
    <t>Peso Assoluto Obiettivo</t>
  </si>
  <si>
    <t>Peso % Obiettivo</t>
  </si>
  <si>
    <t>Fornule</t>
  </si>
  <si>
    <t>Risultato (%)</t>
  </si>
  <si>
    <t>Valutazione del risultato ottenuto - Percentuali di conseguimento</t>
  </si>
  <si>
    <t>NOTE</t>
  </si>
  <si>
    <t xml:space="preserve"> 71%÷90%</t>
  </si>
  <si>
    <t>91% ÷100%</t>
  </si>
  <si>
    <t>M -  Realizzazione</t>
  </si>
  <si>
    <t xml:space="preserve">M -   Capacità di raggiungere gli obiettivi predisponendo i processi di lavoro e controllandone l’andamento;
 Capacità di rispettare e far rispettare le scadenze concordate; 
 Capacità di realizzare gli obiettivi rispettando i criteri quali-quantitativi;
</t>
  </si>
  <si>
    <t>P -  Autonomia e Sviluppo</t>
  </si>
  <si>
    <t xml:space="preserve">P -  Capacità di produrre idee e progetti di sviluppo dei servizi della propria unità organizzativa
 Capacità di anticipare ed attuare cambiamenti organizzativi che comportino modificazioni e modernizzazioni con ricadute sull’operatività , sui procedimenti, sulle relazioni
 Capacità di sviluppare e controllare i flussi informativi circa i cambiamenti attuati 
 Capacità nell’identificazione e proposizione di obiettivi e progetti strategici 
 Capacità di pianificare il proprio lavoro al fine di garantire un corretto funzionamento dell’ente anche durante i periodi di sua assenza
</t>
  </si>
  <si>
    <t xml:space="preserve">Q - Gestione Risorse Umane </t>
  </si>
  <si>
    <t xml:space="preserve">Q -  Capacità di informare, comunicare e coinvolgere le risorse umane nel raggiungimento degli obiettivi individuali e di gruppo Capacità di motivare, coinvolgere, far crescere professionalmente il personale affidato stimolando un clima organizzativo favorevole alla produttività 
 Capacità assegnare ruoli, responsabilità ed obiettivi secondo la competenza e la maturità professionale del personale
 Capacità di definire programmi e flussi di lavoro, controllandone l’andamento 
 Capacità di valorizzare i propri collaboratori 
 Gestire le riunioni di lavoro finalizzandole all’obiettivo, alla crescita personale ed all’autonomia decisionale del personale Capacità di prevenire e mediare rispetto ad eventuali conflitti fra il personale
 Capacità di predisporre piani di carriera ed azioni formative per lo sviluppo del personale 
 Capacità di valutare i risultati raggiunti rispetto agli obiettivi assegnati e concordare i necessari correttivi
 Capacità di coordinare e di gestire con efficacia le riunioni di gruppo finalizzandole alla condivisione, alla crescita professionale ed alla autonomia decisionale e operativa dei collaboratori nell’ambito del loro ruolo
 Capacità di distribuire equamente i compiti e i carichi di lavoro fra i collaboratori
 Capacità di valutare in modo equo ed efficace le prestazioni dei propri collaboratori 
 Capacità di differenziare in maniera significativa le valutazioni dei collaboratori; 
 Capacità di individuare percorsi di sviluppo dei collaboratori ad alto potenziale
</t>
  </si>
  <si>
    <t>R -  Rapporti con l’utenza</t>
  </si>
  <si>
    <t xml:space="preserve">R -  Capacità di ascolto dei destinatari e di sviluppare orientamenti all’utente
 Capacità di gestire i rapporti, anche contrattuali, con interlocutori esterni
 Organizzazione e gestione dell’orario di servizio in relazione alle esigenza dell’utenza
 Gestione del feedback (risposte) verso gli utenti esterni rispetto alla presa in carico delle loro richieste
 Gestione delle richieste esterne in modo diretto o indiretto tramite il coordinamento dei propri collaboratori
 Disponibilità ad incontrare l’utenza esterna, prendendone in carico le richieste coerenti col ruolo e la funzione ricoperti e instaurando relazioni corrette e positive
 Disponibilità ad organizzare le informazioni circa il servizio erogato dalla propria struttura per orientare l’utenza esterna (es. segnaletica interna, volantini illustrativi, esposizione di orari di ricevimento 
 Disponibilità ad organizzare in modo comprensibile e fruibile le informazioni richieste o spontaneamente erogate 
 Capacità di riconoscere ed attivarsi in modo coerente e tempestivo per la soddisfazione del bisogno espresso dall’utenza, curando anche le fasi del feedback
</t>
  </si>
  <si>
    <t xml:space="preserve">S -  Gestione del tempo Lavoro </t>
  </si>
  <si>
    <t xml:space="preserve">S -  Gestione efficace del tempo di lavoro rispetto agli obiettivi ricevuti 
 Supervisione dei propri collaboratori rispetto alla gestione del loro tempo di lavoro
</t>
  </si>
  <si>
    <t xml:space="preserve">T -  Utilizzo della dotazione Tecnologica </t>
  </si>
  <si>
    <t xml:space="preserve">T -  Individuare e reperire la strumentazione tecnologica necessaria agli obiettivi e ai processi di lavoro dell’ organizzazione Predisporre la manutenzione e l’aggiornamento della strumentazione in relazione a mutamenti intervenuti su obiettivi e processi di lavoro 
 Autonomia nel utilizzo diretto della strumentazione tecnologica
</t>
  </si>
  <si>
    <t>Totale Peso Obiettivi  di Performance Organizzativa</t>
  </si>
  <si>
    <t>Assoluto</t>
  </si>
  <si>
    <t>Peso Relativo</t>
  </si>
  <si>
    <t>Valutazione</t>
  </si>
  <si>
    <t>ESITO</t>
  </si>
  <si>
    <t>OBIETTIVI SPECIFICI DI PERFORMANCE INDIVIDUALE</t>
  </si>
  <si>
    <t>COMPORTAMENTI PROFESSIONALI</t>
  </si>
  <si>
    <t>Peso assoluto</t>
  </si>
  <si>
    <t>Peso %</t>
  </si>
  <si>
    <t>Formule</t>
  </si>
  <si>
    <t>Valori Rilevati (%)</t>
  </si>
  <si>
    <t>Valutazione del comportamento - Valori rilevati</t>
  </si>
  <si>
    <t>Comportamenti Professionali</t>
  </si>
  <si>
    <t>Oggetto della misurazione</t>
  </si>
  <si>
    <t>Inadeguato</t>
  </si>
  <si>
    <t>Non soddisfacente</t>
  </si>
  <si>
    <t>Migliorabile</t>
  </si>
  <si>
    <t>Buono</t>
  </si>
  <si>
    <t>Eccellente</t>
  </si>
  <si>
    <t>Capacità di differenziare la valutazione dei collaboratori</t>
  </si>
  <si>
    <t>Capacità di differenziare la valutazione dei propri collaboratori Capacità di cogliere i diversi contributi dati da ciascun collaboratore</t>
  </si>
  <si>
    <t>Totale  peso  comportamenti professionali</t>
  </si>
  <si>
    <t>Relativo</t>
  </si>
  <si>
    <t>Comportamenti</t>
  </si>
  <si>
    <t>SCHEDA DI VALUTAZIONE PERFORMANCE DEL RESPONSABILE</t>
  </si>
  <si>
    <t>RESPONSABILE</t>
  </si>
  <si>
    <t>C - Tempestività</t>
  </si>
  <si>
    <t>C - Si valuta il rispetto dei tempi assegnati per l'esecuzione della prestazione e di intervento nei tempi opportuni anche in assenza di istruzioni specifiche</t>
  </si>
  <si>
    <t>Peso Assegnato</t>
  </si>
  <si>
    <t>Giunta</t>
  </si>
  <si>
    <t>Dirigenti/Responsabili</t>
  </si>
  <si>
    <t>Esito</t>
  </si>
  <si>
    <t>Obiettivo Operativo: giunta</t>
  </si>
  <si>
    <t>Obiettivo Gestionale Dirigenti</t>
  </si>
  <si>
    <t>Indicatore</t>
  </si>
  <si>
    <t>Alta</t>
  </si>
  <si>
    <t>Media</t>
  </si>
  <si>
    <t>Bassa</t>
  </si>
  <si>
    <t>Realizzazione dei programmi e previsioni  contenuti nei documenti di programmazione</t>
  </si>
  <si>
    <t>Assicurare un'efficace acquisizione, gestione e programmazione delle risorse finanziarie dell'ente al fine di garantire la qualità dei servizi svolti e il rispetto dei piani e dei programmi della politica</t>
  </si>
  <si>
    <t>Misura la capacità di utilizzo delle risorse a disposizione</t>
  </si>
  <si>
    <t>Grado di trasparenza dell’amministrazione definito in termini di grado di compliance, (completezza, aggiornamento e apertura) degli obblighi di pubblicazione previsti dal d.lgs 33/2013 e calcolato come rapporto tra il punteggio complessivo ottenuto a seguito delle verifiche effettuate su ciascun obbligo di pubblicazione e il punteggio massimo conseguibile secondo le indicazioni di cui alla delibera ANAC relativa alle attestazioni OIV sull’assolvimento degli obblighi di pubblicazione per l’anno di riferimento (Unità di misura: %)</t>
  </si>
  <si>
    <t xml:space="preserve">Evidenzia la capacità  del Dirigente di presidiare gli obblighi in materia di anticorruzione ascrivibili al CdR di diretta responsabilità 
 </t>
  </si>
  <si>
    <t>Standard degli atti amministrativi</t>
  </si>
  <si>
    <t xml:space="preserve">Evidenzia la capacità  del Dirigente di predisporre gli atti amministrativi di competenza del proprio CdR soddisfacendo i requisiti previsti nel regolamento dei controlli interni  </t>
  </si>
  <si>
    <t>Responsabili</t>
  </si>
  <si>
    <t>Obiettivo Operativo: Giunta</t>
  </si>
  <si>
    <t>Performance Attesa</t>
  </si>
  <si>
    <t>Programmazione Performance  Obiettivi Specifici dell'Area</t>
  </si>
  <si>
    <t>Comportamento Osservato</t>
  </si>
  <si>
    <t>Valore Atteso</t>
  </si>
  <si>
    <t>A - Relazione e integrazione</t>
  </si>
  <si>
    <t>A - Si valutano le capacità comunicative e di apporto concreto nel gruppo di lavoro – di relazione con i colleghi e di partecipazione alla vita organizzativa – di collaborazione ed integrazione nei processi di servizio – di propensione a trasmette le proprie competenze ai colleghi</t>
  </si>
  <si>
    <t>B - Assunzione di iniziativa</t>
  </si>
  <si>
    <t>B - Si valuta il comportamento tenuto in rapporto a situazioni che richiedono, nell’ambito delle proprie competenze, di intraprendere un’azione con un intervento immediato</t>
  </si>
  <si>
    <t>D - Rapporti con l’unità operativa di appartenenza</t>
  </si>
  <si>
    <t>D- Si valuta la correttezza dei rapporti intrattenuti con i responsabili/ con eventuali altri vertici direzionali</t>
  </si>
  <si>
    <t xml:space="preserve">F- Analisi e soluzione dei problemi. </t>
  </si>
  <si>
    <t>F - Si valuta la capacità di affrontare situazioni critiche e di risolvere problemi imprevisti, proponendo possibili alternative ed utilizzando le proprie conoscenze. Propensioni intellettuali ed emotive nel superare gli ostacoli</t>
  </si>
  <si>
    <t>F - Capacità di formulare proposte per il miglioramento del servizio</t>
  </si>
  <si>
    <t>F - Si valuta la capacità di presentare ai soggetti competenti proposte di miglioramento del servizio, volte sia al conseguimento di specifici risultati, sia al miglioramento organizzativo dell’ambiente di lavoro.</t>
  </si>
  <si>
    <t>G - Accuratezza e diligenza</t>
  </si>
  <si>
    <t xml:space="preserve">G - Si valuta l'attenzione, la precisione, l’accuratezza e la diligenza nell’assolvere i compiti e le mansioni collegate al ruolo assegnato. </t>
  </si>
  <si>
    <t>H - Flessibilità e disponibilità a sostenere impegni di lavoro aggiuntivi</t>
  </si>
  <si>
    <t xml:space="preserve">H - Si valuta la disponibilità ad adeguarsi alle esigenze dell'incarico ricoperto e a garantire il proprio contributo anche in materie che non sono di specifica competenza, nell'interesse dell'Organizzazione. </t>
  </si>
  <si>
    <t>I - Rapporti con l’utenza</t>
  </si>
  <si>
    <t>I - Si valutano gli atteggiamenti tenuti con i diretti destinatari dei servizi, la predisposizione a prendere in carico le esigenze degli utenti. La capacità di promuovere l’immagine dell’Ente verso l’esterno tramite i comportamenti assunti dai dipendenti.</t>
  </si>
  <si>
    <t>Garantire il controllo effettivo da parte della stazione appaltante sull’esecuzione delle prestazioni</t>
  </si>
  <si>
    <t>Predisposizione preventiva delle modalità organizzative e gestionali attraverso le quali garantire il controllo effettivo da parte della stazione appaltante sull’esecuzione delle prestazioni, programmando accessi diretti sul luogo dell’esecuzione stessa, nonché verifiche, anche a sorpresa, sull’effettiva ottemperanza a tutte le misure previste nel capitolato d'appalto. Il responsabile avvrà cura di presentare all'atto della valutazione finale e/o intermedia il documento di programmazione, corredato dalla successiva relazione su quanto effettivamente effettuato in allegato al presente obiettivo.</t>
  </si>
  <si>
    <t>Allegato A - Comportamenti Professionali -</t>
  </si>
  <si>
    <t>Catalogo dei Comportamenti</t>
  </si>
  <si>
    <t>Comportamento</t>
  </si>
  <si>
    <t>Descrittore</t>
  </si>
  <si>
    <t>Coinvolge il gruppo di lavoro, promuove la comunicazione, la collaborazione e la partecipazione. Adotta azioni volte ad implementare le competenze professionali dei dipendenti. Valorizza il personale dipendente favorendo l’autonomia e delegando responsabilità.</t>
  </si>
  <si>
    <t>-N° _ incontri dedicati con il personale funzionalmente dipendente;</t>
  </si>
  <si>
    <t>-N°_ interventi di formazione e/o focus interni volti ad implementare le competenze dei dipendenti;</t>
  </si>
  <si>
    <t>-N° _ di attribuzioni di competenze specifiche (inizio/fine) assegnate al personale dipendente</t>
  </si>
  <si>
    <t>Monitora i tempi e le scadenze da rispettare da parte del personale?</t>
  </si>
  <si>
    <t>Giudizio da parte del Segretario:</t>
  </si>
  <si>
    <r>
      <t xml:space="preserve">                  </t>
    </r>
    <r>
      <rPr>
        <sz val="10"/>
        <color theme="1"/>
        <rFont val="Garamond"/>
        <family val="1"/>
      </rPr>
      <t>Mai</t>
    </r>
  </si>
  <si>
    <r>
      <t xml:space="preserve">                  </t>
    </r>
    <r>
      <rPr>
        <sz val="10"/>
        <color theme="1"/>
        <rFont val="Garamond"/>
        <family val="1"/>
      </rPr>
      <t>Raramente</t>
    </r>
  </si>
  <si>
    <r>
      <t xml:space="preserve">                  </t>
    </r>
    <r>
      <rPr>
        <sz val="10"/>
        <color theme="1"/>
        <rFont val="Garamond"/>
        <family val="1"/>
      </rPr>
      <t>Qualche volta</t>
    </r>
  </si>
  <si>
    <r>
      <t xml:space="preserve">                  </t>
    </r>
    <r>
      <rPr>
        <sz val="10"/>
        <color theme="1"/>
        <rFont val="Garamond"/>
        <family val="1"/>
      </rPr>
      <t>Spesso</t>
    </r>
  </si>
  <si>
    <r>
      <t xml:space="preserve">                  </t>
    </r>
    <r>
      <rPr>
        <sz val="10"/>
        <color theme="1"/>
        <rFont val="Garamond"/>
        <family val="1"/>
      </rPr>
      <t>Sempre</t>
    </r>
  </si>
  <si>
    <r>
      <t xml:space="preserve">                  </t>
    </r>
    <r>
      <rPr>
        <sz val="10"/>
        <color theme="1"/>
        <rFont val="Garamond"/>
        <family val="1"/>
      </rPr>
      <t>Non so</t>
    </r>
  </si>
  <si>
    <r>
      <t>-</t>
    </r>
    <r>
      <rPr>
        <sz val="7"/>
        <color theme="1"/>
        <rFont val="Times New Roman"/>
        <family val="1"/>
      </rPr>
      <t xml:space="preserve">                      </t>
    </r>
    <r>
      <rPr>
        <sz val="10"/>
        <color theme="1"/>
        <rFont val="Garamond"/>
        <family val="1"/>
      </rPr>
      <t> </t>
    </r>
  </si>
  <si>
    <r>
      <t>Intraprende relazioni collaborative e partecipative con colleghi ed amministratori. Possiede una visione d’insieme del proprio lavoro, della propria struttura, dei processi e delle persone. Partecipa attivamente alla vita organizz</t>
    </r>
    <r>
      <rPr>
        <u/>
        <sz val="10"/>
        <color theme="1"/>
        <rFont val="Garamond"/>
        <family val="1"/>
      </rPr>
      <t>a</t>
    </r>
    <r>
      <rPr>
        <sz val="10"/>
        <color theme="1"/>
        <rFont val="Garamond"/>
        <family val="1"/>
      </rPr>
      <t xml:space="preserve"> tiva con atteggiamento propositivo, condividendo informazioni ed esperienze nel lavoro in team. Adotta modalità di ascolto attivo e comunicazione chiara ed empatica con gli interlocutori, gestendo il </t>
    </r>
    <r>
      <rPr>
        <i/>
        <sz val="10"/>
        <color theme="1"/>
        <rFont val="Garamond"/>
        <family val="1"/>
      </rPr>
      <t>feedback</t>
    </r>
    <r>
      <rPr>
        <sz val="10"/>
        <color theme="1"/>
        <rFont val="Garamond"/>
        <family val="1"/>
      </rPr>
      <t xml:space="preserve"> e l’orientamento all’utente. Propone soluzioni innovative per la gestione di conflitti. Non si spazientisce e non assume atteggiamenti aggressivi. Si relaziona agli altri con rispetto e correttezza e manifesta con il proprio comportamento il rispetto verso le altre persone. Favorisce momenti di confronto collettivi all’interno del gruppo di lavoro. Instaura relazioni professionali efficaci e collaborative all’interno e all’esterno dell’ente.</t>
    </r>
  </si>
  <si>
    <t>Durante le riunioni partecipa attivamente avanzando proposte e/o suggerimenti?</t>
  </si>
  <si>
    <t>Giudizio da parte degli Amministratori:</t>
  </si>
  <si>
    <t>Giudizio da parte dei Colleghi</t>
  </si>
  <si>
    <t>Se sono presenti: Segnala delle eventuali criticità nel funzionamento delle relazioni operative interorganizzative?</t>
  </si>
  <si>
    <r>
      <t xml:space="preserve">                  </t>
    </r>
    <r>
      <rPr>
        <sz val="10"/>
        <color theme="1"/>
        <rFont val="Garamond"/>
        <family val="1"/>
      </rPr>
      <t xml:space="preserve">Sempre </t>
    </r>
  </si>
  <si>
    <t>Le informazioni rilasciate agli utenti sono sempre chiare? Adotta uno stile di comunicazione adeguato all’interlocutore?</t>
  </si>
  <si>
    <t>Quando sono presenti conflitti riesce comunque ad accogliere il punto di vista dell’altro cercando di proporre soluzioni che ne tengono conto?</t>
  </si>
  <si>
    <t>Orientamento alla qualità dei servizi</t>
  </si>
  <si>
    <t>Capacità di mettere in atto comportamenti di lavoro e decisioni finalizzate alla efficienza dei processi e alla qualità dei prodotti/servizi finali.  Capacità di effettuare regolarmente verifiche sul lavoro (proprio o altrui) per prevenire errori e per garantire il rispetto di un buon livello dei risultati finali.</t>
  </si>
  <si>
    <t xml:space="preserve">Monitora i tempi e le scadenze da rispettare, organizzando le attività in funzione dell’obiettivo da raggiungere;                • garantisce la qualità e l’accuratezza del proprio lavoro predisponendo livelli di qualità coerenti con lo standard dell’organizzazione;                                            • individua gli errori, ne comprende le cause e attiva azioni correttive condivise;                     • introduce frequentemente criteri e momenti di monitoraggio e verifica;                      • valuta il processo e il risultato, per individuarne gli errori da cui imparare, le azioni e i ragionamenti positivi da valorizzare e standardizzare;                                    • opera con costanza e precisione nell’esecuzione del proprio lavoro e degli output prodotti. </t>
  </si>
  <si>
    <r>
      <t>-</t>
    </r>
    <r>
      <rPr>
        <sz val="7"/>
        <color theme="1"/>
        <rFont val="Times New Roman"/>
        <family val="1"/>
      </rPr>
      <t xml:space="preserve">                     </t>
    </r>
    <r>
      <rPr>
        <sz val="10"/>
        <color theme="1"/>
        <rFont val="Garamond"/>
        <family val="1"/>
      </rPr>
      <t>N°_ procedimenti gestiti nel rispetto dei termini fissati sul totale dei procedimenti gestiti;</t>
    </r>
  </si>
  <si>
    <r>
      <t>-</t>
    </r>
    <r>
      <rPr>
        <sz val="7"/>
        <color theme="1"/>
        <rFont val="Times New Roman"/>
        <family val="1"/>
      </rPr>
      <t xml:space="preserve">                     </t>
    </r>
    <r>
      <rPr>
        <sz val="10"/>
        <color theme="1"/>
        <rFont val="Garamond"/>
        <family val="1"/>
      </rPr>
      <t>N°_ dei casi di respingimento/restituzione degli atti per carenza istruttoria;</t>
    </r>
  </si>
  <si>
    <r>
      <t>-</t>
    </r>
    <r>
      <rPr>
        <sz val="7"/>
        <color theme="1"/>
        <rFont val="Times New Roman"/>
        <family val="1"/>
      </rPr>
      <t xml:space="preserve">                     </t>
    </r>
    <r>
      <rPr>
        <sz val="10"/>
        <color theme="1"/>
        <rFont val="Garamond"/>
        <family val="1"/>
      </rPr>
      <t>N°_ dei servizi sui cui sono stati fissati standard di qualità secondo i parametri previsti in termini di tempestività; accessibilità; etc.</t>
    </r>
  </si>
  <si>
    <r>
      <t>-</t>
    </r>
    <r>
      <rPr>
        <sz val="7"/>
        <color theme="1"/>
        <rFont val="Times New Roman"/>
        <family val="1"/>
      </rPr>
      <t xml:space="preserve">                     </t>
    </r>
    <r>
      <rPr>
        <sz val="10"/>
        <color theme="1"/>
        <rFont val="Garamond"/>
        <family val="1"/>
      </rPr>
      <t>Monitora i tempi e le scadenze da rispettare?</t>
    </r>
  </si>
  <si>
    <t>Giudizio da parte degli Amministratori e/o Segretario</t>
  </si>
  <si>
    <r>
      <t xml:space="preserve">                 </t>
    </r>
    <r>
      <rPr>
        <sz val="10"/>
        <color theme="1"/>
        <rFont val="Garamond"/>
        <family val="1"/>
      </rPr>
      <t>Mai</t>
    </r>
  </si>
  <si>
    <r>
      <t xml:space="preserve">                 </t>
    </r>
    <r>
      <rPr>
        <sz val="10"/>
        <color theme="1"/>
        <rFont val="Garamond"/>
        <family val="1"/>
      </rPr>
      <t>Raramente</t>
    </r>
  </si>
  <si>
    <r>
      <t xml:space="preserve">                 </t>
    </r>
    <r>
      <rPr>
        <sz val="10"/>
        <color theme="1"/>
        <rFont val="Garamond"/>
        <family val="1"/>
      </rPr>
      <t>Qualche volta</t>
    </r>
  </si>
  <si>
    <r>
      <t xml:space="preserve">                 </t>
    </r>
    <r>
      <rPr>
        <sz val="10"/>
        <color theme="1"/>
        <rFont val="Garamond"/>
        <family val="1"/>
      </rPr>
      <t>Spesso</t>
    </r>
  </si>
  <si>
    <r>
      <t xml:space="preserve">                 </t>
    </r>
    <r>
      <rPr>
        <sz val="10"/>
        <color theme="1"/>
        <rFont val="Garamond"/>
        <family val="1"/>
      </rPr>
      <t>Sempre</t>
    </r>
  </si>
  <si>
    <r>
      <t>-</t>
    </r>
    <r>
      <rPr>
        <sz val="7"/>
        <color theme="1"/>
        <rFont val="Times New Roman"/>
        <family val="1"/>
      </rPr>
      <t xml:space="preserve">                     </t>
    </r>
    <r>
      <rPr>
        <sz val="10"/>
        <color theme="1"/>
        <rFont val="Garamond"/>
        <family val="1"/>
      </rPr>
      <t>Propone degli interventi finalizzati ad eliminare eventuali criticità nell’erogazione dei servizi ai cittadini?</t>
    </r>
  </si>
  <si>
    <t>Giudizio da parte degli Amministratori</t>
  </si>
  <si>
    <r>
      <t xml:space="preserve">Integrazione con gli amministratori su obiettivi assegnati. </t>
    </r>
    <r>
      <rPr>
        <sz val="10"/>
        <color theme="1"/>
        <rFont val="Garamond"/>
        <family val="1"/>
      </rPr>
      <t>Capacità di tradurre in azioni concrete i piani e i programmi della politica.</t>
    </r>
  </si>
  <si>
    <t>Garantisce efficace assistenza agli organi di governo.  Adatta il proprio tempo lavoro al perseguimento degli obiettivi strategici concordati con la politica e di quelli gestionali concordati con la struttura accogliendo le prioritarie esigenze dell’ente. Presta attenzione alle necessità delle altre aree in particolare quando (formalmente e informalmente) coinvolte in processi lavorativi trasversali rispetto alla propria.</t>
  </si>
  <si>
    <t>Giudizio da parte dei Colleghi limitatamente all’attenzione rivolta alle altre aree (CdR)</t>
  </si>
  <si>
    <r>
      <t>Analisi e soluzione dei problemi</t>
    </r>
    <r>
      <rPr>
        <sz val="10"/>
        <color theme="1"/>
        <rFont val="Garamond"/>
        <family val="1"/>
      </rPr>
      <t>. Capacità di individuare e comprendere gli aspetti essenziali dei problemi, proporre soluzioni e verificarne gli esiti.</t>
    </r>
  </si>
  <si>
    <t xml:space="preserve">Individua le caratteristiche (variabili o costanti) dei problemi, e le ipotesi di risoluzione degli stessi rispetto alle cause. Verifica l’efficacia della soluzione trovata.  Individua momenti di difficoltà e fornisce contributi concreti per il loro superamento; Comprende le divergenze e previene gli effetti del conflitto; </t>
  </si>
  <si>
    <t>Rapporti con l’utenza</t>
  </si>
  <si>
    <t>Capacità di cogliere le esigenze dei clienti interni ed esterni orientando costantemente la propria attività al soddisfacimento delle loro esigenze, coerentemente con l’ organizzazione dei servizi.</t>
  </si>
  <si>
    <t xml:space="preserve">Adotta una modalità di ascolto attivo e garantisce adeguata accoglienza dell’utenza; </t>
  </si>
  <si>
    <t xml:space="preserve">Organizza e gestisce l’orario di servizio in relazione alle esigenze dell’utenza. Gestisce il feedback. Presidia sull’ adeguata gestione dei rapporti con l’utenza da parte dei propri collaboratori. </t>
  </si>
  <si>
    <t xml:space="preserve">Organizza le informazioni circa il servizio erogato dalla propria struttura per orientare l’utenza esterna (es. segnaletica interna, accessibilità, portali on line per il cittadino). </t>
  </si>
  <si>
    <t>Si attiva in modo coerente e tempestivo per la soddisfazione del bisogno espresso dall’utenza.</t>
  </si>
  <si>
    <r>
      <t>Orientamento al risultato</t>
    </r>
    <r>
      <rPr>
        <sz val="10"/>
        <color theme="1"/>
        <rFont val="Garamond"/>
        <family val="1"/>
      </rPr>
      <t>:</t>
    </r>
    <r>
      <rPr>
        <b/>
        <sz val="12"/>
        <color theme="1"/>
        <rFont val="Times New Roman"/>
        <family val="1"/>
      </rPr>
      <t xml:space="preserve"> </t>
    </r>
    <r>
      <rPr>
        <sz val="10"/>
        <color theme="1"/>
        <rFont val="Garamond"/>
        <family val="1"/>
      </rPr>
      <t>Capacità di lavorare per il perseguimento di obiettivi, anche attraverso la autodete</t>
    </r>
    <r>
      <rPr>
        <u/>
        <sz val="10"/>
        <color theme="1"/>
        <rFont val="Garamond"/>
        <family val="1"/>
      </rPr>
      <t>r</t>
    </r>
    <r>
      <rPr>
        <sz val="10"/>
        <color theme="1"/>
        <rFont val="Garamond"/>
        <family val="1"/>
      </rPr>
      <t xml:space="preserve"> minazione degli stessi, definendo livelli di prestazione sfidanti. Applic</t>
    </r>
    <r>
      <rPr>
        <u/>
        <sz val="10"/>
        <color theme="1"/>
        <rFont val="Garamond"/>
        <family val="1"/>
      </rPr>
      <t>a</t>
    </r>
    <r>
      <rPr>
        <sz val="10"/>
        <color theme="1"/>
        <rFont val="Garamond"/>
        <family val="1"/>
      </rPr>
      <t xml:space="preserve"> zione costante al raggiungimento dei risultati di competenza. Capacità di essere efficace finalizzando con continuità le proprie e altrui attività al conseguimento dei risultati</t>
    </r>
  </si>
  <si>
    <t>Persevera nel raggiungimento del risultato e non si scoraggia di fronte ad errori e ad insuccessi;  individua e ricerca tutte le strategie per conseguire il risultato; riconosce le priorità e le urgenze nella prospettiva di raggiungere il risultato; coinvolge e guida il gruppo verso il risultato da raggiungere; agisce coerentemente agli impegni presi, influenzando attivamente e positivamente gli eventi; sollecita o promuove la collaborazione con gli altri Responsabili coinvolti nel proprio obiettivo;</t>
  </si>
  <si>
    <r>
      <t xml:space="preserve">                 </t>
    </r>
    <r>
      <rPr>
        <sz val="10"/>
        <color theme="1"/>
        <rFont val="Garamond"/>
        <family val="1"/>
      </rPr>
      <t xml:space="preserve">Spesso </t>
    </r>
  </si>
  <si>
    <t>Giudizio da parte dei Colleghi limitatamente a “sollecita o promuove la collaborazione con gli altri Responsabili coinvolti nel proprio obiettivo”</t>
  </si>
  <si>
    <r>
      <t xml:space="preserve">Iniziativa: </t>
    </r>
    <r>
      <rPr>
        <sz val="10"/>
        <color theme="1"/>
        <rFont val="Garamond"/>
        <family val="1"/>
      </rPr>
      <t xml:space="preserve">Capacità di attivarsi in modo autonomo nell'ambito delle proprie responsabilità e dei propri compiti, senza attendere indicazioni dagli altri e senza subire gli eventi. </t>
    </r>
  </si>
  <si>
    <t>Reagisce attivamente nelle situazioni, anche in situazioni eccezionali e/o di crisi, individuando i margini di azione e di miglioramento; Presidia tutti gli ambiti di discrezionalità consentiti dal ruolo, assumendosi le proprie responsabilità; • cerca stimoli, occasioni di miglioramento e perfezionamento del proprio lavoro e della propria organizzazione; • propone spontaneamente idee, osservazioni, interpretazioni, soluzioni; • chiede chiarimenti e pone domande per comprendere la realtà organizzativa e gli avvenimenti; • anticipa e gestisce situazioni ed eventi; • interviene in prima persona, senza la sollecitazione di altri, su quanto causa perdite di tempo e di risorse; • affronta con passione ed energia l’attività lavorativa.</t>
  </si>
  <si>
    <r>
      <t>Capacità di gestire efficacemente le risorse umane.:Capacità di guidare, coinvolgere e motivare le persone in maniera efficace, per il raggiungimento degli obiettivi assegnati, cons</t>
    </r>
    <r>
      <rPr>
        <u/>
        <sz val="10"/>
        <color theme="1"/>
        <rFont val="Garamond"/>
        <family val="1"/>
      </rPr>
      <t>i</t>
    </r>
    <r>
      <rPr>
        <sz val="10"/>
        <color theme="1"/>
        <rFont val="Garamond"/>
        <family val="1"/>
      </rPr>
      <t xml:space="preserve"> derandoli come valore e risorsa in sé, ottenendo il meglio da ciascuno di loro. Capacità di delegare obiettivi e attività.</t>
    </r>
  </si>
  <si>
    <r>
      <t>Relazione, integrazione, comunicazione:Capacità di relazionarsi nel gruppo di lavoro e con i  colleghi, partecipazione alla vita organizzativa, collabor</t>
    </r>
    <r>
      <rPr>
        <u/>
        <sz val="10"/>
        <color theme="1"/>
        <rFont val="Garamond"/>
        <family val="1"/>
      </rPr>
      <t>a</t>
    </r>
    <r>
      <rPr>
        <sz val="10"/>
        <color theme="1"/>
        <rFont val="Garamond"/>
        <family val="1"/>
      </rPr>
      <t xml:space="preserve"> zione ed integrazione nei processi di servizio</t>
    </r>
  </si>
  <si>
    <t>Orientamento alla qualità dei servizi:Capacità di mettere in atto comportamenti di lavoro e decisioni finalizzate alla efficienza dei processi e alla qualità dei prodotti/servizi finali.  Capacità di effettuare regolarmente verifiche sul lavoro (proprio o altrui) per prevenire errori e per garantire il rispetto di un buon livello dei risultati finali.</t>
  </si>
  <si>
    <t>Rapporti con l’utenza:Capacità di cogliere le esigenze dei clienti interni ed esterni orientando costantemente la propria attività al soddisfacimento delle loro esigenze, coerentemente con l’ organizzazione dei servizi.</t>
  </si>
  <si>
    <t>Il Responsabile: Coinvolge il gruppo di lavoro, promuove la comunicazione, la collaborazione e la partecipazione. Adotta azioni volte ad implementare le competenze professionali dei dipendenti. Valorizza il personale dipendente favorendo l’autonomia e delegando responsabilità.</t>
  </si>
  <si>
    <r>
      <t>Il Responsabile: Intraprende relazioni collaborative e partecipative con colleghi ed amministratori. Possiede una visione d’insieme del proprio lavoro, della propria struttura, dei processi e delle persone. Partecipa attivamente alla vita organizz</t>
    </r>
    <r>
      <rPr>
        <u/>
        <sz val="10"/>
        <color theme="1"/>
        <rFont val="Garamond"/>
        <family val="1"/>
      </rPr>
      <t>a</t>
    </r>
    <r>
      <rPr>
        <sz val="10"/>
        <color theme="1"/>
        <rFont val="Garamond"/>
        <family val="1"/>
      </rPr>
      <t xml:space="preserve"> tiva con atteggiamento propositivo, condividendo informazioni ed esperienze nel lavoro in team. Adotta modalità di ascolto attivo e comunicazione chiara ed empatica con gli interlocutori, gestendo il </t>
    </r>
    <r>
      <rPr>
        <i/>
        <sz val="10"/>
        <color theme="1"/>
        <rFont val="Garamond"/>
        <family val="1"/>
      </rPr>
      <t>feedback</t>
    </r>
    <r>
      <rPr>
        <sz val="10"/>
        <color theme="1"/>
        <rFont val="Garamond"/>
        <family val="1"/>
      </rPr>
      <t xml:space="preserve"> e l’orientamento all’utente. Propone soluzioni innovative per la gestione di conflitti. Non si spazientisce e non assume atteggiamenti aggressivi. Si relaziona agli altri con rispetto e correttezza e manifesta con il proprio comportamento il rispetto verso le altre persone. Favorisce momenti di confronto collettivi all’interno del gruppo di lavoro. Instaura relazioni professionali efficaci e collaborative all’interno e all’esterno dell’ente.</t>
    </r>
  </si>
  <si>
    <t xml:space="preserve">Il Responsabile: Monitora i tempi e le scadenze da rispettare, organizzando le attività in funzione dell’obiettivo da raggiungere;                • garantisce la qualità e l’accuratezza del proprio lavoro predisponendo livelli di qualità coerenti con lo standard dell’organizzazione;                                            • individua gli errori, ne comprende le cause e attiva azioni correttive condivise;                     • introduce frequentemente criteri e momenti di monitoraggio e verifica;                      • valuta il processo e il risultato, per individuarne gli errori da cui imparare, le azioni e i ragionamenti positivi da valorizzare e standardizzare;                                    • opera con costanza e precisione nell’esecuzione del proprio lavoro e degli output prodotti. </t>
  </si>
  <si>
    <t>Il Responsabile: Garantisce efficace assistenza agli organi di governo.  Adatta il proprio tempo lavoro al perseguimento degli obiettivi strategici concordati con la politica e di quelli gestionali concordati con la struttura accogliendo le prioritarie esigenze dell’ente. Presta attenzione alle necessità delle altre aree in particolare quando (formalmente e informalmente) coinvolte in processi lavorativi trasversali rispetto alla propria.</t>
  </si>
  <si>
    <t xml:space="preserve">Il Responsabile: Individua le caratteristiche (variabili o costanti) dei problemi, e le ipotesi di risoluzione degli stessi rispetto alle cause. Verifica l’efficacia della soluzione trovata.  Individua momenti di difficoltà e fornisce contributi concreti per il loro superamento; Comprende le divergenze e previene gli effetti del conflitto; </t>
  </si>
  <si>
    <t>Il Responsabile: Adotta una modalità di ascolto attivo e garantisce adeguata accoglienza dell’utenza; Organizza e gestisce l’orario di servizio in relazione alle esigenze dell’utenza. Gestisce il feedback. Presidia sull’ adeguata gestione dei rapporti con l’utenza da parte dei propri collaboratori. nformazioni circa il servizio erogato dalla propria struttura per orientare l’utenza esterna (es. segnaletica interna, accessibilità, portali on line per il cittadino). Si attiva in modo coerente e tempestivo per la soddisfazione del bisogno espresso dall’utenza.</t>
  </si>
  <si>
    <t>Il Responsabile: Persevera nel raggiungimento del risultato e non si scoraggia di fronte ad errori e ad insuccessi;  individua e ricerca tutte le strategie per conseguire il risultato; riconosce le priorità e le urgenze nella prospettiva di raggiungere il risultato; coinvolge e guida il gruppo verso il risultato da raggiungere; agisce coerentemente agli impegni presi, influenzando attivamente e positivamente gli eventi; sollecita o promuove la collaborazione con gli altri Responsabili coinvolti nel proprio obiettivo;</t>
  </si>
  <si>
    <t>Il Responsabile: Reagisce attivamente nelle situazioni, anche in situazioni eccezionali e/o di crisi, individuando i margini di azione e di miglioramento; Presidia tutti gli ambiti di discrezionalità consentiti dal ruolo, assumendosi le proprie responsabilità; • cerca stimoli, occasioni di miglioramento e perfezionamento del proprio lavoro e della propria organizzazione; • propone spontaneamente idee, osservazioni, interpretazioni, soluzioni; • chiede chiarimenti e pone domande per comprendere la realtà organizzativa e gli avvenimenti; • anticipa e gestisce situazioni ed eventi; • interviene in prima persona, senza la sollecitazione di altri, su quanto causa perdite di tempo e di risorse; • affronta con passione ed energia l’attività lavorativa.</t>
  </si>
  <si>
    <t>Capacità di realizzazione della spesa corrente del Settore. Indicatore: a)€ totali impegnati dal Settore Titolo I/€ totali stanziati dal Settore Titolo I; b) Capacità di realizzazione della spesa in conto capitale del Settore. Indicatore: € totali impegnati dal Settore Titolo II/€ totali stanziati dal Settore Titolo II</t>
  </si>
  <si>
    <t>LINEE DI MANDATO</t>
  </si>
  <si>
    <t>OBIETTIVI STRATEGICI</t>
  </si>
  <si>
    <t>OBIETTIVI OPERATIVI</t>
  </si>
  <si>
    <t>STRUTTURA DI RIFERIMENTO</t>
  </si>
  <si>
    <t>URBANISTICA  E DECORO URBANO</t>
  </si>
  <si>
    <t>Presupposto imprescindibile per lo sviluppo e la crescita del nostro Paese è l'adozione di strumenti quali Piano Urbanistico Comunale, Piano particolareggiato del centro storico, Piano di utilizzo dei litorali, Piano del traffico, Piano commerciale e Piano Energetico, Piano di valorizzazione degli usi civici, senza i quali il Paese continuerebbe a vivere in una situazione di stallo in qualsiasi iniziativa si voglia intraprendere. L’obiettivo comune è: migliorare gli spazi verdi, mantenere pulite e ordinate le strade, rendere chiari ed efficaci i cartelli con le indicazioni stradali, riparare e riprogettare i marciapiedi, riposizionare le linee aeree (elettriche e telefoniche), incentivare il completamento delle facciate delle case ed agevolare chi si impegna nel recupero di fabbricati all’interno del centro urbano. Uno sviluppo turistico deve anche passare attraverso il decoro urbano. Non dimentichiamo le campagne: è importante migliorare l’accesso ai fondi con una maggiore cura delle strade rurali.  </t>
  </si>
  <si>
    <t>Riadozione del Piano per l’Utilizzo dei litorali (PUL)</t>
  </si>
  <si>
    <t>Servizio tecnico</t>
  </si>
  <si>
    <t>Dare seguito al programma di adozione delle aree verdi</t>
  </si>
  <si>
    <t>Servizio finanziario</t>
  </si>
  <si>
    <t>Elaborare e proporre l’approvazione del piano per le insegne pubblicitarie</t>
  </si>
  <si>
    <t>Servizio Tecnico</t>
  </si>
  <si>
    <t>Proposta realizzazione due aree aggiuntive di sosta a pagamento (una al mare ed una nel centro urbano)</t>
  </si>
  <si>
    <t>Polizia Locale</t>
  </si>
  <si>
    <t>Appalto lavori (pubblicazione bando) di interventi di consolidamento e  messa in sicurezza</t>
  </si>
  <si>
    <t>Pubblicazione bando appalto lavori condotta acque bianche</t>
  </si>
  <si>
    <t>Pubblicazione appalto lavori realizzazione pista ciclabile</t>
  </si>
  <si>
    <t>Avvio lavori di interventi di efficientamento impianto di illuminazione pubblica “Loc Torre”</t>
  </si>
  <si>
    <t>SOCIALE  E  SERVIZI AL CITTADINO</t>
  </si>
  <si>
    <t>Vogliamo migliorare la vivibilità del nostro Paese partendo dalla vita di tutti i giorni: creare nuovi spazi per l’aggregazione sociale, migliorare quelli già esistenti, senza trascurare le esigenze dei cittadini di tutte le età. Ci piacerebbe che gli anziani fossero parte più attiva nella comunità. Tutto questo deve necessariamente avvenire attraverso la collaborazione dell'Amministrazione con chi opera in questo settore da anni: dalle associazioni del territorio alle cooperative sociali, della cui importanza siamo profondamente convinti. Vogliamo favorire la collaborazione tra le associazioni attraverso la programmazione coordinata e programmata degli eventi e delle iniziative assegnando a ciascuna la sede più idonea.</t>
  </si>
  <si>
    <t xml:space="preserve">Ci proponiamo anche di riattivare la ludoteca ed istituire la ‘’banca del tempo’’ per dare l’opportunità ai cittadini di mettere a disposizione la loro professione/professionalità/competenze, le loro conoscenze ed il loro tempo, creando uno scambio. Avere un paese a misura di bambino è un obiettivo per noi imprescindibile: ecco perché riteniamo prioritario l'abbattimento delle barriere architettoniche presenti nel paese (marciapiedi, locali pubblici, aree pedonali, etc.). </t>
  </si>
  <si>
    <t>Formalizzare la programmazione di tutte le attività delegate all’Unione attraverso l’elaborazione del piano triennale delle attività</t>
  </si>
  <si>
    <t>Servizio Amministrativo</t>
  </si>
  <si>
    <t>Potenziale e adeguare la struttura destinata ad ospitare l’asilo nido prevedendo interventi di suo ampliamento e miglioramento</t>
  </si>
  <si>
    <t>Gestire ogni attività straordinaria connessa all’emergenza epidemiologica da Covid-19 e la relativa campagna di vaccinazione</t>
  </si>
  <si>
    <t>Servizio Amministrativo e Tecnico</t>
  </si>
  <si>
    <t>Sistemazione contratti case popolari : definizione rapporti con assegnatari e AREA</t>
  </si>
  <si>
    <t>Servizio Finanziario</t>
  </si>
  <si>
    <t>Realizzazione progetto gestione terre civiche : avvio e definizione contenuti nuovi contratti</t>
  </si>
  <si>
    <t>TRASPARENZA, QUALITÀ DEI SERVIZI E RAPPORTI CON IL CITTADINO</t>
  </si>
  <si>
    <t>Pensiamo che tutti i nostri concittadini debbano essere soddisfatti nelle loro richieste, pienamente informati e messi in condizione di valutare attivamente l’operato dell’amministrazione comunale, collaborando con essa. Vogliamo seguire questa strada con l’ausilio, sia della tecnologia (aggiornamenti costanti del sito internet, uso di SMS, e-mail, app), sia dei mezzi tradizionali, con l'uso delle bacheche distribuite nel paese per l’affissione di avvisi e manifesti. Vogliamo favorire la partecipazione rendendo facilmente consultabili tutti gli atti e le iniziative portati avanti, facilitando la segnalazione di guasti e problemi, ma anche di proposte, idee e suggerimenti. Sarà importante snellire il procedimento burocratico, la ricerca dei dati, aumentare la velocita nel disbrigo delle pratiche.</t>
  </si>
  <si>
    <t>Aggiornamento costante e delle sezione amministrazione trasparente</t>
  </si>
  <si>
    <t>Tutti gli uffici</t>
  </si>
  <si>
    <t xml:space="preserve">Pubblicazione almeno mensile di tutte le determinazioni del servizio </t>
  </si>
  <si>
    <t>Completamento piano annuale delle assunzioni e avvio piano assunzioni riferito all’anno 2022</t>
  </si>
  <si>
    <t>Attivazione servizi di E.Gov per i servizi anagrafici favorendo sia l’autenticazione dell’utente attraverso l’utilizzo dello Spid sia la possibilità di ottenere certificazioni ANPR dal proprio domicilio digitale</t>
  </si>
  <si>
    <t>Servizi Anagrafici</t>
  </si>
  <si>
    <t>Attivazione del servizio E.Gov riferito al servizio TARI prevedendo sia la possibilità di consultare il fascicolo digitale di ogni utente sia la possibilità di effettuare il pagamento attraverso l’utilizzo della piattaforma PagoPA.</t>
  </si>
  <si>
    <t xml:space="preserve">Messa a regime del sistema per il monitoraggio puntuale dello stato dei pagamenti dei titoli abilitativi edilizi e dei diritti di segreteria riferiti a detti titoli </t>
  </si>
  <si>
    <t>CULTURA  E SCUOLA</t>
  </si>
  <si>
    <t>Crediamo in un Paese culturalmente  formato,  vivace e protagonista, consapevole delle proprie risorse uniche e inimitabili. Riteniamo sia fondamentale supportare fortemente l'istituzione scolastica e i progetti extra-curriculari. Occorre individuare gli spazi più adatti alle attività culturali e crearne di nuovi che possano accogliere attività di spettacoli teatrali, musicali o quant’altro anche al chiuso, che ora non esistono. Mappare le risorse umane, artistiche, i beni ambientali, storici, archeologici, linguistici, toponomastici, della tradizione, documentaristici, studiare e creare percorsi ad hoc e organizzare eventi di grande respiro e scambi culturali.</t>
  </si>
  <si>
    <t xml:space="preserve">Dovrà essere predisposto un archivio in cui custodire tutto il patrimonio, librario  e non, in modo organico e razionale: filmati, foto, testi, rimandi digitali, audio, beni mobili artistici e quant’altro. La conoscenza dovrà essere incrementata da ricerche storiche e scientifiche. La nostra comunità dovrà essere messa nelle condizioni di accedere a questo materiale in modo semplice e gratuito per poter diventare noi i primi attori di sviluppo e trasmissione della conoscenza, anche rielaborata e diffusa in tutto il pianeta. </t>
  </si>
  <si>
    <t xml:space="preserve">Le molteplici forme di espressione, attraverso corsi, concorsi e convegni, dovranno potersi avvalersi dei linguaggi del teatro, musica, danza, cinema, film, documentari, fotografia, scrittura, scultura e arti visive in genere. </t>
  </si>
  <si>
    <t>La consapevolezza, e quindi la cultura, sarà  anche l’elemento fondante di una vera democrazia partecipata e propositiva.</t>
  </si>
  <si>
    <t xml:space="preserve">SVILUPPO </t>
  </si>
  <si>
    <t xml:space="preserve">ED </t>
  </si>
  <si>
    <t>IMPRESA</t>
  </si>
  <si>
    <t>Vogliamo aiutare i nostri concittadini a sviluppare le caratteristiche d’eccellenza del nostro territorio, coinvolgendo tutti gli operatori economici nella creazione di progetti di sviluppo: imprenditori agricoli, allevatori, commercianti, artigiani, operatori turistici e tutti i portatori di interesse. Vorremmo  stimolare il turismo attraverso la promozione di B&amp;B e del cosiddetto albergo diffuso e identificare spazi appositi per la vendita dei nostri prodotti tipici (mercatini ortofrutticoli, artigianali, artistici). In quest’ottica, ci piacerebbe promuovere il riconoscimento di un marchio DOP che garantisca e faccia riconoscere i nostri prodotti.</t>
  </si>
  <si>
    <t xml:space="preserve">Rivedere il regolamento per l’attribuzione delle aree P.I.P. (piano degli insediamenti produttivi)  è doveroso ed è nostra intenzione rendere la zona industriale operativa quanto prima e incentivare e promuovere l’insediamento delle attività produttive e commerciali che rappresentano il vero futuro economico di un paese lungimirante. </t>
  </si>
  <si>
    <t>Contrattualizzare le aree PIP</t>
  </si>
  <si>
    <t xml:space="preserve">AGRICOLTURA </t>
  </si>
  <si>
    <t xml:space="preserve">E </t>
  </si>
  <si>
    <t>ALLEVAMENTO</t>
  </si>
  <si>
    <t>Bari Sardo è da sempre un Paese a forte vocazione pastorale e un punto di riferimento importante del settore ortofrutticolo nel panorama agricolo ogliastrino.</t>
  </si>
  <si>
    <t xml:space="preserve">Il settore primario rappresenta da tempo una realtà capace di creare economia. La mancanza di  una condotta di irrigazione a supporto delle colture rappresenta un forte limite per il comparto agricolo. </t>
  </si>
  <si>
    <t xml:space="preserve">Tuttavia, gli elevati costi di produzione, spesso, non consentono di affrontare agevolmente gli oneri di smaltimento dei rifiuti speciali derivanti dalle lavorazioni agricole. Sarà nostro dovere creare un centro di " conferimento agevolato" per rifiuti speciali agricoli (pacciamature, contenitori di fitofarmaci, tubi in polietilene etc.). Il nostro impegno sarà inoltre rivolto alla manutenzione dei canali di scolo e cunette, ed alla pulizia e messa in sicurezza del Rio Mannu e affluenti secondari. </t>
  </si>
  <si>
    <t>Individuazione area nella quale far collocare uno  scarrabile per raccolta rifiuti agricoli polietilene</t>
  </si>
  <si>
    <t>Ufficio Tecnico</t>
  </si>
  <si>
    <t>Regolamentazione forme di collaborazione con i privati proprietari di appezzamenti agricoli finalizzate ad incentivare il miglior utilizzo e valorizzazione economica delle terre. In particolare disciplinare la possibilità per i privati frontisti rispetto ad una strada di penetrazione agraria di vedere migliorata l’accessibilità ai propri fondi, e pertanto la loro potenzialità economica, rinunciando volontariamente ed in accordo tra più privati a piccole porzioni di proprietà utili ai fini della realizzazione di una strada idonea all’accesso di mezzi meccanici anche di protezione civile e di prevenzione degli incendi.</t>
  </si>
  <si>
    <t>Azioni di prevenzione incendio: elaborazione ordinanza di pulizia dei terreni e verifica del rispetto della stessa.</t>
  </si>
  <si>
    <t>TURISMO</t>
  </si>
  <si>
    <t>Il nostro è un Paese che può puntare sul turismo tutto l’anno e non solo durante la stagione estiva; non possiamo dunque limitarci a sfruttare il mare, ma dobbiamo valorizzare tutto ciò che si trova nel nostro territorio. Per fare questo oggi è fondamentale essere presenti e visibili su internet e quindi istituire un portale turistico con applicazioni e indicazioni scaricabili anche sui dispositivi mobili dedicato a tutto ciò che possiamo offrire ai visitatori.</t>
  </si>
  <si>
    <t xml:space="preserve">Sara quindi necessario: </t>
  </si>
  <si>
    <t>Creazione, in collaborazione con l’Unione dei Comuni, del portale turistico</t>
  </si>
  <si>
    <t>Servizio amministrativo</t>
  </si>
  <si>
    <t>Pubblicazione manifestazione di interesse per attivazione “presidio turistico”</t>
  </si>
  <si>
    <t>Area di tutela : completamento allestimento centro servizi e acquisto cartellonistica</t>
  </si>
  <si>
    <t>Programma “percorsi di lunga vita” in collaborazione con l’Unione dei comuni della Valle del Pardu e dei Tacchi: definizione e rispetto del cronoprogramma.</t>
  </si>
  <si>
    <t>Sistemazione aree parcheggi ed attivazione pagamento con POS prima dell’avvio della stagione estiva</t>
  </si>
  <si>
    <t>SPORT</t>
  </si>
  <si>
    <t>Pensiamo allo sport come fonte di educazione e prevenzione per i giovani, in stretta collaborazione e continuo dialogo con le società sportive del territorio, proponendo attività collettive, mirando a trovare un equilibrio tra costi di gestione degli impianti e contributi proposti alle società, fornendo attrezzature pubbliche fruibili a tutti e decorose. Crediamo nella bontà di un progetto di riqualificazione, ristrutturazione, completamento, efficientamento delle numerose strutture sportive esistenti, dal campo sportivo Circillai, ai campetti da calcetto, da tennis, da pallacanestro e da pallavolo.</t>
  </si>
  <si>
    <t>La pista ciclabile in zona Circillai, perché possa garantire comodità e sicurezza, ha bisogno di essere estesa e illuminata e, vista la propensione alla vita attiva diffusa nella nostra comunità, vorremmo creare anche altri percorsi ciclabili e pedonali che permettano di percorre in lungo e in largo e in sicurezza il nostro territorio.</t>
  </si>
  <si>
    <t>Chiusura lavori completamento strutture sportive</t>
  </si>
  <si>
    <t xml:space="preserve">Ricognizione stato dei pregressi e Contrattualizzare impianto sportivo da calcio Circillai </t>
  </si>
  <si>
    <t>Ricognizione stato dei pregressi Contrattualizzazione impianti sportivi tennis (Campo Sa Marina e Circillai)</t>
  </si>
  <si>
    <t>Pubblicazione avviso per concessione nuovi campetti “circillai” : calcetto e beach volley/tennis</t>
  </si>
  <si>
    <t>AMBIENTE E TERRITORIO</t>
  </si>
  <si>
    <t xml:space="preserve">Non vorremmo mai più vedere nessun tipo di rifiuto ai lati delle nostre strade né in qualsiasi altra parte del nostro territorio. E’ necessario che il servizio di raccolta differenziata sia cucito addosso al paese, e che sia perciò meno oneroso e più efficace; inoltre, per quelli già differenziati e risultanti da lavori di piccola entità, attiveremo un servizio con “cassoni scarrabili”. </t>
  </si>
  <si>
    <t xml:space="preserve">Vogliamo recuperare aree di pregio dal punto di vista ambientale (zone umide, laghetti) e incentivare lo sfruttamento di fonti non inquinanti e rinnovabili, monitorando d’altro canto il depuratore di Campu Moru affinché funzioni come deve. </t>
  </si>
  <si>
    <t>Vorremmo inoltre ristrutturare il Centro di Educazione Ambientale di Sa Marina, nell’ambito di un progetto ad ampio spettro di rivalutazione della zona a mare dell’Altopiano di Teccu che preveda l'attivazione dell'Area di Rilevante Interesse Naturalistico. Si farà un incremento del controllo territorio adeguando un nuovo sistema di video sorveglianza.</t>
  </si>
  <si>
    <t>Bari Sardo è anche il paese con il tasso più alto di abbandoni e randagismo di cani e gatti in Ogliastra. Questo costituisce, oltre che un problema sociale, anche una spesa ingente per la comunità. Promuoveremo le adozioni dal canile, le vaccinazioni, la microchippatura (obbligatoria per legge) e le sterilizzazioni. Miglioreremo l’utilizzo delle spiagge per cani .Uno dei nostri obiettivi è rendere il nostro un paese anche a misura di cani e proprietari.</t>
  </si>
  <si>
    <t>Contrattualizzazione concessione “area Galoppatoio”</t>
  </si>
  <si>
    <t>Servizio Finanziario e Tecnico</t>
  </si>
  <si>
    <t>Sistemazione dell’assetto proprietario delle aree occupate dal comune per la realizzazione del galoppatoio</t>
  </si>
  <si>
    <t xml:space="preserve">Messa a regime degli impianti di video sorveglianza </t>
  </si>
  <si>
    <t>Servizio Polizia Locale</t>
  </si>
  <si>
    <t>Disciplina dell’utilizzo degli impianti di videosorveglianza con l’approvazione del corrispondente regolamento</t>
  </si>
  <si>
    <t>Servizio Vigilanza</t>
  </si>
  <si>
    <t>Rinnovo della convenzione con l’associazione per il controllo del territorio rispetto al randagismo</t>
  </si>
  <si>
    <t>Realizzazione e messa in funzione delle “isole ecologiche”</t>
  </si>
  <si>
    <t xml:space="preserve">Contrattualizzazione area adiacente ecocentro comunale </t>
  </si>
  <si>
    <t xml:space="preserve">Indicatore Boleano: Formula =[Azione Attuata/Azione Programmata ]*100   -  Indicatore Temporale: Formula =[Tempo Realizzato _____/_____/2021 /Tempo Programmato _____/_____/2021]*100  </t>
  </si>
  <si>
    <t>Totale</t>
  </si>
  <si>
    <t xml:space="preserve"> Anticorruzione</t>
  </si>
  <si>
    <t xml:space="preserve">Attuazione delle misure previste dalla normativa  in materia di trasparenza </t>
  </si>
  <si>
    <t>Attuazione delle misure previste dalla normativa  in materia di Anticorruzione</t>
  </si>
  <si>
    <r>
      <t xml:space="preserve">Indicatore Boleano: </t>
    </r>
    <r>
      <rPr>
        <sz val="11"/>
        <color rgb="FFFF0000"/>
        <rFont val="Garamond"/>
        <family val="1"/>
      </rPr>
      <t>Formula</t>
    </r>
    <r>
      <rPr>
        <sz val="11"/>
        <color theme="1"/>
        <rFont val="Garamond"/>
        <family val="1"/>
      </rPr>
      <t xml:space="preserve"> =[Azione Attuata/Azione Programmata ]*100   -  Indicatore Temporale:</t>
    </r>
    <r>
      <rPr>
        <sz val="11"/>
        <color rgb="FFFF0000"/>
        <rFont val="Garamond"/>
        <family val="1"/>
      </rPr>
      <t xml:space="preserve"> Formula</t>
    </r>
    <r>
      <rPr>
        <sz val="11"/>
        <color theme="1"/>
        <rFont val="Garamond"/>
        <family val="1"/>
      </rPr>
      <t xml:space="preserve"> =[Tempo Realizzato _____/_____/2021 /Tempo Programmato _____/_____/2021]*100  </t>
    </r>
  </si>
  <si>
    <r>
      <t xml:space="preserve">Indicatore Boleano: </t>
    </r>
    <r>
      <rPr>
        <sz val="11"/>
        <color rgb="FFFF0000"/>
        <rFont val="Garamond"/>
        <family val="1"/>
      </rPr>
      <t>Formula</t>
    </r>
    <r>
      <rPr>
        <sz val="11"/>
        <color theme="1"/>
        <rFont val="Garamond"/>
        <family val="1"/>
      </rPr>
      <t xml:space="preserve"> =[Azione Attuata/Azione Programmata ]*100   -  Indicatore Temporale:</t>
    </r>
    <r>
      <rPr>
        <sz val="11"/>
        <color rgb="FFFF0000"/>
        <rFont val="Garamond"/>
        <family val="1"/>
      </rPr>
      <t xml:space="preserve"> Formula</t>
    </r>
    <r>
      <rPr>
        <sz val="11"/>
        <color theme="1"/>
        <rFont val="Garamond"/>
        <family val="1"/>
      </rPr>
      <t xml:space="preserve"> =[Tempo Realizzato _____/_____/2021 /Tempo Programmato _____/_____/2021]*110</t>
    </r>
    <r>
      <rPr>
        <sz val="11"/>
        <color theme="1"/>
        <rFont val="Calibri"/>
        <family val="2"/>
        <scheme val="minor"/>
      </rPr>
      <t/>
    </r>
  </si>
  <si>
    <r>
      <t xml:space="preserve">Indicatore Boleano: </t>
    </r>
    <r>
      <rPr>
        <sz val="11"/>
        <color rgb="FFFF0000"/>
        <rFont val="Garamond"/>
        <family val="1"/>
      </rPr>
      <t>Formula</t>
    </r>
    <r>
      <rPr>
        <sz val="11"/>
        <color theme="1"/>
        <rFont val="Garamond"/>
        <family val="1"/>
      </rPr>
      <t xml:space="preserve"> =[Azione Attuata/Azione Programmata ]*100   -  Indicatore Temporale:</t>
    </r>
    <r>
      <rPr>
        <sz val="11"/>
        <color rgb="FFFF0000"/>
        <rFont val="Garamond"/>
        <family val="1"/>
      </rPr>
      <t xml:space="preserve"> Formula</t>
    </r>
    <r>
      <rPr>
        <sz val="11"/>
        <color theme="1"/>
        <rFont val="Garamond"/>
        <family val="1"/>
      </rPr>
      <t xml:space="preserve"> =[Tempo Realizzato _____/_____/2021 /Tempo Programmato _____/_____/2021]*113</t>
    </r>
    <r>
      <rPr>
        <sz val="11"/>
        <color theme="1"/>
        <rFont val="Calibri"/>
        <family val="2"/>
        <scheme val="minor"/>
      </rPr>
      <t/>
    </r>
  </si>
  <si>
    <r>
      <t xml:space="preserve">Indicatore Boleano: </t>
    </r>
    <r>
      <rPr>
        <sz val="11"/>
        <color rgb="FFFF0000"/>
        <rFont val="Garamond"/>
        <family val="1"/>
      </rPr>
      <t>Formula</t>
    </r>
    <r>
      <rPr>
        <sz val="11"/>
        <color theme="1"/>
        <rFont val="Garamond"/>
        <family val="1"/>
      </rPr>
      <t xml:space="preserve"> =[Azione Attuata/Azione Programmata ]*100   -  Indicatore Temporale:</t>
    </r>
    <r>
      <rPr>
        <sz val="11"/>
        <color rgb="FFFF0000"/>
        <rFont val="Garamond"/>
        <family val="1"/>
      </rPr>
      <t xml:space="preserve"> Formula</t>
    </r>
    <r>
      <rPr>
        <sz val="11"/>
        <color theme="1"/>
        <rFont val="Garamond"/>
        <family val="1"/>
      </rPr>
      <t xml:space="preserve"> =[Tempo Realizzato _____/_____/2021 /Tempo Programmato _____/_____/2021]*114</t>
    </r>
    <r>
      <rPr>
        <sz val="11"/>
        <color theme="1"/>
        <rFont val="Calibri"/>
        <family val="2"/>
        <scheme val="minor"/>
      </rPr>
      <t/>
    </r>
  </si>
  <si>
    <r>
      <t xml:space="preserve">Indicatore Boleano: </t>
    </r>
    <r>
      <rPr>
        <sz val="11"/>
        <color rgb="FFFF0000"/>
        <rFont val="Garamond"/>
        <family val="1"/>
      </rPr>
      <t>Formula</t>
    </r>
    <r>
      <rPr>
        <sz val="11"/>
        <color theme="1"/>
        <rFont val="Garamond"/>
        <family val="1"/>
      </rPr>
      <t xml:space="preserve"> =[Azione Attuata/Azione Programmata ]*100   -  Indicatore Temporale:</t>
    </r>
    <r>
      <rPr>
        <sz val="11"/>
        <color rgb="FFFF0000"/>
        <rFont val="Garamond"/>
        <family val="1"/>
      </rPr>
      <t xml:space="preserve"> Formula</t>
    </r>
    <r>
      <rPr>
        <sz val="11"/>
        <color theme="1"/>
        <rFont val="Garamond"/>
        <family val="1"/>
      </rPr>
      <t xml:space="preserve"> =[Tempo Realizzato _____/_____/2021 /Tempo Programmato _____/_____/2021]*115</t>
    </r>
    <r>
      <rPr>
        <sz val="11"/>
        <color theme="1"/>
        <rFont val="Calibri"/>
        <family val="2"/>
        <scheme val="minor"/>
      </rPr>
      <t/>
    </r>
  </si>
  <si>
    <r>
      <t xml:space="preserve">Indicatore Boleano: </t>
    </r>
    <r>
      <rPr>
        <sz val="11"/>
        <color rgb="FFFF0000"/>
        <rFont val="Garamond"/>
        <family val="1"/>
      </rPr>
      <t>Formula</t>
    </r>
    <r>
      <rPr>
        <sz val="11"/>
        <color theme="1"/>
        <rFont val="Garamond"/>
        <family val="1"/>
      </rPr>
      <t xml:space="preserve"> =[Azione Attuata/Azione Programmata ]*100   -  Indicatore Temporale:</t>
    </r>
    <r>
      <rPr>
        <sz val="11"/>
        <color rgb="FFFF0000"/>
        <rFont val="Garamond"/>
        <family val="1"/>
      </rPr>
      <t xml:space="preserve"> Formula</t>
    </r>
    <r>
      <rPr>
        <sz val="11"/>
        <color theme="1"/>
        <rFont val="Garamond"/>
        <family val="1"/>
      </rPr>
      <t xml:space="preserve"> =[Tempo Realizzato _____/_____/2021 /Tempo Programmato _____/_____/2021]*120</t>
    </r>
    <r>
      <rPr>
        <sz val="11"/>
        <color theme="1"/>
        <rFont val="Calibri"/>
        <family val="2"/>
        <scheme val="minor"/>
      </rPr>
      <t/>
    </r>
  </si>
  <si>
    <r>
      <t xml:space="preserve">Indicatore Boleano: </t>
    </r>
    <r>
      <rPr>
        <sz val="11"/>
        <color rgb="FFFF0000"/>
        <rFont val="Garamond"/>
        <family val="1"/>
      </rPr>
      <t>Formula</t>
    </r>
    <r>
      <rPr>
        <sz val="11"/>
        <color theme="1"/>
        <rFont val="Garamond"/>
        <family val="1"/>
      </rPr>
      <t xml:space="preserve"> =[Azione Attuata/Azione Programmata ]*100   -  Indicatore Temporale:</t>
    </r>
    <r>
      <rPr>
        <sz val="11"/>
        <color rgb="FFFF0000"/>
        <rFont val="Garamond"/>
        <family val="1"/>
      </rPr>
      <t xml:space="preserve"> Formula</t>
    </r>
    <r>
      <rPr>
        <sz val="11"/>
        <color theme="1"/>
        <rFont val="Garamond"/>
        <family val="1"/>
      </rPr>
      <t xml:space="preserve"> =[Tempo Realizzato _____/_____/2021 /Tempo Programmato _____/_____/2021]*121</t>
    </r>
    <r>
      <rPr>
        <sz val="11"/>
        <color theme="1"/>
        <rFont val="Calibri"/>
        <family val="2"/>
        <scheme val="minor"/>
      </rPr>
      <t/>
    </r>
  </si>
  <si>
    <r>
      <t xml:space="preserve">Indicatore Boleano: </t>
    </r>
    <r>
      <rPr>
        <sz val="11"/>
        <color rgb="FFFF0000"/>
        <rFont val="Garamond"/>
        <family val="1"/>
      </rPr>
      <t>Formula</t>
    </r>
    <r>
      <rPr>
        <sz val="11"/>
        <color theme="1"/>
        <rFont val="Garamond"/>
        <family val="1"/>
      </rPr>
      <t xml:space="preserve"> =[Azione Attuata/Azione Programmata ]*100   -  Indicatore Temporale:</t>
    </r>
    <r>
      <rPr>
        <sz val="11"/>
        <color rgb="FFFF0000"/>
        <rFont val="Garamond"/>
        <family val="1"/>
      </rPr>
      <t xml:space="preserve"> Formula</t>
    </r>
    <r>
      <rPr>
        <sz val="11"/>
        <color theme="1"/>
        <rFont val="Garamond"/>
        <family val="1"/>
      </rPr>
      <t xml:space="preserve"> =[Tempo Realizzato _____/_____/2021 /Tempo Programmato _____/_____/2021]*122</t>
    </r>
    <r>
      <rPr>
        <sz val="11"/>
        <color theme="1"/>
        <rFont val="Calibri"/>
        <family val="2"/>
        <scheme val="minor"/>
      </rPr>
      <t/>
    </r>
  </si>
  <si>
    <r>
      <t xml:space="preserve">Indicatore Boleano: </t>
    </r>
    <r>
      <rPr>
        <sz val="11"/>
        <color rgb="FFFF0000"/>
        <rFont val="Garamond"/>
        <family val="1"/>
      </rPr>
      <t>Formula</t>
    </r>
    <r>
      <rPr>
        <sz val="11"/>
        <color theme="1"/>
        <rFont val="Garamond"/>
        <family val="1"/>
      </rPr>
      <t xml:space="preserve"> =[Azione Attuata/Azione Programmata ]*100   -  Indicatore Temporale:</t>
    </r>
    <r>
      <rPr>
        <sz val="11"/>
        <color rgb="FFFF0000"/>
        <rFont val="Garamond"/>
        <family val="1"/>
      </rPr>
      <t xml:space="preserve"> Formula</t>
    </r>
    <r>
      <rPr>
        <sz val="11"/>
        <color theme="1"/>
        <rFont val="Garamond"/>
        <family val="1"/>
      </rPr>
      <t xml:space="preserve"> =[Tempo Realizzato _____/_____/2021 /Tempo Programmato _____/_____/2021]*123</t>
    </r>
    <r>
      <rPr>
        <sz val="11"/>
        <color theme="1"/>
        <rFont val="Calibri"/>
        <family val="2"/>
        <scheme val="minor"/>
      </rPr>
      <t/>
    </r>
  </si>
  <si>
    <t xml:space="preserve">Comune di </t>
  </si>
  <si>
    <t xml:space="preserve">Area:  </t>
  </si>
  <si>
    <t>Peso%</t>
  </si>
  <si>
    <t>Programmazione Performance Organizzativa 2023</t>
  </si>
  <si>
    <t>Programmazione Performance Individuale 2023</t>
  </si>
  <si>
    <t>Programmazione Valore Pubblico 2023</t>
  </si>
  <si>
    <t>Ente:</t>
  </si>
  <si>
    <t xml:space="preserve">Totale  peso  obiettivi </t>
  </si>
  <si>
    <t>Esito Ciclo Valutazione Performance</t>
  </si>
  <si>
    <t xml:space="preserve"> Performance Organizzativa</t>
  </si>
  <si>
    <t>Obiettivi Operativi</t>
  </si>
  <si>
    <t xml:space="preserve">Individuazione di tutti i residui attivi e passivi del servizio di competenza e puntuale elencazione dei residui attivi e passivi distinti per grado di anzianità. Approfondita analisi giuridica sulla necessità della permanenza del residuo attivo (credito) e del residuo passivo (debito) ovvero motivazioni giuridiche della sua cancellazione. </t>
  </si>
  <si>
    <t> Approfondita analisi dei residui attivi e passivi con il riaccertamento ordinario dei residui attivi e passivi e smaltimento nel corso dell’anno attraverso il pagamento dei debiti liquidi ed esigibili e mediante l’attuazione di tutte le attività finalizzate all’incasso delle entrate dell’ente liquide ed esigibili, eventualmente mediante l’avvio entro l’anno e comunque entro i termini di prescrizione se i tempi sono inferiori.</t>
  </si>
  <si>
    <t>RISPETTO DEI TEMPI DI PAGAMENTO Garantire il rispetto dei tempi di pagamento delle fatture per lavori, forniture e servizi come richiesto dall'art. 4 bis), c. 2 del D.L. D.L. 24/02/2023 n. 13 (cd. Decreto PNRR3) convertito in L. 21/04/2023 n. 41</t>
  </si>
  <si>
    <t>Rispetto dei tempi di pagamento:  Garantire il rispetto dei tempi di pagamento delle fatture per lavori, forniture e servizi come richiesto dall'art. 4 bis), c. 2 del D.L. D.L. 24/02/2023 n. 13 (cd. Decreto PNRR3) convertito in L. 21/04/2023 n. 41</t>
  </si>
  <si>
    <t>Garantire la liquidazione delle fatture, da parte dei competenti servizi comunali, entro 15 gg dall'accettazione della fattura e trasmettere al responsabile del servizio finanziario a cui compete la liquidazione del pagamento entro e non oltre i successivi 15 gg.</t>
  </si>
  <si>
    <t xml:space="preserve"> Formula =[ Atti Corretti/Atti controllati]*100 </t>
  </si>
  <si>
    <r>
      <t xml:space="preserve"> </t>
    </r>
    <r>
      <rPr>
        <sz val="11"/>
        <color rgb="FFFF0000"/>
        <rFont val="Garamond"/>
        <family val="1"/>
      </rPr>
      <t>Formula</t>
    </r>
    <r>
      <rPr>
        <sz val="11"/>
        <color theme="1"/>
        <rFont val="Garamond"/>
        <family val="1"/>
      </rPr>
      <t xml:space="preserve"> =[ Adempimenti attuati/Adempimenti in capo al CdR]*100 - -  Indicatore Temporale: </t>
    </r>
    <r>
      <rPr>
        <sz val="11"/>
        <color rgb="FFFF0000"/>
        <rFont val="Garamond"/>
        <family val="1"/>
      </rPr>
      <t>Formula</t>
    </r>
    <r>
      <rPr>
        <sz val="11"/>
        <color theme="1"/>
        <rFont val="Garamond"/>
        <family val="1"/>
      </rPr>
      <t xml:space="preserve"> =[Tempo Realizzato _____/_____/2024 /Tempo Programmato _____/_____/2024]*100  </t>
    </r>
  </si>
  <si>
    <r>
      <t xml:space="preserve"> </t>
    </r>
    <r>
      <rPr>
        <sz val="11"/>
        <color rgb="FFFF0000"/>
        <rFont val="Garamond"/>
        <family val="1"/>
      </rPr>
      <t xml:space="preserve">Formula </t>
    </r>
    <r>
      <rPr>
        <sz val="11"/>
        <color theme="1"/>
        <rFont val="Garamond"/>
        <family val="1"/>
      </rPr>
      <t xml:space="preserve">=[ Adempimenti attuati/Adempimenti in capo al CdR]*100 --  Indicatore Temporale: </t>
    </r>
    <r>
      <rPr>
        <sz val="11"/>
        <color rgb="FFFF0000"/>
        <rFont val="Garamond"/>
        <family val="1"/>
      </rPr>
      <t>Formula</t>
    </r>
    <r>
      <rPr>
        <sz val="11"/>
        <color theme="1"/>
        <rFont val="Garamond"/>
        <family val="1"/>
      </rPr>
      <t xml:space="preserve"> =[Tempo Realizzato _____/_____/2024 /Tempo Programmato _____/_____/2024]*100  </t>
    </r>
  </si>
  <si>
    <t xml:space="preserve"> Formula =[ Adempimenti attuati/Adempimenti in capo al CdR]*100 --  Indicatore Temporale: Formula =[Tempo Realizzato _____/_____/2024 /Tempo Programmato _____/_____/2024]*100  </t>
  </si>
  <si>
    <t>Regolarità nei pagamenti</t>
  </si>
  <si>
    <t xml:space="preserve">Visto contabile su impegni entro 7 giorni -  Apposizione del visto contabile su atti liquidazione e mandato di pagamento entro 10 giorni (per emissione mandato 3 giorni). </t>
  </si>
  <si>
    <t>Regolamento Contabilità</t>
  </si>
  <si>
    <t>L’obiettivo prevede l’adozione di un nuovo regolamento di contabilità armonizzata in conformità al nuovo processo di bilancio degli enti locali Decreto MEF 25 luglio 2023.</t>
  </si>
  <si>
    <t>Formazione continua</t>
  </si>
  <si>
    <t>Apprendimento del materiale di interesse nel percorso condiviso (24 ore)</t>
  </si>
  <si>
    <t>In quest’ambito si misura e valuta la: capacità di gestire il personale funzionalmente dipendente in modo tale che questi ultimi operino in un clima e in un contesto organizzativo qualitativamente elevato facilitandone il conseguimento degli obiettivi assegnati all’unità organizzativa di riferimento</t>
  </si>
  <si>
    <t>Capacità di gestire le risorse umane assegnate</t>
  </si>
  <si>
    <t xml:space="preserve">In quest’ambito si misura e si valuta la capacità di: contribuire attivamente al raggiungimento di un risultato comune - interagendo con i colleghi anche a distanza - attraverso la condivisione delle informazioni, la valorizzazione dell’apporto altrui, la ricerca di sinergie e riducendo le conflittualità. </t>
  </si>
  <si>
    <t>Lavoro in gruppo e lavoro in rete</t>
  </si>
  <si>
    <t>In quest’ambito si misura e si valuta la capacità di: comprendere le esigenze dei cittadini. Orientare le politiche e avviare iniziative volte a facilitare l’attenzione alle richieste e/o alle necessità della cittadinanza, e curare la relazione con il contesto</t>
  </si>
  <si>
    <t>Rapporti con l'utenza</t>
  </si>
  <si>
    <t>In quest’ambito si misura e si valuta la capacità di: collaborare e supportare l’organo politico nella identificazione e realizzazione delle politiche previste dallo stesso</t>
  </si>
  <si>
    <t>Rapporti con il referente politico</t>
  </si>
  <si>
    <t>In quest‘ambito viene misurata e valutata la: capacità di analizzare situazioni o problemi, definendone il perimetro e focalizzandone gli elementi rilevanti, così da individuare tempestivamente soluzioni efficaci e rispondenti alle esigenze della situazione.</t>
  </si>
  <si>
    <t>Analisi e soluzione dei problemi</t>
  </si>
  <si>
    <t>Pianificazione e Organizzazione</t>
  </si>
  <si>
    <t>In quest‘ambito viene misurata e valutata la: capacità di pianificare le attività, le azioni, i progetti da sviluppare individualmente o insieme agli altri responsabili, al fine di raggiungere i risultati previsti/attesi nella fase di pianificazione</t>
  </si>
  <si>
    <t xml:space="preserve">In quest‘ambito viene misurata e valutata la capacità di: Agire con determinazione al fine di indirizzare costantemente la propria attività al conseguimento degli obiettivi previsti e migliorare costantemente gli standard qualitativi dell’azione pubblica, investendo energie per il superamento di eventuali difficoltà. </t>
  </si>
  <si>
    <t>Orientamento ai risultati e alla qualità</t>
  </si>
  <si>
    <t xml:space="preserve">In quest‘ambito viene misurata e valutata la: Capacità di attivarsi in modo autonomo nell'ambito delle proprie responsabilità e dei propri compiti, senza attendere indicazioni dagli altri e senza subire gli eventi. </t>
  </si>
  <si>
    <t>Iniziativa</t>
  </si>
  <si>
    <t>Valutazione del personale assegnato</t>
  </si>
  <si>
    <t>Informatizzazione: Transizione Digitale – CAD: Servizi on_line, App IO, SPID, PAGOPA - Conservazione informatica dei documenti, attivazione dei fascicoli digitali e delle istanze online</t>
  </si>
  <si>
    <t xml:space="preserve">Piano Transizione Digitale: perseguimento obiettivi locali. Adeguamento infrastrutture digitali, attivazione dei fascicoli digitali e delle istanze online.App IO: sviluppo servizi digitali e fruibilità sulla piattaforma </t>
  </si>
  <si>
    <t>Liquidazioni</t>
  </si>
  <si>
    <t>Dovrà essere rispettato il termine di 20 giorni dal ricevimento per la liquidazione delle fatture agli operatori economici affidatari di lavori o servizi da parte dell'area interessata.</t>
  </si>
  <si>
    <t>Ciascun Responsabile dovrà certificare mediante idonei attestati di frequenza a corsi, seminari, convegni anche in modalità FAD lo svolgimento di almeno 24 ore di formazione attinente il profilo ricoperto. Dovrà inoltre assegnare medesimo obiettivo ai propri collaboratori.</t>
  </si>
  <si>
    <t>Area Professionale</t>
  </si>
  <si>
    <t>Avvio delle procedure di gara per l'affidamento dei lavori di ampliamento del cimitero comunale</t>
  </si>
  <si>
    <t>Il responsabile dell'area tecnica dovrà provvedere entro l'anno in corso all'avvio delle procedure di gara per l'affidamento dei lavori di ampliamento del cimitero comunale. Con avvio delle procedure si intende almeno la pubblicazione della Determina a contrarre</t>
  </si>
  <si>
    <t>Riconoscimento delle strade rurali di interesse pubblico</t>
  </si>
  <si>
    <t>Il responsabile dell'area tecnica dovrà provvedere entro l'anno in corso a completare l'iter per il riconoscimento tramite delibera consiliare delle strade rurali di interesse pubblico</t>
  </si>
  <si>
    <t>Riqualificazione dei servizi pubblici per l'inclusione e l'accessibilità.</t>
  </si>
  <si>
    <t>Totale Peso Obiettivi  Performance Individuale</t>
  </si>
  <si>
    <t>Totale Peso Obiettivi  Performance Individuale - Performance Organizzativa</t>
  </si>
  <si>
    <t>Premio</t>
  </si>
  <si>
    <t>SCHEDA DI VALUTAZIONE PERFORMANCE DEL DIPENDENTE</t>
  </si>
  <si>
    <t>Obiettivo Specifico del Servizio</t>
  </si>
  <si>
    <t>Ente</t>
  </si>
  <si>
    <t>Servizio</t>
  </si>
  <si>
    <t>Responsabile</t>
  </si>
  <si>
    <t>Pianificazione della formazione e sviluppo delle competenze</t>
  </si>
  <si>
    <t xml:space="preserve">Provvedere alla pianificazione e attuazione di attività formative  destinate al personale dell'ente al fine di promuoverne lo sviluppo delle conoscenze e delle competenze  in attuazione della Direttiva del Ministro della Pubblica Amministrazione del 24 Marzo 2023 </t>
  </si>
  <si>
    <t>Rispetto dei tempi di pagamento:  Garantire il rispetto dei tempi di pagamento delle fatture per lavori, forniture e servizi come richiesto dall'art. 4 bis), c. 2 del D.L. D.L. 24/02/2023 n. 13 (cd. Decreto PNRR3) convertito in L. 21/04/2023 n. 41 e secondo le indicazioni operative della circolare n° 1  del MEF/RGS  del 03.01.2024</t>
  </si>
  <si>
    <t>Riqualificazione dei servizi pubblici per l'inclusione e l'accessibilità.Predisposizone di un Piano Operativo, a cura del Responsabile di Servizio  individuato con proprio decreto dal Sindaco secondo le caretteristiche di cui all'art. 3 comma 2 bis del  D.Lgs 13.12.2023 n. 222,  finalizzato alla definzione e relativa attuazione, secondo le tempistiche previste nel piano stesso, degli obiettivi programmatici e strategici di riqualificazione dei servizi per l'inclusione e l'accessibilità.</t>
  </si>
  <si>
    <t xml:space="preserve">•Miglioramento moduli e formulari presenti nel sito web
•Interventi sui documenti presenti nel sito web
•Miglioramento dell’iter di pubblicazione nel sito web
•Inserire fasi sviluppo opera o Inserire fasi PEBA o  Inserire fasi altra azione identificata
•Aggiornamento Carta servizi per accessibilità disabili
•Pianificazione e attuazione di attività formative destinate al personale </t>
  </si>
  <si>
    <t>La verifica del raggiungimento degli obiettivi relativi al rispetto dei tempi di pagamento è effettuata dal competente organo di controllo di regolarità amministrativa e contabile sulla base degli indicatori elaborati mediante la piattaforma elettronica per la gestione telematica del rilascio delle certificazioni di cui all'articolo 7, comma 1, del decreto-legge 8 aprile 2013, n. 35, convertito, con modificazioni, dalla legge 6 giugno 2013, n. 64. Il mancato rispetto dei tempi di pagamento comporta una decurtazione della retribuzione di risultato nella misura del 30 per cento</t>
  </si>
  <si>
    <t>Comune di Golfo Aranci</t>
  </si>
  <si>
    <t>Finanziario, risorse umane e tributi</t>
  </si>
  <si>
    <t>Registrazione su portale InPA e pubblicazione concorso a tempo determinato ed indeterminato</t>
  </si>
  <si>
    <t>Registrazione su portale InPA e reclutamento personale con implementazione dotazione organica</t>
  </si>
  <si>
    <t>Maggiori automatismi contabili e miglior gestione delle risorse</t>
  </si>
  <si>
    <t>Simone Bertuccelli</t>
  </si>
  <si>
    <t>Ricontrattualizzazione utenze vodafone</t>
  </si>
  <si>
    <t>miglior utilizzo risorse e generazione economie</t>
  </si>
  <si>
    <t>Collegamento capitoli vincolati e non entrata/spesa</t>
  </si>
  <si>
    <t>Carta dei servizi finanziari</t>
  </si>
  <si>
    <t>pubblicazione su amministrazione trasparente della carta dei servizi finanziari</t>
  </si>
  <si>
    <t>Conciliazione con Abbanoa (Arera)</t>
  </si>
  <si>
    <t>gestione contenzioso</t>
  </si>
  <si>
    <t>Approvazione nuovo regolamento accesso agli impieghi (in collaborazione con Segretario Comunale)</t>
  </si>
  <si>
    <t>Adeguamento regolamento interno a disciplina nazionale</t>
  </si>
  <si>
    <t>Approvazione bilancio comunale entro il 31.12.2024</t>
  </si>
  <si>
    <t>Miglior programmazione per l’Ente, obiettivo mai raggiunto negli ultimi 10 anni. Sottoposizione deliberazione di approvazione a giunta e consiglio comunale</t>
  </si>
  <si>
    <t>Anna Rita Muzzu</t>
  </si>
  <si>
    <t>Funzionario</t>
  </si>
  <si>
    <t>Registrazione su portale inPA e pubblicazione 100% concorsi programmati dall'Ente</t>
  </si>
  <si>
    <t>Rita Musella</t>
  </si>
  <si>
    <t>Istruttore</t>
  </si>
  <si>
    <t>Collegamento del maggior numero di capitoli</t>
  </si>
  <si>
    <t>Annarosa Ienopoli</t>
  </si>
  <si>
    <t>Approvazione e pubblicazione sul portale istituzionale</t>
  </si>
  <si>
    <t>Antonella Pileri</t>
  </si>
  <si>
    <t>Definizione contenzioso con Abbanoa</t>
  </si>
  <si>
    <t>Nicoletta Munafò</t>
  </si>
  <si>
    <t>Operatore esperto</t>
  </si>
  <si>
    <t>Franco Ena</t>
  </si>
  <si>
    <t>Stipula nuovo contratto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</si>
</sst>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1" formatCode="_-* #,##0_-;\-* #,##0_-;_-* &quot;-&quot;_-;_-@_-"/>
    <numFmt numFmtId="43" formatCode="_-* #,##0.00_-;\-* #,##0.00_-;_-* &quot;-&quot;??_-;_-@_-"/>
    <numFmt numFmtId="164" formatCode="_-* #,##0\ _€_-;\-* #,##0\ _€_-;_-* &quot;-&quot;\ _€_-;_-@_-"/>
    <numFmt numFmtId="165" formatCode="_-&quot;€&quot;\ * #,##0.00_-;\-&quot;€&quot;\ * #,##0.00_-;_-&quot;€&quot;\ * &quot;-&quot;??_-;_-@_-"/>
    <numFmt numFmtId="166" formatCode="0.0"/>
    <numFmt numFmtId="167" formatCode="_-* #,##0_-;\-* #,##0_-;_-* &quot;-&quot;??_-;_-@_-"/>
    <numFmt numFmtId="168" formatCode="_-* #,##0.0_-;\-* #,##0.0_-;_-* &quot;-&quot;??_-;_-@_-"/>
    <numFmt numFmtId="169" formatCode="_-* #,##0.00\ _€_-;\-* #,##0.00\ _€_-;_-* &quot;-&quot;??\ _€_-;_-@_-"/>
  </numFmts>
  <fonts count="65" x14ac:knownFonts="1">
    <font>
      <sz val="11"/>
      <color theme="1"/>
      <name val="Calibri"/>
      <family val="2"/>
      <scheme val="minor"/>
    </font>
    <font>
      <sz val="11"/>
      <color indexed="8"/>
      <name val="Calibri"/>
      <family val="2"/>
    </font>
    <font>
      <b/>
      <sz val="11"/>
      <color indexed="8"/>
      <name val="Calibri"/>
      <family val="2"/>
    </font>
    <font>
      <sz val="11"/>
      <name val="Calibri"/>
      <family val="2"/>
    </font>
    <font>
      <sz val="11"/>
      <name val="Garamond"/>
      <family val="1"/>
    </font>
    <font>
      <b/>
      <sz val="11"/>
      <name val="Calibri"/>
      <family val="2"/>
    </font>
    <font>
      <sz val="12"/>
      <name val="Garamond"/>
      <family val="1"/>
    </font>
    <font>
      <sz val="12"/>
      <name val="Calibri"/>
      <family val="2"/>
    </font>
    <font>
      <sz val="10"/>
      <name val="Garamond"/>
      <family val="1"/>
    </font>
    <font>
      <sz val="10"/>
      <name val="Calibri"/>
      <family val="2"/>
    </font>
    <font>
      <b/>
      <sz val="12"/>
      <name val="Garamond"/>
      <family val="1"/>
    </font>
    <font>
      <b/>
      <sz val="36"/>
      <name val="Calibri"/>
      <family val="2"/>
    </font>
    <font>
      <sz val="11"/>
      <color indexed="8"/>
      <name val="Garamond"/>
      <family val="1"/>
    </font>
    <font>
      <u/>
      <sz val="11"/>
      <name val="Calibri"/>
      <family val="2"/>
    </font>
    <font>
      <b/>
      <sz val="9"/>
      <color indexed="81"/>
      <name val="Tahoma"/>
      <family val="2"/>
    </font>
    <font>
      <sz val="9"/>
      <color indexed="81"/>
      <name val="Tahoma"/>
      <family val="2"/>
    </font>
    <font>
      <sz val="10"/>
      <name val="Arial"/>
      <family val="2"/>
    </font>
    <font>
      <b/>
      <i/>
      <sz val="12"/>
      <name val="Garamond"/>
      <family val="1"/>
    </font>
    <font>
      <b/>
      <i/>
      <sz val="16"/>
      <name val="Garamond"/>
      <family val="1"/>
    </font>
    <font>
      <b/>
      <sz val="14"/>
      <name val="Garamond"/>
      <family val="1"/>
    </font>
    <font>
      <b/>
      <i/>
      <sz val="14"/>
      <name val="Garamond"/>
      <family val="1"/>
    </font>
    <font>
      <b/>
      <i/>
      <sz val="18"/>
      <name val="Garamond"/>
      <family val="1"/>
    </font>
    <font>
      <u/>
      <sz val="11"/>
      <color theme="10"/>
      <name val="Calibri"/>
      <family val="2"/>
      <scheme val="minor"/>
    </font>
    <font>
      <sz val="11"/>
      <color theme="1"/>
      <name val="Calibri"/>
      <family val="2"/>
      <scheme val="minor"/>
    </font>
    <font>
      <sz val="14"/>
      <name val="Garamond"/>
      <family val="1"/>
    </font>
    <font>
      <b/>
      <sz val="8"/>
      <name val="Garamond"/>
      <family val="1"/>
    </font>
    <font>
      <b/>
      <sz val="9"/>
      <name val="Garamond"/>
      <family val="1"/>
    </font>
    <font>
      <sz val="9"/>
      <name val="Garamond"/>
      <family val="1"/>
    </font>
    <font>
      <i/>
      <sz val="9"/>
      <name val="Garamond"/>
      <family val="1"/>
    </font>
    <font>
      <b/>
      <sz val="10"/>
      <name val="Garamond"/>
      <family val="1"/>
    </font>
    <font>
      <b/>
      <i/>
      <sz val="10"/>
      <name val="Garamond"/>
      <family val="1"/>
    </font>
    <font>
      <i/>
      <sz val="10"/>
      <name val="Garamond"/>
      <family val="1"/>
    </font>
    <font>
      <b/>
      <sz val="8"/>
      <color indexed="81"/>
      <name val="Tahoma"/>
      <family val="2"/>
    </font>
    <font>
      <sz val="8"/>
      <color indexed="81"/>
      <name val="Tahoma"/>
      <family val="2"/>
    </font>
    <font>
      <b/>
      <i/>
      <sz val="12"/>
      <color rgb="FFFF0000"/>
      <name val="Garamond"/>
      <family val="1"/>
    </font>
    <font>
      <b/>
      <sz val="18"/>
      <name val="Garamond"/>
      <family val="1"/>
    </font>
    <font>
      <sz val="11"/>
      <color theme="1"/>
      <name val="Garamond"/>
      <family val="1"/>
    </font>
    <font>
      <sz val="12"/>
      <color rgb="FFFF0000"/>
      <name val="Garamond"/>
      <family val="1"/>
    </font>
    <font>
      <b/>
      <i/>
      <sz val="11"/>
      <name val="Garamond"/>
      <family val="1"/>
    </font>
    <font>
      <b/>
      <sz val="28"/>
      <name val="Garamond"/>
      <family val="1"/>
    </font>
    <font>
      <b/>
      <i/>
      <sz val="28"/>
      <name val="Garamond"/>
      <family val="1"/>
    </font>
    <font>
      <b/>
      <i/>
      <sz val="22"/>
      <name val="Garamond"/>
      <family val="1"/>
    </font>
    <font>
      <b/>
      <sz val="12"/>
      <color theme="1"/>
      <name val="Garamond"/>
      <family val="1"/>
    </font>
    <font>
      <b/>
      <sz val="8"/>
      <color theme="1"/>
      <name val="Garamond"/>
      <family val="1"/>
    </font>
    <font>
      <sz val="8"/>
      <color theme="1"/>
      <name val="Garamond"/>
      <family val="1"/>
    </font>
    <font>
      <b/>
      <sz val="11"/>
      <color theme="1"/>
      <name val="Garamond"/>
      <family val="1"/>
    </font>
    <font>
      <sz val="12"/>
      <color theme="1"/>
      <name val="Times New Roman"/>
      <family val="1"/>
    </font>
    <font>
      <b/>
      <sz val="12"/>
      <color theme="1"/>
      <name val="Times New Roman"/>
      <family val="1"/>
    </font>
    <font>
      <sz val="12"/>
      <color theme="1"/>
      <name val="Garamond"/>
      <family val="1"/>
    </font>
    <font>
      <b/>
      <sz val="10"/>
      <color theme="1"/>
      <name val="Garamond"/>
      <family val="1"/>
    </font>
    <font>
      <sz val="10"/>
      <color theme="1"/>
      <name val="Garamond"/>
      <family val="1"/>
    </font>
    <font>
      <u/>
      <sz val="10"/>
      <color theme="1"/>
      <name val="Garamond"/>
      <family val="1"/>
    </font>
    <font>
      <sz val="7"/>
      <color theme="1"/>
      <name val="Times New Roman"/>
      <family val="1"/>
    </font>
    <font>
      <i/>
      <sz val="10"/>
      <color theme="1"/>
      <name val="Garamond"/>
      <family val="1"/>
    </font>
    <font>
      <sz val="9"/>
      <color indexed="81"/>
      <name val="Tahoma"/>
      <charset val="1"/>
    </font>
    <font>
      <b/>
      <sz val="9"/>
      <color indexed="81"/>
      <name val="Tahoma"/>
      <charset val="1"/>
    </font>
    <font>
      <sz val="10"/>
      <color theme="1"/>
      <name val="Times New Roman"/>
      <family val="1"/>
    </font>
    <font>
      <sz val="10.5"/>
      <color theme="1"/>
      <name val="Times New Roman"/>
      <family val="1"/>
    </font>
    <font>
      <sz val="10"/>
      <color rgb="FF000000"/>
      <name val="Times New Roman"/>
      <family val="1"/>
    </font>
    <font>
      <sz val="8"/>
      <color theme="1"/>
      <name val="Times New Roman"/>
      <family val="1"/>
    </font>
    <font>
      <sz val="9"/>
      <color theme="1"/>
      <name val="Times New Roman"/>
      <family val="1"/>
    </font>
    <font>
      <sz val="11"/>
      <color rgb="FFFF0000"/>
      <name val="Garamond"/>
      <family val="1"/>
    </font>
    <font>
      <sz val="10"/>
      <color rgb="FF000000"/>
      <name val="Garamond"/>
      <family val="1"/>
    </font>
    <font>
      <sz val="10"/>
      <color indexed="8"/>
      <name val="Garamond"/>
      <family val="1"/>
    </font>
    <font>
      <sz val="11"/>
      <color rgb="FF000000"/>
      <name val="Arial"/>
      <family val="2"/>
    </font>
  </fonts>
  <fills count="22">
    <fill>
      <patternFill patternType="none"/>
    </fill>
    <fill>
      <patternFill patternType="gray125"/>
    </fill>
    <fill>
      <patternFill patternType="solid">
        <fgColor indexed="26"/>
        <bgColor indexed="64"/>
      </patternFill>
    </fill>
    <fill>
      <patternFill patternType="solid">
        <fgColor indexed="42"/>
        <bgColor indexed="64"/>
      </patternFill>
    </fill>
    <fill>
      <patternFill patternType="solid">
        <fgColor indexed="53"/>
        <bgColor indexed="64"/>
      </patternFill>
    </fill>
    <fill>
      <patternFill patternType="solid">
        <fgColor indexed="51"/>
        <bgColor indexed="64"/>
      </patternFill>
    </fill>
    <fill>
      <patternFill patternType="gray0625"/>
    </fill>
    <fill>
      <patternFill patternType="solid">
        <fgColor indexed="9"/>
        <bgColor indexed="64"/>
      </patternFill>
    </fill>
    <fill>
      <patternFill patternType="solid">
        <fgColor theme="0"/>
        <bgColor indexed="64"/>
      </patternFill>
    </fill>
    <fill>
      <patternFill patternType="solid">
        <fgColor theme="4" tint="0.79998168889431442"/>
        <bgColor indexed="64"/>
      </patternFill>
    </fill>
    <fill>
      <patternFill patternType="solid">
        <fgColor theme="3" tint="0.39997558519241921"/>
        <bgColor indexed="64"/>
      </patternFill>
    </fill>
    <fill>
      <patternFill patternType="solid">
        <fgColor theme="3" tint="0.79998168889431442"/>
        <bgColor indexed="64"/>
      </patternFill>
    </fill>
    <fill>
      <patternFill patternType="solid">
        <fgColor theme="8" tint="0.79998168889431442"/>
        <bgColor indexed="64"/>
      </patternFill>
    </fill>
    <fill>
      <patternFill patternType="solid">
        <fgColor rgb="FFFFFFCC"/>
        <bgColor indexed="64"/>
      </patternFill>
    </fill>
    <fill>
      <patternFill patternType="gray0625">
        <bgColor theme="9"/>
      </patternFill>
    </fill>
    <fill>
      <patternFill patternType="solid">
        <fgColor indexed="13"/>
        <bgColor indexed="64"/>
      </patternFill>
    </fill>
    <fill>
      <patternFill patternType="solid">
        <fgColor rgb="FFF79646"/>
        <bgColor indexed="64"/>
      </patternFill>
    </fill>
    <fill>
      <patternFill patternType="solid">
        <fgColor rgb="FFFDE4D0"/>
        <bgColor indexed="64"/>
      </patternFill>
    </fill>
    <fill>
      <patternFill patternType="solid">
        <fgColor rgb="FFFFFF00"/>
        <bgColor indexed="64"/>
      </patternFill>
    </fill>
    <fill>
      <patternFill patternType="solid">
        <fgColor theme="0" tint="-4.9989318521683403E-2"/>
        <bgColor indexed="64"/>
      </patternFill>
    </fill>
    <fill>
      <patternFill patternType="solid">
        <fgColor theme="2"/>
        <bgColor indexed="64"/>
      </patternFill>
    </fill>
    <fill>
      <patternFill patternType="solid">
        <fgColor rgb="FF00B0F0"/>
        <bgColor indexed="64"/>
      </patternFill>
    </fill>
  </fills>
  <borders count="112">
    <border>
      <left/>
      <right/>
      <top/>
      <bottom/>
      <diagonal/>
    </border>
    <border>
      <left style="thin">
        <color indexed="64"/>
      </left>
      <right style="thin">
        <color indexed="64"/>
      </right>
      <top style="thin">
        <color indexed="64"/>
      </top>
      <bottom style="thin">
        <color indexed="64"/>
      </bottom>
      <diagonal/>
    </border>
    <border>
      <left style="double">
        <color indexed="64"/>
      </left>
      <right style="double">
        <color indexed="64"/>
      </right>
      <top style="double">
        <color indexed="64"/>
      </top>
      <bottom style="double">
        <color indexed="64"/>
      </bottom>
      <diagonal/>
    </border>
    <border>
      <left style="medium">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thin">
        <color indexed="64"/>
      </left>
      <right/>
      <top/>
      <bottom/>
      <diagonal/>
    </border>
    <border>
      <left/>
      <right style="medium">
        <color indexed="64"/>
      </right>
      <top/>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right/>
      <top/>
      <bottom style="double">
        <color indexed="64"/>
      </bottom>
      <diagonal/>
    </border>
    <border>
      <left style="double">
        <color indexed="64"/>
      </left>
      <right style="double">
        <color indexed="64"/>
      </right>
      <top style="double">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top style="double">
        <color indexed="64"/>
      </top>
      <bottom/>
      <diagonal/>
    </border>
    <border>
      <left/>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style="double">
        <color indexed="64"/>
      </right>
      <top/>
      <bottom style="double">
        <color indexed="64"/>
      </bottom>
      <diagonal/>
    </border>
    <border>
      <left/>
      <right style="double">
        <color indexed="64"/>
      </right>
      <top style="double">
        <color indexed="64"/>
      </top>
      <bottom/>
      <diagonal/>
    </border>
    <border>
      <left style="double">
        <color indexed="64"/>
      </left>
      <right style="double">
        <color indexed="64"/>
      </right>
      <top/>
      <bottom style="double">
        <color indexed="64"/>
      </bottom>
      <diagonal/>
    </border>
    <border>
      <left style="thin">
        <color theme="3" tint="0.39997558519241921"/>
      </left>
      <right/>
      <top style="thin">
        <color theme="3" tint="0.39997558519241921"/>
      </top>
      <bottom/>
      <diagonal/>
    </border>
    <border>
      <left/>
      <right/>
      <top style="thin">
        <color theme="3" tint="0.39997558519241921"/>
      </top>
      <bottom/>
      <diagonal/>
    </border>
    <border>
      <left/>
      <right style="thin">
        <color theme="3" tint="0.39997558519241921"/>
      </right>
      <top style="thin">
        <color theme="3" tint="0.39997558519241921"/>
      </top>
      <bottom/>
      <diagonal/>
    </border>
    <border>
      <left style="thin">
        <color theme="3" tint="0.39997558519241921"/>
      </left>
      <right/>
      <top/>
      <bottom/>
      <diagonal/>
    </border>
    <border>
      <left/>
      <right/>
      <top/>
      <bottom style="thin">
        <color theme="3" tint="0.39997558519241921"/>
      </bottom>
      <diagonal/>
    </border>
    <border>
      <left/>
      <right style="thin">
        <color theme="3" tint="0.39997558519241921"/>
      </right>
      <top/>
      <bottom/>
      <diagonal/>
    </border>
    <border>
      <left/>
      <right/>
      <top style="thin">
        <color theme="3" tint="0.39997558519241921"/>
      </top>
      <bottom style="thin">
        <color theme="3" tint="0.39997558519241921"/>
      </bottom>
      <diagonal/>
    </border>
    <border>
      <left style="thin">
        <color theme="3" tint="0.39997558519241921"/>
      </left>
      <right/>
      <top/>
      <bottom style="thin">
        <color theme="3" tint="0.39997558519241921"/>
      </bottom>
      <diagonal/>
    </border>
    <border>
      <left/>
      <right style="thin">
        <color theme="3" tint="0.39997558519241921"/>
      </right>
      <top/>
      <bottom style="thin">
        <color theme="3" tint="0.39997558519241921"/>
      </bottom>
      <diagonal/>
    </border>
    <border>
      <left style="thin">
        <color theme="3" tint="0.39997558519241921"/>
      </left>
      <right style="thin">
        <color theme="3" tint="0.39997558519241921"/>
      </right>
      <top/>
      <bottom style="thin">
        <color theme="3" tint="0.39997558519241921"/>
      </bottom>
      <diagonal/>
    </border>
    <border>
      <left style="thin">
        <color theme="3" tint="0.39997558519241921"/>
      </left>
      <right style="thin">
        <color theme="3" tint="0.39997558519241921"/>
      </right>
      <top style="thin">
        <color theme="3" tint="0.39997558519241921"/>
      </top>
      <bottom style="thin">
        <color theme="3" tint="0.39997558519241921"/>
      </bottom>
      <diagonal/>
    </border>
    <border>
      <left style="thin">
        <color theme="3" tint="0.39997558519241921"/>
      </left>
      <right style="thin">
        <color theme="3" tint="0.39997558519241921"/>
      </right>
      <top style="thin">
        <color theme="3" tint="0.39997558519241921"/>
      </top>
      <bottom/>
      <diagonal/>
    </border>
    <border>
      <left/>
      <right style="thin">
        <color theme="3" tint="0.39997558519241921"/>
      </right>
      <top style="thin">
        <color theme="3" tint="0.39997558519241921"/>
      </top>
      <bottom style="thin">
        <color theme="3" tint="0.39997558519241921"/>
      </bottom>
      <diagonal/>
    </border>
    <border>
      <left style="thin">
        <color theme="3" tint="0.59999389629810485"/>
      </left>
      <right style="thin">
        <color theme="3" tint="0.59999389629810485"/>
      </right>
      <top style="thin">
        <color theme="3" tint="0.59999389629810485"/>
      </top>
      <bottom style="thin">
        <color theme="3" tint="0.59999389629810485"/>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double">
        <color indexed="64"/>
      </left>
      <right style="double">
        <color indexed="64"/>
      </right>
      <top/>
      <bottom/>
      <diagonal/>
    </border>
    <border>
      <left style="thin">
        <color theme="3" tint="0.39997558519241921"/>
      </left>
      <right style="thin">
        <color theme="3" tint="0.39997558519241921"/>
      </right>
      <top/>
      <bottom/>
      <diagonal/>
    </border>
    <border>
      <left/>
      <right style="thin">
        <color theme="3" tint="0.59999389629810485"/>
      </right>
      <top style="thin">
        <color theme="3" tint="0.59999389629810485"/>
      </top>
      <bottom/>
      <diagonal/>
    </border>
    <border>
      <left style="thin">
        <color theme="3" tint="0.59999389629810485"/>
      </left>
      <right style="thin">
        <color theme="3" tint="0.59999389629810485"/>
      </right>
      <top/>
      <bottom/>
      <diagonal/>
    </border>
    <border>
      <left/>
      <right style="thin">
        <color theme="3" tint="0.59999389629810485"/>
      </right>
      <top/>
      <bottom style="thin">
        <color theme="3" tint="0.59999389629810485"/>
      </bottom>
      <diagonal/>
    </border>
    <border>
      <left style="thin">
        <color theme="3" tint="0.59999389629810485"/>
      </left>
      <right style="thin">
        <color theme="3" tint="0.59999389629810485"/>
      </right>
      <top/>
      <bottom style="thin">
        <color theme="3" tint="0.59999389629810485"/>
      </bottom>
      <diagonal/>
    </border>
    <border>
      <left/>
      <right style="thin">
        <color theme="3" tint="0.59999389629810485"/>
      </right>
      <top style="thin">
        <color theme="3" tint="0.59999389629810485"/>
      </top>
      <bottom style="thin">
        <color theme="3" tint="0.59999389629810485"/>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theme="3" tint="0.39997558519241921"/>
      </left>
      <right/>
      <top style="double">
        <color indexed="64"/>
      </top>
      <bottom style="thin">
        <color theme="3" tint="0.39997558519241921"/>
      </bottom>
      <diagonal/>
    </border>
    <border>
      <left/>
      <right/>
      <top style="double">
        <color indexed="64"/>
      </top>
      <bottom style="thin">
        <color theme="3" tint="0.39997558519241921"/>
      </bottom>
      <diagonal/>
    </border>
    <border>
      <left style="thin">
        <color theme="3" tint="0.39997558519241921"/>
      </left>
      <right/>
      <top style="thin">
        <color theme="3" tint="0.39997558519241921"/>
      </top>
      <bottom style="thin">
        <color theme="3" tint="0.39997558519241921"/>
      </bottom>
      <diagonal/>
    </border>
    <border>
      <left style="thin">
        <color theme="3" tint="0.39997558519241921"/>
      </left>
      <right/>
      <top style="thin">
        <color theme="3" tint="0.59999389629810485"/>
      </top>
      <bottom/>
      <diagonal/>
    </border>
    <border>
      <left/>
      <right/>
      <top style="thin">
        <color theme="3" tint="0.59999389629810485"/>
      </top>
      <bottom/>
      <diagonal/>
    </border>
    <border>
      <left style="thin">
        <color theme="3" tint="0.59999389629810485"/>
      </left>
      <right/>
      <top style="thin">
        <color theme="3" tint="0.59999389629810485"/>
      </top>
      <bottom/>
      <diagonal/>
    </border>
    <border>
      <left style="thin">
        <color theme="3" tint="0.39997558519241921"/>
      </left>
      <right/>
      <top/>
      <bottom style="thin">
        <color theme="3" tint="0.59999389629810485"/>
      </bottom>
      <diagonal/>
    </border>
    <border>
      <left/>
      <right/>
      <top/>
      <bottom style="thin">
        <color theme="3" tint="0.59999389629810485"/>
      </bottom>
      <diagonal/>
    </border>
    <border>
      <left style="thin">
        <color theme="3" tint="0.59999389629810485"/>
      </left>
      <right/>
      <top/>
      <bottom style="thin">
        <color theme="3" tint="0.59999389629810485"/>
      </bottom>
      <diagonal/>
    </border>
    <border>
      <left style="double">
        <color indexed="64"/>
      </left>
      <right style="thin">
        <color theme="3" tint="0.39997558519241921"/>
      </right>
      <top/>
      <bottom/>
      <diagonal/>
    </border>
    <border>
      <left/>
      <right style="thin">
        <color theme="3" tint="0.39997558519241921"/>
      </right>
      <top style="thin">
        <color theme="3" tint="0.59999389629810485"/>
      </top>
      <bottom/>
      <diagonal/>
    </border>
    <border>
      <left style="thin">
        <color theme="3" tint="0.59999389629810485"/>
      </left>
      <right style="thin">
        <color theme="3" tint="0.39997558519241921"/>
      </right>
      <top style="thin">
        <color theme="3" tint="0.59999389629810485"/>
      </top>
      <bottom style="thin">
        <color theme="3" tint="0.59999389629810485"/>
      </bottom>
      <diagonal/>
    </border>
    <border>
      <left/>
      <right style="thin">
        <color theme="3" tint="0.39997558519241921"/>
      </right>
      <top/>
      <bottom style="thin">
        <color theme="3" tint="0.59999389629810485"/>
      </bottom>
      <diagonal/>
    </border>
    <border>
      <left style="thin">
        <color theme="3" tint="0.39997558519241921"/>
      </left>
      <right style="thin">
        <color theme="3" tint="0.59999389629810485"/>
      </right>
      <top style="thin">
        <color theme="3" tint="0.59999389629810485"/>
      </top>
      <bottom style="thin">
        <color theme="3" tint="0.59999389629810485"/>
      </bottom>
      <diagonal/>
    </border>
    <border>
      <left style="thin">
        <color theme="3" tint="0.59999389629810485"/>
      </left>
      <right/>
      <top style="thin">
        <color theme="3" tint="0.59999389629810485"/>
      </top>
      <bottom style="thin">
        <color theme="3" tint="0.59999389629810485"/>
      </bottom>
      <diagonal/>
    </border>
    <border>
      <left style="double">
        <color indexed="64"/>
      </left>
      <right style="thin">
        <color theme="3" tint="0.59999389629810485"/>
      </right>
      <top style="thin">
        <color theme="3" tint="0.59999389629810485"/>
      </top>
      <bottom style="thin">
        <color theme="3" tint="0.59999389629810485"/>
      </bottom>
      <diagonal/>
    </border>
    <border>
      <left style="thin">
        <color theme="3" tint="0.59999389629810485"/>
      </left>
      <right style="double">
        <color indexed="64"/>
      </right>
      <top style="thin">
        <color theme="3" tint="0.59999389629810485"/>
      </top>
      <bottom style="thin">
        <color theme="3" tint="0.59999389629810485"/>
      </bottom>
      <diagonal/>
    </border>
    <border>
      <left style="thin">
        <color theme="3" tint="0.59999389629810485"/>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right/>
      <top style="thin">
        <color theme="3" tint="0.59999389629810485"/>
      </top>
      <bottom style="thin">
        <color theme="3" tint="0.59999389629810485"/>
      </bottom>
      <diagonal/>
    </border>
    <border>
      <left style="thin">
        <color rgb="FF00B0F0"/>
      </left>
      <right style="thin">
        <color rgb="FF00B0F0"/>
      </right>
      <top style="thin">
        <color rgb="FF00B0F0"/>
      </top>
      <bottom style="thin">
        <color rgb="FF00B0F0"/>
      </bottom>
      <diagonal/>
    </border>
    <border>
      <left style="thin">
        <color rgb="FF00B0F0"/>
      </left>
      <right/>
      <top style="thin">
        <color rgb="FF00B0F0"/>
      </top>
      <bottom style="thin">
        <color rgb="FF00B0F0"/>
      </bottom>
      <diagonal/>
    </border>
    <border>
      <left/>
      <right/>
      <top style="thin">
        <color rgb="FF00B0F0"/>
      </top>
      <bottom style="thin">
        <color rgb="FF00B0F0"/>
      </bottom>
      <diagonal/>
    </border>
    <border>
      <left/>
      <right style="thin">
        <color rgb="FF00B0F0"/>
      </right>
      <top style="thin">
        <color rgb="FF00B0F0"/>
      </top>
      <bottom style="thin">
        <color rgb="FF00B0F0"/>
      </bottom>
      <diagonal/>
    </border>
    <border>
      <left style="medium">
        <color rgb="FF8DB4E2"/>
      </left>
      <right style="medium">
        <color rgb="FF8DB4E2"/>
      </right>
      <top/>
      <bottom style="medium">
        <color rgb="FF8DB4E2"/>
      </bottom>
      <diagonal/>
    </border>
    <border>
      <left/>
      <right style="medium">
        <color rgb="FF8DB4E2"/>
      </right>
      <top/>
      <bottom style="medium">
        <color rgb="FF8DB4E2"/>
      </bottom>
      <diagonal/>
    </border>
    <border>
      <left style="thin">
        <color theme="3" tint="0.59999389629810485"/>
      </left>
      <right/>
      <top style="double">
        <color indexed="64"/>
      </top>
      <bottom style="thin">
        <color theme="3" tint="0.59999389629810485"/>
      </bottom>
      <diagonal/>
    </border>
    <border>
      <left/>
      <right/>
      <top style="double">
        <color indexed="64"/>
      </top>
      <bottom style="thin">
        <color theme="3" tint="0.59999389629810485"/>
      </bottom>
      <diagonal/>
    </border>
    <border>
      <left/>
      <right style="thin">
        <color theme="3" tint="0.59999389629810485"/>
      </right>
      <top style="double">
        <color indexed="64"/>
      </top>
      <bottom style="thin">
        <color theme="3" tint="0.59999389629810485"/>
      </bottom>
      <diagonal/>
    </border>
    <border>
      <left style="medium">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right style="thin">
        <color rgb="FF00B0F0"/>
      </right>
      <top style="thin">
        <color rgb="FF00B0F0"/>
      </top>
      <bottom/>
      <diagonal/>
    </border>
    <border>
      <left/>
      <right style="thin">
        <color rgb="FF00B0F0"/>
      </right>
      <top/>
      <bottom style="thin">
        <color rgb="FF00B0F0"/>
      </bottom>
      <diagonal/>
    </border>
    <border>
      <left/>
      <right/>
      <top style="thin">
        <color rgb="FF00B0F0"/>
      </top>
      <bottom/>
      <diagonal/>
    </border>
    <border>
      <left/>
      <right/>
      <top/>
      <bottom style="thin">
        <color rgb="FF00B0F0"/>
      </bottom>
      <diagonal/>
    </border>
    <border>
      <left style="thin">
        <color rgb="FF00B0F0"/>
      </left>
      <right/>
      <top style="thin">
        <color rgb="FF00B0F0"/>
      </top>
      <bottom/>
      <diagonal/>
    </border>
    <border>
      <left style="thin">
        <color rgb="FF00B0F0"/>
      </left>
      <right/>
      <top/>
      <bottom style="thin">
        <color theme="3" tint="0.59999389629810485"/>
      </bottom>
      <diagonal/>
    </border>
  </borders>
  <cellStyleXfs count="18">
    <xf numFmtId="0" fontId="0" fillId="0" borderId="0"/>
    <xf numFmtId="0" fontId="22" fillId="0" borderId="0" applyNumberForma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165" fontId="1" fillId="0" borderId="0" applyFont="0" applyFill="0" applyBorder="0" applyAlignment="0" applyProtection="0"/>
    <xf numFmtId="164" fontId="23" fillId="0" borderId="0" applyFont="0" applyFill="0" applyBorder="0" applyAlignment="0" applyProtection="0"/>
    <xf numFmtId="43" fontId="23" fillId="0" borderId="0" applyFont="0" applyFill="0" applyBorder="0" applyAlignment="0" applyProtection="0"/>
    <xf numFmtId="41" fontId="23" fillId="0" borderId="0" applyFont="0" applyFill="0" applyBorder="0" applyAlignment="0" applyProtection="0"/>
    <xf numFmtId="9" fontId="23" fillId="0" borderId="0" applyFont="0" applyFill="0" applyBorder="0" applyAlignment="0" applyProtection="0"/>
    <xf numFmtId="43" fontId="23" fillId="0" borderId="0" applyFont="0" applyFill="0" applyBorder="0" applyAlignment="0" applyProtection="0"/>
    <xf numFmtId="41" fontId="23" fillId="0" borderId="0" applyFont="0" applyFill="0" applyBorder="0" applyAlignment="0" applyProtection="0"/>
    <xf numFmtId="43" fontId="23" fillId="0" borderId="0" applyFont="0" applyFill="0" applyBorder="0" applyAlignment="0" applyProtection="0"/>
    <xf numFmtId="41" fontId="23" fillId="0" borderId="0" applyFont="0" applyFill="0" applyBorder="0" applyAlignment="0" applyProtection="0"/>
    <xf numFmtId="0" fontId="64" fillId="0" borderId="0"/>
    <xf numFmtId="43" fontId="23" fillId="0" borderId="0" applyFont="0" applyFill="0" applyBorder="0" applyAlignment="0" applyProtection="0"/>
    <xf numFmtId="41" fontId="23" fillId="0" borderId="0" applyFont="0" applyFill="0" applyBorder="0" applyAlignment="0" applyProtection="0"/>
    <xf numFmtId="169" fontId="23" fillId="0" borderId="0" applyFont="0" applyFill="0" applyBorder="0" applyAlignment="0" applyProtection="0"/>
  </cellStyleXfs>
  <cellXfs count="596">
    <xf numFmtId="0" fontId="0" fillId="0" borderId="0" xfId="0"/>
    <xf numFmtId="0" fontId="4" fillId="0" borderId="0" xfId="0" applyFont="1" applyAlignment="1">
      <alignment vertical="center" wrapText="1"/>
    </xf>
    <xf numFmtId="0" fontId="3" fillId="0" borderId="0" xfId="0" applyFont="1" applyAlignment="1">
      <alignment vertical="center"/>
    </xf>
    <xf numFmtId="0" fontId="5" fillId="5" borderId="2" xfId="0" applyFont="1" applyFill="1" applyBorder="1" applyAlignment="1">
      <alignment horizontal="center" vertical="center" wrapText="1"/>
    </xf>
    <xf numFmtId="0" fontId="6" fillId="0" borderId="0" xfId="0" applyFont="1" applyAlignment="1">
      <alignment vertical="center" wrapText="1"/>
    </xf>
    <xf numFmtId="0" fontId="7" fillId="0" borderId="0" xfId="0" applyFont="1" applyAlignment="1">
      <alignment vertical="center"/>
    </xf>
    <xf numFmtId="0" fontId="8" fillId="0" borderId="0" xfId="0" applyFont="1" applyAlignment="1">
      <alignment vertical="center" wrapText="1"/>
    </xf>
    <xf numFmtId="0" fontId="9" fillId="0" borderId="0" xfId="0" applyFont="1" applyAlignment="1">
      <alignment vertical="center"/>
    </xf>
    <xf numFmtId="0" fontId="10" fillId="0" borderId="0" xfId="0" applyFont="1" applyAlignment="1">
      <alignment vertical="center" wrapText="1"/>
    </xf>
    <xf numFmtId="0" fontId="12" fillId="0" borderId="0" xfId="0" applyFont="1" applyAlignment="1">
      <alignment vertical="center"/>
    </xf>
    <xf numFmtId="0" fontId="0" fillId="0" borderId="0" xfId="0" applyAlignment="1">
      <alignment vertical="center"/>
    </xf>
    <xf numFmtId="0" fontId="0" fillId="2" borderId="3" xfId="0" applyFill="1" applyBorder="1" applyAlignment="1">
      <alignment horizontal="center" vertical="center" wrapText="1"/>
    </xf>
    <xf numFmtId="0" fontId="0" fillId="2" borderId="0" xfId="0" applyFill="1" applyAlignment="1">
      <alignment horizontal="center" vertical="center" wrapText="1"/>
    </xf>
    <xf numFmtId="0" fontId="0" fillId="2" borderId="4" xfId="0" applyFill="1" applyBorder="1" applyAlignment="1">
      <alignment horizontal="center" vertical="center" wrapText="1"/>
    </xf>
    <xf numFmtId="0" fontId="0" fillId="5" borderId="5" xfId="0" applyFill="1" applyBorder="1" applyAlignment="1">
      <alignment horizontal="center" vertical="center" wrapText="1"/>
    </xf>
    <xf numFmtId="0" fontId="0" fillId="5" borderId="6" xfId="0" applyFill="1" applyBorder="1" applyAlignment="1">
      <alignment horizontal="center" vertical="center" wrapText="1"/>
    </xf>
    <xf numFmtId="0" fontId="0" fillId="2" borderId="1" xfId="0" applyFill="1" applyBorder="1" applyAlignment="1">
      <alignment horizontal="center" vertical="center" wrapText="1"/>
    </xf>
    <xf numFmtId="0" fontId="0" fillId="2" borderId="7" xfId="0" applyFill="1" applyBorder="1" applyAlignment="1">
      <alignment horizontal="center" vertical="center" wrapText="1"/>
    </xf>
    <xf numFmtId="0" fontId="0" fillId="2" borderId="8" xfId="0" applyFill="1" applyBorder="1" applyAlignment="1">
      <alignment horizontal="center" vertical="center" wrapText="1"/>
    </xf>
    <xf numFmtId="0" fontId="0" fillId="5" borderId="1" xfId="0" applyFill="1" applyBorder="1" applyAlignment="1">
      <alignment horizontal="center" vertical="center" wrapText="1"/>
    </xf>
    <xf numFmtId="0" fontId="0" fillId="5" borderId="7" xfId="0" applyFill="1" applyBorder="1" applyAlignment="1">
      <alignment horizontal="center" vertical="center" wrapText="1"/>
    </xf>
    <xf numFmtId="0" fontId="0" fillId="2" borderId="4" xfId="0" applyFill="1" applyBorder="1" applyAlignment="1">
      <alignment horizontal="center" vertical="center"/>
    </xf>
    <xf numFmtId="0" fontId="0" fillId="2" borderId="1" xfId="0" applyFill="1" applyBorder="1" applyAlignment="1">
      <alignment horizontal="center" vertical="center"/>
    </xf>
    <xf numFmtId="0" fontId="0" fillId="2" borderId="7" xfId="0" applyFill="1" applyBorder="1" applyAlignment="1">
      <alignment horizontal="center" vertical="center"/>
    </xf>
    <xf numFmtId="0" fontId="0" fillId="2" borderId="9" xfId="0" applyFill="1" applyBorder="1" applyAlignment="1">
      <alignment horizontal="center" vertical="center"/>
    </xf>
    <xf numFmtId="0" fontId="0" fillId="2" borderId="0" xfId="0" applyFill="1" applyAlignment="1">
      <alignment horizontal="center" vertical="center"/>
    </xf>
    <xf numFmtId="0" fontId="0" fillId="2" borderId="10" xfId="0" applyFill="1" applyBorder="1" applyAlignment="1">
      <alignment horizontal="center" vertical="center"/>
    </xf>
    <xf numFmtId="0" fontId="0" fillId="2" borderId="11" xfId="0" applyFill="1" applyBorder="1" applyAlignment="1">
      <alignment horizontal="center" vertical="center" wrapText="1"/>
    </xf>
    <xf numFmtId="0" fontId="0" fillId="2" borderId="12" xfId="0" applyFill="1" applyBorder="1" applyAlignment="1">
      <alignment horizontal="center" vertical="center" wrapText="1"/>
    </xf>
    <xf numFmtId="0" fontId="0" fillId="2" borderId="13"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15" xfId="0" applyFill="1" applyBorder="1" applyAlignment="1">
      <alignment horizontal="center" vertical="center" wrapText="1"/>
    </xf>
    <xf numFmtId="0" fontId="0" fillId="2" borderId="16" xfId="0" applyFill="1" applyBorder="1" applyAlignment="1">
      <alignment horizontal="center" vertical="center" wrapText="1"/>
    </xf>
    <xf numFmtId="0" fontId="0" fillId="2" borderId="17" xfId="0" applyFill="1" applyBorder="1" applyAlignment="1">
      <alignment horizontal="center" vertical="center" wrapText="1"/>
    </xf>
    <xf numFmtId="0" fontId="13" fillId="0" borderId="0" xfId="1" applyFont="1" applyAlignment="1">
      <alignment horizontal="center" vertical="center"/>
    </xf>
    <xf numFmtId="0" fontId="3" fillId="0" borderId="0" xfId="0" applyFont="1" applyAlignment="1">
      <alignment horizontal="center" vertical="center"/>
    </xf>
    <xf numFmtId="49" fontId="3" fillId="0" borderId="0" xfId="0" applyNumberFormat="1" applyFont="1" applyAlignment="1">
      <alignment horizontal="center" vertical="center"/>
    </xf>
    <xf numFmtId="0" fontId="4" fillId="0" borderId="0" xfId="0" applyFont="1" applyAlignment="1">
      <alignment horizontal="left" vertical="center"/>
    </xf>
    <xf numFmtId="0" fontId="4" fillId="0" borderId="0" xfId="0" applyFont="1" applyAlignment="1">
      <alignment vertical="center"/>
    </xf>
    <xf numFmtId="0" fontId="3" fillId="0" borderId="0" xfId="0" applyFont="1" applyAlignment="1">
      <alignment horizontal="left" vertical="center"/>
    </xf>
    <xf numFmtId="9" fontId="17" fillId="6" borderId="0" xfId="3" applyFont="1" applyFill="1" applyBorder="1" applyAlignment="1">
      <alignment vertical="center"/>
    </xf>
    <xf numFmtId="9" fontId="18" fillId="6" borderId="21" xfId="3" applyFont="1" applyFill="1" applyBorder="1" applyAlignment="1">
      <alignment vertical="center"/>
    </xf>
    <xf numFmtId="0" fontId="17" fillId="0" borderId="0" xfId="0" applyFont="1" applyAlignment="1">
      <alignment vertical="center"/>
    </xf>
    <xf numFmtId="0" fontId="19" fillId="0" borderId="22" xfId="0" applyFont="1" applyBorder="1" applyAlignment="1">
      <alignment horizontal="justify" vertical="center" wrapText="1"/>
    </xf>
    <xf numFmtId="0" fontId="19" fillId="0" borderId="23" xfId="0" applyFont="1" applyBorder="1" applyAlignment="1">
      <alignment horizontal="justify" vertical="center" wrapText="1"/>
    </xf>
    <xf numFmtId="9" fontId="20" fillId="6" borderId="0" xfId="3" applyFont="1" applyFill="1" applyBorder="1" applyAlignment="1">
      <alignment vertical="center"/>
    </xf>
    <xf numFmtId="9" fontId="18" fillId="6" borderId="4" xfId="3" applyFont="1" applyFill="1" applyBorder="1" applyAlignment="1">
      <alignment vertical="center"/>
    </xf>
    <xf numFmtId="0" fontId="6" fillId="0" borderId="24" xfId="0" applyFont="1" applyBorder="1" applyAlignment="1">
      <alignment horizontal="justify" vertical="center" wrapText="1"/>
    </xf>
    <xf numFmtId="0" fontId="6" fillId="0" borderId="6" xfId="0" applyFont="1" applyBorder="1" applyAlignment="1">
      <alignment horizontal="justify" vertical="center" wrapText="1"/>
    </xf>
    <xf numFmtId="0" fontId="6" fillId="0" borderId="25" xfId="0" applyFont="1" applyBorder="1" applyAlignment="1">
      <alignment horizontal="justify" vertical="center" wrapText="1"/>
    </xf>
    <xf numFmtId="0" fontId="6" fillId="0" borderId="7" xfId="0" applyFont="1" applyBorder="1" applyAlignment="1">
      <alignment horizontal="justify" vertical="center" wrapText="1"/>
    </xf>
    <xf numFmtId="0" fontId="17" fillId="6" borderId="0" xfId="0" applyFont="1" applyFill="1" applyAlignment="1">
      <alignment vertical="center"/>
    </xf>
    <xf numFmtId="0" fontId="17" fillId="6" borderId="0" xfId="0" applyFont="1" applyFill="1" applyAlignment="1">
      <alignment horizontal="center" vertical="center" textRotation="90" wrapText="1"/>
    </xf>
    <xf numFmtId="9" fontId="18" fillId="6" borderId="0" xfId="3" applyFont="1" applyFill="1" applyBorder="1" applyAlignment="1">
      <alignment vertical="center"/>
    </xf>
    <xf numFmtId="0" fontId="17" fillId="4" borderId="11" xfId="0" applyFont="1" applyFill="1" applyBorder="1" applyAlignment="1">
      <alignment vertical="center"/>
    </xf>
    <xf numFmtId="0" fontId="8" fillId="2" borderId="27" xfId="0" applyFont="1" applyFill="1" applyBorder="1" applyAlignment="1">
      <alignment vertical="center" wrapText="1"/>
    </xf>
    <xf numFmtId="1" fontId="17" fillId="0" borderId="0" xfId="0" applyNumberFormat="1" applyFont="1" applyAlignment="1">
      <alignment vertical="center"/>
    </xf>
    <xf numFmtId="1" fontId="17" fillId="0" borderId="0" xfId="0" applyNumberFormat="1" applyFont="1" applyAlignment="1">
      <alignment horizontal="center" vertical="center"/>
    </xf>
    <xf numFmtId="166" fontId="17" fillId="0" borderId="0" xfId="0" applyNumberFormat="1" applyFont="1" applyAlignment="1">
      <alignment vertical="center"/>
    </xf>
    <xf numFmtId="0" fontId="8" fillId="2" borderId="2" xfId="0" applyFont="1" applyFill="1" applyBorder="1" applyAlignment="1">
      <alignment horizontal="left" vertical="center" wrapText="1"/>
    </xf>
    <xf numFmtId="0" fontId="17" fillId="0" borderId="0" xfId="0" applyFont="1" applyAlignment="1">
      <alignment horizontal="justify" vertical="center"/>
    </xf>
    <xf numFmtId="9" fontId="17" fillId="0" borderId="0" xfId="3" applyFont="1" applyFill="1" applyAlignment="1">
      <alignment vertical="center"/>
    </xf>
    <xf numFmtId="0" fontId="3" fillId="7" borderId="28" xfId="0" applyFont="1" applyFill="1" applyBorder="1" applyAlignment="1">
      <alignment horizontal="center" vertical="center" wrapText="1"/>
    </xf>
    <xf numFmtId="0" fontId="3" fillId="7" borderId="29" xfId="0" applyFont="1" applyFill="1" applyBorder="1" applyAlignment="1">
      <alignment horizontal="center" vertical="center" wrapText="1"/>
    </xf>
    <xf numFmtId="0" fontId="3" fillId="7" borderId="30" xfId="0" applyFont="1" applyFill="1" applyBorder="1" applyAlignment="1">
      <alignment horizontal="center" vertical="center" wrapText="1"/>
    </xf>
    <xf numFmtId="0" fontId="24" fillId="0" borderId="0" xfId="0" applyFont="1" applyAlignment="1">
      <alignment vertical="center"/>
    </xf>
    <xf numFmtId="0" fontId="19" fillId="8" borderId="47" xfId="0" applyFont="1" applyFill="1" applyBorder="1" applyAlignment="1">
      <alignment vertical="center"/>
    </xf>
    <xf numFmtId="0" fontId="6" fillId="0" borderId="48" xfId="0" applyFont="1" applyBorder="1" applyAlignment="1">
      <alignment vertical="top"/>
    </xf>
    <xf numFmtId="0" fontId="24" fillId="8" borderId="0" xfId="0" applyFont="1" applyFill="1" applyAlignment="1">
      <alignment vertical="center"/>
    </xf>
    <xf numFmtId="0" fontId="24" fillId="8" borderId="0" xfId="0" applyFont="1" applyFill="1" applyAlignment="1">
      <alignment horizontal="center" vertical="center"/>
    </xf>
    <xf numFmtId="0" fontId="24" fillId="8" borderId="49" xfId="0" applyFont="1" applyFill="1" applyBorder="1" applyAlignment="1">
      <alignment vertical="center"/>
    </xf>
    <xf numFmtId="0" fontId="6" fillId="0" borderId="50" xfId="0" applyFont="1" applyBorder="1" applyAlignment="1">
      <alignment vertical="top"/>
    </xf>
    <xf numFmtId="0" fontId="24" fillId="0" borderId="48" xfId="0" applyFont="1" applyBorder="1" applyAlignment="1">
      <alignment horizontal="center" vertical="center"/>
    </xf>
    <xf numFmtId="0" fontId="24" fillId="0" borderId="48" xfId="0" applyFont="1" applyBorder="1" applyAlignment="1">
      <alignment vertical="center"/>
    </xf>
    <xf numFmtId="0" fontId="10" fillId="0" borderId="50" xfId="0" applyFont="1" applyBorder="1" applyAlignment="1">
      <alignment vertical="top"/>
    </xf>
    <xf numFmtId="0" fontId="25" fillId="8" borderId="51" xfId="0" applyFont="1" applyFill="1" applyBorder="1" applyAlignment="1">
      <alignment vertical="center"/>
    </xf>
    <xf numFmtId="0" fontId="26" fillId="8" borderId="48" xfId="0" applyFont="1" applyFill="1" applyBorder="1" applyAlignment="1" applyProtection="1">
      <alignment vertical="center"/>
      <protection locked="0"/>
    </xf>
    <xf numFmtId="0" fontId="27" fillId="8" borderId="48" xfId="0" applyFont="1" applyFill="1" applyBorder="1" applyAlignment="1">
      <alignment vertical="center"/>
    </xf>
    <xf numFmtId="0" fontId="27" fillId="8" borderId="48" xfId="0" applyFont="1" applyFill="1" applyBorder="1" applyAlignment="1" applyProtection="1">
      <alignment vertical="center"/>
      <protection locked="0"/>
    </xf>
    <xf numFmtId="0" fontId="28" fillId="8" borderId="48" xfId="0" applyFont="1" applyFill="1" applyBorder="1" applyAlignment="1">
      <alignment vertical="center"/>
    </xf>
    <xf numFmtId="0" fontId="27" fillId="8" borderId="52" xfId="0" applyFont="1" applyFill="1" applyBorder="1" applyAlignment="1" applyProtection="1">
      <alignment vertical="center"/>
      <protection locked="0"/>
    </xf>
    <xf numFmtId="0" fontId="8" fillId="0" borderId="0" xfId="0" applyFont="1" applyAlignment="1">
      <alignment vertical="center"/>
    </xf>
    <xf numFmtId="9" fontId="30" fillId="9" borderId="54" xfId="6" applyNumberFormat="1" applyFont="1" applyFill="1" applyBorder="1" applyAlignment="1">
      <alignment horizontal="center" vertical="center" wrapText="1"/>
    </xf>
    <xf numFmtId="0" fontId="30" fillId="9" borderId="54" xfId="0" applyFont="1" applyFill="1" applyBorder="1" applyAlignment="1">
      <alignment horizontal="center" vertical="center"/>
    </xf>
    <xf numFmtId="0" fontId="29" fillId="9" borderId="55" xfId="0" applyFont="1" applyFill="1" applyBorder="1" applyAlignment="1">
      <alignment horizontal="center" vertical="center" wrapText="1"/>
    </xf>
    <xf numFmtId="0" fontId="29" fillId="9" borderId="54" xfId="0" applyFont="1" applyFill="1" applyBorder="1" applyAlignment="1">
      <alignment horizontal="center" vertical="center" wrapText="1"/>
    </xf>
    <xf numFmtId="0" fontId="8" fillId="0" borderId="54" xfId="0" applyFont="1" applyBorder="1" applyAlignment="1">
      <alignment horizontal="justify" vertical="center" wrapText="1"/>
    </xf>
    <xf numFmtId="0" fontId="27" fillId="0" borderId="54" xfId="0" applyFont="1" applyBorder="1" applyAlignment="1">
      <alignment vertical="center" wrapText="1"/>
    </xf>
    <xf numFmtId="0" fontId="29" fillId="9" borderId="56" xfId="0" applyFont="1" applyFill="1" applyBorder="1" applyAlignment="1" applyProtection="1">
      <alignment horizontal="center" vertical="center"/>
      <protection locked="0"/>
    </xf>
    <xf numFmtId="43" fontId="29" fillId="9" borderId="54" xfId="2" applyFont="1" applyFill="1" applyBorder="1" applyAlignment="1" applyProtection="1">
      <alignment horizontal="center" vertical="center"/>
    </xf>
    <xf numFmtId="0" fontId="29" fillId="9" borderId="54" xfId="0" applyFont="1" applyFill="1" applyBorder="1" applyAlignment="1" applyProtection="1">
      <alignment horizontal="center" vertical="center"/>
      <protection locked="0"/>
    </xf>
    <xf numFmtId="0" fontId="29" fillId="0" borderId="54" xfId="0" applyFont="1" applyBorder="1" applyAlignment="1">
      <alignment horizontal="center" vertical="center"/>
    </xf>
    <xf numFmtId="49" fontId="8" fillId="0" borderId="54" xfId="0" applyNumberFormat="1" applyFont="1" applyBorder="1" applyAlignment="1" applyProtection="1">
      <alignment horizontal="justify" vertical="center" wrapText="1"/>
      <protection locked="0"/>
    </xf>
    <xf numFmtId="0" fontId="8" fillId="0" borderId="54" xfId="0" applyFont="1" applyBorder="1" applyAlignment="1" applyProtection="1">
      <alignment horizontal="justify" vertical="center" wrapText="1"/>
      <protection locked="0"/>
    </xf>
    <xf numFmtId="0" fontId="30" fillId="9" borderId="54" xfId="0" applyFont="1" applyFill="1" applyBorder="1" applyAlignment="1">
      <alignment horizontal="center" vertical="center" wrapText="1"/>
    </xf>
    <xf numFmtId="0" fontId="29" fillId="0" borderId="54" xfId="0" applyFont="1" applyBorder="1" applyAlignment="1">
      <alignment horizontal="center" vertical="center" wrapText="1"/>
    </xf>
    <xf numFmtId="1" fontId="29" fillId="9" borderId="54" xfId="0" applyNumberFormat="1" applyFont="1" applyFill="1" applyBorder="1" applyAlignment="1">
      <alignment horizontal="center" vertical="center"/>
    </xf>
    <xf numFmtId="9" fontId="29" fillId="9" borderId="54" xfId="3" applyFont="1" applyFill="1" applyBorder="1" applyAlignment="1">
      <alignment horizontal="center" vertical="center"/>
    </xf>
    <xf numFmtId="0" fontId="8" fillId="9" borderId="54" xfId="0" applyFont="1" applyFill="1" applyBorder="1" applyAlignment="1">
      <alignment vertical="center"/>
    </xf>
    <xf numFmtId="1" fontId="29" fillId="9" borderId="54" xfId="0" applyNumberFormat="1" applyFont="1" applyFill="1" applyBorder="1" applyAlignment="1">
      <alignment horizontal="center" vertical="center" wrapText="1"/>
    </xf>
    <xf numFmtId="1" fontId="29" fillId="9" borderId="56" xfId="0" applyNumberFormat="1" applyFont="1" applyFill="1" applyBorder="1" applyAlignment="1" applyProtection="1">
      <alignment horizontal="center" vertical="center" wrapText="1"/>
      <protection locked="0"/>
    </xf>
    <xf numFmtId="1" fontId="29" fillId="9" borderId="54" xfId="0" applyNumberFormat="1" applyFont="1" applyFill="1" applyBorder="1" applyAlignment="1" applyProtection="1">
      <alignment horizontal="center" vertical="center" wrapText="1"/>
      <protection locked="0"/>
    </xf>
    <xf numFmtId="0" fontId="8" fillId="3" borderId="54" xfId="0" applyFont="1" applyFill="1" applyBorder="1" applyAlignment="1">
      <alignment vertical="center"/>
    </xf>
    <xf numFmtId="1" fontId="29" fillId="3" borderId="54" xfId="0" applyNumberFormat="1" applyFont="1" applyFill="1" applyBorder="1" applyAlignment="1">
      <alignment horizontal="center" vertical="center" wrapText="1"/>
    </xf>
    <xf numFmtId="0" fontId="30" fillId="9" borderId="44" xfId="0" applyFont="1" applyFill="1" applyBorder="1" applyAlignment="1">
      <alignment horizontal="center" vertical="center" wrapText="1"/>
    </xf>
    <xf numFmtId="0" fontId="29" fillId="9" borderId="45" xfId="0" applyFont="1" applyFill="1" applyBorder="1" applyAlignment="1">
      <alignment horizontal="center" vertical="center" wrapText="1"/>
    </xf>
    <xf numFmtId="0" fontId="8" fillId="9" borderId="45" xfId="0" applyFont="1" applyFill="1" applyBorder="1" applyAlignment="1">
      <alignment horizontal="center" vertical="center"/>
    </xf>
    <xf numFmtId="0" fontId="29" fillId="9" borderId="45" xfId="0" applyFont="1" applyFill="1" applyBorder="1" applyAlignment="1">
      <alignment horizontal="center" vertical="center"/>
    </xf>
    <xf numFmtId="0" fontId="8" fillId="9" borderId="45" xfId="0" applyFont="1" applyFill="1" applyBorder="1" applyAlignment="1">
      <alignment vertical="center"/>
    </xf>
    <xf numFmtId="0" fontId="8" fillId="9" borderId="46" xfId="0" applyFont="1" applyFill="1" applyBorder="1" applyAlignment="1">
      <alignment vertical="center"/>
    </xf>
    <xf numFmtId="10" fontId="29" fillId="9" borderId="0" xfId="0" applyNumberFormat="1" applyFont="1" applyFill="1" applyAlignment="1">
      <alignment horizontal="center" vertical="center"/>
    </xf>
    <xf numFmtId="9" fontId="29" fillId="9" borderId="0" xfId="3" applyFont="1" applyFill="1" applyBorder="1" applyAlignment="1">
      <alignment horizontal="center" vertical="center"/>
    </xf>
    <xf numFmtId="0" fontId="8" fillId="9" borderId="0" xfId="0" applyFont="1" applyFill="1" applyAlignment="1">
      <alignment vertical="center"/>
    </xf>
    <xf numFmtId="0" fontId="8" fillId="9" borderId="49" xfId="0" applyFont="1" applyFill="1" applyBorder="1" applyAlignment="1">
      <alignment vertical="center"/>
    </xf>
    <xf numFmtId="0" fontId="29" fillId="9" borderId="47" xfId="0" applyFont="1" applyFill="1" applyBorder="1" applyAlignment="1">
      <alignment vertical="center"/>
    </xf>
    <xf numFmtId="0" fontId="31" fillId="9" borderId="0" xfId="0" applyFont="1" applyFill="1" applyAlignment="1">
      <alignment horizontal="center" vertical="center"/>
    </xf>
    <xf numFmtId="0" fontId="29" fillId="9" borderId="0" xfId="0" applyFont="1" applyFill="1" applyAlignment="1">
      <alignment horizontal="center" vertical="center"/>
    </xf>
    <xf numFmtId="2" fontId="29" fillId="9" borderId="54" xfId="0" applyNumberFormat="1" applyFont="1" applyFill="1" applyBorder="1" applyAlignment="1">
      <alignment horizontal="center" vertical="center"/>
    </xf>
    <xf numFmtId="9" fontId="29" fillId="0" borderId="54" xfId="0" applyNumberFormat="1" applyFont="1" applyBorder="1" applyAlignment="1">
      <alignment horizontal="center" vertical="center"/>
    </xf>
    <xf numFmtId="0" fontId="30" fillId="9" borderId="51" xfId="0" applyFont="1" applyFill="1" applyBorder="1" applyAlignment="1">
      <alignment horizontal="center" vertical="center" wrapText="1"/>
    </xf>
    <xf numFmtId="0" fontId="30" fillId="9" borderId="48" xfId="0" applyFont="1" applyFill="1" applyBorder="1" applyAlignment="1">
      <alignment horizontal="center" vertical="center" wrapText="1"/>
    </xf>
    <xf numFmtId="9" fontId="29" fillId="9" borderId="48" xfId="3" applyFont="1" applyFill="1" applyBorder="1" applyAlignment="1">
      <alignment horizontal="center" vertical="center"/>
    </xf>
    <xf numFmtId="0" fontId="8" fillId="9" borderId="48" xfId="0" applyFont="1" applyFill="1" applyBorder="1" applyAlignment="1">
      <alignment vertical="center"/>
    </xf>
    <xf numFmtId="0" fontId="8" fillId="9" borderId="52" xfId="0" applyFont="1" applyFill="1" applyBorder="1" applyAlignment="1">
      <alignment vertical="center"/>
    </xf>
    <xf numFmtId="9" fontId="17" fillId="6" borderId="36" xfId="3" applyFont="1" applyFill="1" applyBorder="1" applyAlignment="1">
      <alignment vertical="center"/>
    </xf>
    <xf numFmtId="9" fontId="18" fillId="6" borderId="42" xfId="3" applyFont="1" applyFill="1" applyBorder="1" applyAlignment="1">
      <alignment vertical="center"/>
    </xf>
    <xf numFmtId="9" fontId="17" fillId="6" borderId="38" xfId="3" applyFont="1" applyFill="1" applyBorder="1" applyAlignment="1">
      <alignment vertical="center"/>
    </xf>
    <xf numFmtId="9" fontId="18" fillId="6" borderId="39" xfId="3" applyFont="1" applyFill="1" applyBorder="1" applyAlignment="1">
      <alignment vertical="center"/>
    </xf>
    <xf numFmtId="0" fontId="19" fillId="0" borderId="58" xfId="0" applyFont="1" applyBorder="1" applyAlignment="1">
      <alignment horizontal="justify" vertical="center" wrapText="1"/>
    </xf>
    <xf numFmtId="0" fontId="19" fillId="0" borderId="59" xfId="0" applyFont="1" applyBorder="1" applyAlignment="1">
      <alignment horizontal="justify" vertical="center" wrapText="1"/>
    </xf>
    <xf numFmtId="0" fontId="17" fillId="6" borderId="0" xfId="0" applyFont="1" applyFill="1" applyAlignment="1">
      <alignment horizontal="justify" vertical="center"/>
    </xf>
    <xf numFmtId="0" fontId="20" fillId="6" borderId="0" xfId="0" applyFont="1" applyFill="1" applyAlignment="1">
      <alignment vertical="center"/>
    </xf>
    <xf numFmtId="0" fontId="8" fillId="0" borderId="0" xfId="0" applyFont="1"/>
    <xf numFmtId="0" fontId="6" fillId="0" borderId="60" xfId="0" applyFont="1" applyBorder="1" applyAlignment="1">
      <alignment horizontal="justify" vertical="center" wrapText="1"/>
    </xf>
    <xf numFmtId="0" fontId="6" fillId="0" borderId="61" xfId="0" applyFont="1" applyBorder="1" applyAlignment="1">
      <alignment horizontal="justify" vertical="center" wrapText="1"/>
    </xf>
    <xf numFmtId="0" fontId="4" fillId="0" borderId="0" xfId="0" applyFont="1" applyAlignment="1">
      <alignment horizontal="justify"/>
    </xf>
    <xf numFmtId="0" fontId="36" fillId="0" borderId="0" xfId="0" applyFont="1"/>
    <xf numFmtId="9" fontId="18" fillId="6" borderId="0" xfId="3" applyFont="1" applyFill="1" applyBorder="1" applyAlignment="1">
      <alignment vertical="center" wrapText="1"/>
    </xf>
    <xf numFmtId="9" fontId="38" fillId="6" borderId="0" xfId="3" applyFont="1" applyFill="1" applyBorder="1" applyAlignment="1">
      <alignment vertical="center"/>
    </xf>
    <xf numFmtId="9" fontId="17" fillId="6" borderId="40" xfId="3" applyFont="1" applyFill="1" applyBorder="1" applyAlignment="1">
      <alignment vertical="center"/>
    </xf>
    <xf numFmtId="9" fontId="38" fillId="6" borderId="26" xfId="3" applyFont="1" applyFill="1" applyBorder="1" applyAlignment="1">
      <alignment vertical="center"/>
    </xf>
    <xf numFmtId="9" fontId="18" fillId="6" borderId="26" xfId="3" applyFont="1" applyFill="1" applyBorder="1" applyAlignment="1">
      <alignment vertical="center"/>
    </xf>
    <xf numFmtId="9" fontId="18" fillId="6" borderId="26" xfId="3" applyFont="1" applyFill="1" applyBorder="1" applyAlignment="1">
      <alignment vertical="center" wrapText="1"/>
    </xf>
    <xf numFmtId="9" fontId="18" fillId="6" borderId="41" xfId="3" applyFont="1" applyFill="1" applyBorder="1" applyAlignment="1">
      <alignment vertical="center"/>
    </xf>
    <xf numFmtId="9" fontId="17" fillId="0" borderId="0" xfId="3" applyFont="1" applyFill="1" applyBorder="1" applyAlignment="1">
      <alignment vertical="center"/>
    </xf>
    <xf numFmtId="167" fontId="17" fillId="0" borderId="0" xfId="0" applyNumberFormat="1" applyFont="1" applyAlignment="1">
      <alignment vertical="center"/>
    </xf>
    <xf numFmtId="0" fontId="8" fillId="2" borderId="62" xfId="0" applyFont="1" applyFill="1" applyBorder="1" applyAlignment="1">
      <alignment vertical="center" wrapText="1"/>
    </xf>
    <xf numFmtId="0" fontId="8" fillId="2" borderId="43" xfId="0" applyFont="1" applyFill="1" applyBorder="1" applyAlignment="1">
      <alignment horizontal="left" vertical="center" wrapText="1"/>
    </xf>
    <xf numFmtId="0" fontId="17" fillId="0" borderId="54" xfId="0" applyFont="1" applyBorder="1" applyAlignment="1">
      <alignment vertical="center"/>
    </xf>
    <xf numFmtId="0" fontId="18" fillId="12" borderId="0" xfId="0" applyFont="1" applyFill="1" applyAlignment="1">
      <alignment vertical="center" wrapText="1"/>
    </xf>
    <xf numFmtId="0" fontId="17" fillId="12" borderId="0" xfId="0" applyFont="1" applyFill="1" applyAlignment="1">
      <alignment vertical="center"/>
    </xf>
    <xf numFmtId="0" fontId="17" fillId="12" borderId="45" xfId="0" applyFont="1" applyFill="1" applyBorder="1" applyAlignment="1">
      <alignment vertical="center"/>
    </xf>
    <xf numFmtId="0" fontId="17" fillId="12" borderId="48" xfId="0" applyFont="1" applyFill="1" applyBorder="1" applyAlignment="1">
      <alignment vertical="center"/>
    </xf>
    <xf numFmtId="0" fontId="18" fillId="12" borderId="45" xfId="0" applyFont="1" applyFill="1" applyBorder="1" applyAlignment="1">
      <alignment vertical="center" wrapText="1"/>
    </xf>
    <xf numFmtId="0" fontId="18" fillId="12" borderId="46" xfId="0" applyFont="1" applyFill="1" applyBorder="1" applyAlignment="1">
      <alignment vertical="center" wrapText="1"/>
    </xf>
    <xf numFmtId="0" fontId="18" fillId="12" borderId="49" xfId="0" applyFont="1" applyFill="1" applyBorder="1" applyAlignment="1">
      <alignment vertical="center" wrapText="1"/>
    </xf>
    <xf numFmtId="0" fontId="18" fillId="12" borderId="48" xfId="0" applyFont="1" applyFill="1" applyBorder="1" applyAlignment="1">
      <alignment vertical="center" wrapText="1"/>
    </xf>
    <xf numFmtId="0" fontId="18" fillId="12" borderId="52" xfId="0" applyFont="1" applyFill="1" applyBorder="1" applyAlignment="1">
      <alignment vertical="center" wrapText="1"/>
    </xf>
    <xf numFmtId="0" fontId="18" fillId="12" borderId="45" xfId="0" applyFont="1" applyFill="1" applyBorder="1" applyAlignment="1">
      <alignment horizontal="center" vertical="center" wrapText="1"/>
    </xf>
    <xf numFmtId="1" fontId="21" fillId="0" borderId="54" xfId="3" applyNumberFormat="1" applyFont="1" applyFill="1" applyBorder="1" applyAlignment="1">
      <alignment vertical="center"/>
    </xf>
    <xf numFmtId="0" fontId="17" fillId="6" borderId="44" xfId="0" applyFont="1" applyFill="1" applyBorder="1" applyAlignment="1">
      <alignment vertical="center"/>
    </xf>
    <xf numFmtId="0" fontId="17" fillId="6" borderId="45" xfId="0" applyFont="1" applyFill="1" applyBorder="1" applyAlignment="1">
      <alignment vertical="center"/>
    </xf>
    <xf numFmtId="0" fontId="17" fillId="6" borderId="45" xfId="0" applyFont="1" applyFill="1" applyBorder="1" applyAlignment="1">
      <alignment horizontal="justify" vertical="center"/>
    </xf>
    <xf numFmtId="9" fontId="17" fillId="6" borderId="45" xfId="3" applyFont="1" applyFill="1" applyBorder="1" applyAlignment="1">
      <alignment vertical="center"/>
    </xf>
    <xf numFmtId="9" fontId="17" fillId="6" borderId="46" xfId="3" applyFont="1" applyFill="1" applyBorder="1" applyAlignment="1">
      <alignment vertical="center"/>
    </xf>
    <xf numFmtId="0" fontId="20" fillId="6" borderId="47" xfId="0" applyFont="1" applyFill="1" applyBorder="1" applyAlignment="1">
      <alignment vertical="center"/>
    </xf>
    <xf numFmtId="9" fontId="17" fillId="6" borderId="49" xfId="3" applyFont="1" applyFill="1" applyBorder="1" applyAlignment="1">
      <alignment vertical="center"/>
    </xf>
    <xf numFmtId="0" fontId="17" fillId="6" borderId="47" xfId="0" applyFont="1" applyFill="1" applyBorder="1" applyAlignment="1">
      <alignment vertical="center"/>
    </xf>
    <xf numFmtId="0" fontId="18" fillId="0" borderId="54" xfId="0" applyFont="1" applyBorder="1" applyAlignment="1">
      <alignment vertical="center" wrapText="1"/>
    </xf>
    <xf numFmtId="0" fontId="8" fillId="12" borderId="54" xfId="0" applyFont="1" applyFill="1" applyBorder="1" applyAlignment="1">
      <alignment vertical="center" wrapText="1"/>
    </xf>
    <xf numFmtId="0" fontId="8" fillId="12" borderId="54" xfId="0" applyFont="1" applyFill="1" applyBorder="1" applyAlignment="1">
      <alignment horizontal="left" vertical="center" wrapText="1"/>
    </xf>
    <xf numFmtId="2" fontId="0" fillId="0" borderId="0" xfId="0" applyNumberFormat="1"/>
    <xf numFmtId="9" fontId="17" fillId="6" borderId="44" xfId="3" applyFont="1" applyFill="1" applyBorder="1" applyAlignment="1">
      <alignment vertical="center"/>
    </xf>
    <xf numFmtId="9" fontId="17" fillId="6" borderId="47" xfId="3" applyFont="1" applyFill="1" applyBorder="1" applyAlignment="1">
      <alignment vertical="center"/>
    </xf>
    <xf numFmtId="9" fontId="38" fillId="6" borderId="47" xfId="3" applyFont="1" applyFill="1" applyBorder="1" applyAlignment="1">
      <alignment vertical="center"/>
    </xf>
    <xf numFmtId="0" fontId="36" fillId="0" borderId="54" xfId="0" applyFont="1" applyBorder="1" applyAlignment="1">
      <alignment horizontal="left" vertical="center" wrapText="1"/>
    </xf>
    <xf numFmtId="1" fontId="38" fillId="0" borderId="0" xfId="0" applyNumberFormat="1" applyFont="1" applyAlignment="1">
      <alignment vertical="center"/>
    </xf>
    <xf numFmtId="166" fontId="38" fillId="0" borderId="0" xfId="0" applyNumberFormat="1" applyFont="1" applyAlignment="1">
      <alignment vertical="center"/>
    </xf>
    <xf numFmtId="0" fontId="38" fillId="0" borderId="0" xfId="0" applyFont="1" applyAlignment="1">
      <alignment vertical="center"/>
    </xf>
    <xf numFmtId="0" fontId="4" fillId="0" borderId="25" xfId="0" applyFont="1" applyBorder="1" applyAlignment="1">
      <alignment horizontal="justify" vertical="center" wrapText="1"/>
    </xf>
    <xf numFmtId="0" fontId="4" fillId="0" borderId="7" xfId="0" applyFont="1" applyBorder="1" applyAlignment="1">
      <alignment horizontal="justify" vertical="center" wrapText="1"/>
    </xf>
    <xf numFmtId="0" fontId="4" fillId="0" borderId="69" xfId="0" applyFont="1" applyBorder="1" applyAlignment="1">
      <alignment horizontal="justify" vertical="center" wrapText="1"/>
    </xf>
    <xf numFmtId="0" fontId="4" fillId="0" borderId="70" xfId="0" applyFont="1" applyBorder="1" applyAlignment="1">
      <alignment horizontal="justify" vertical="center" wrapText="1"/>
    </xf>
    <xf numFmtId="9" fontId="17" fillId="6" borderId="80" xfId="3" applyFont="1" applyFill="1" applyBorder="1" applyAlignment="1">
      <alignment vertical="center"/>
    </xf>
    <xf numFmtId="9" fontId="17" fillId="6" borderId="81" xfId="3" applyFont="1" applyFill="1" applyBorder="1" applyAlignment="1">
      <alignment vertical="center"/>
    </xf>
    <xf numFmtId="1" fontId="21" fillId="0" borderId="82" xfId="3" applyNumberFormat="1" applyFont="1" applyFill="1" applyBorder="1" applyAlignment="1">
      <alignment vertical="center"/>
    </xf>
    <xf numFmtId="9" fontId="17" fillId="6" borderId="83" xfId="3" applyFont="1" applyFill="1" applyBorder="1" applyAlignment="1">
      <alignment vertical="center"/>
    </xf>
    <xf numFmtId="0" fontId="17" fillId="6" borderId="83" xfId="0" applyFont="1" applyFill="1" applyBorder="1" applyAlignment="1">
      <alignment horizontal="center" vertical="center" textRotation="90" wrapText="1"/>
    </xf>
    <xf numFmtId="0" fontId="24" fillId="15" borderId="1" xfId="0" applyFont="1" applyFill="1" applyBorder="1" applyAlignment="1">
      <alignment horizontal="center" vertical="center"/>
    </xf>
    <xf numFmtId="0" fontId="24" fillId="0" borderId="1" xfId="0" applyFont="1" applyBorder="1" applyAlignment="1">
      <alignment horizontal="justify" vertical="center" wrapText="1"/>
    </xf>
    <xf numFmtId="9" fontId="18" fillId="6" borderId="0" xfId="3" applyFont="1" applyFill="1" applyBorder="1" applyAlignment="1">
      <alignment horizontal="center" vertical="center"/>
    </xf>
    <xf numFmtId="9" fontId="18" fillId="6" borderId="0" xfId="3" applyFont="1" applyFill="1" applyBorder="1" applyAlignment="1">
      <alignment horizontal="left" vertical="center"/>
    </xf>
    <xf numFmtId="0" fontId="29" fillId="9" borderId="54" xfId="0" applyFont="1" applyFill="1" applyBorder="1" applyAlignment="1">
      <alignment horizontal="center" vertical="center"/>
    </xf>
    <xf numFmtId="0" fontId="8" fillId="10" borderId="54" xfId="0" applyFont="1" applyFill="1" applyBorder="1" applyAlignment="1">
      <alignment horizontal="center" vertical="center" wrapText="1"/>
    </xf>
    <xf numFmtId="0" fontId="36" fillId="0" borderId="55" xfId="0" applyFont="1" applyBorder="1" applyAlignment="1">
      <alignment horizontal="left" vertical="center" wrapText="1"/>
    </xf>
    <xf numFmtId="0" fontId="36" fillId="0" borderId="63" xfId="0" applyFont="1" applyBorder="1" applyAlignment="1">
      <alignment horizontal="left" vertical="center" wrapText="1"/>
    </xf>
    <xf numFmtId="0" fontId="46" fillId="0" borderId="0" xfId="0" applyFont="1" applyAlignment="1">
      <alignment vertical="center"/>
    </xf>
    <xf numFmtId="0" fontId="45" fillId="0" borderId="0" xfId="0" applyFont="1" applyAlignment="1">
      <alignment vertical="center"/>
    </xf>
    <xf numFmtId="0" fontId="48" fillId="0" borderId="0" xfId="0" applyFont="1" applyAlignment="1">
      <alignment vertical="center"/>
    </xf>
    <xf numFmtId="0" fontId="49" fillId="17" borderId="43" xfId="0" applyFont="1" applyFill="1" applyBorder="1" applyAlignment="1">
      <alignment horizontal="center" vertical="center" wrapText="1"/>
    </xf>
    <xf numFmtId="0" fontId="49" fillId="17" borderId="41" xfId="0" applyFont="1" applyFill="1" applyBorder="1" applyAlignment="1">
      <alignment horizontal="center" vertical="center" wrapText="1"/>
    </xf>
    <xf numFmtId="0" fontId="49" fillId="0" borderId="62" xfId="0" applyFont="1" applyBorder="1" applyAlignment="1">
      <alignment horizontal="justify" vertical="center" wrapText="1"/>
    </xf>
    <xf numFmtId="0" fontId="50" fillId="0" borderId="62" xfId="0" applyFont="1" applyBorder="1" applyAlignment="1">
      <alignment horizontal="justify" vertical="center" wrapText="1"/>
    </xf>
    <xf numFmtId="0" fontId="0" fillId="0" borderId="62" xfId="0" applyBorder="1" applyAlignment="1">
      <alignment vertical="center" wrapText="1"/>
    </xf>
    <xf numFmtId="0" fontId="0" fillId="0" borderId="43" xfId="0" applyBorder="1" applyAlignment="1">
      <alignment vertical="center" wrapText="1"/>
    </xf>
    <xf numFmtId="0" fontId="50" fillId="0" borderId="39" xfId="0" applyFont="1" applyBorder="1" applyAlignment="1">
      <alignment horizontal="justify" vertical="center" wrapText="1"/>
    </xf>
    <xf numFmtId="0" fontId="52" fillId="0" borderId="39" xfId="0" applyFont="1" applyBorder="1" applyAlignment="1">
      <alignment horizontal="justify" vertical="center" wrapText="1"/>
    </xf>
    <xf numFmtId="0" fontId="36" fillId="0" borderId="41" xfId="0" applyFont="1" applyBorder="1" applyAlignment="1">
      <alignment horizontal="justify" vertical="center" wrapText="1"/>
    </xf>
    <xf numFmtId="0" fontId="49" fillId="17" borderId="62" xfId="0" applyFont="1" applyFill="1" applyBorder="1" applyAlignment="1">
      <alignment horizontal="justify" vertical="center" wrapText="1"/>
    </xf>
    <xf numFmtId="0" fontId="50" fillId="17" borderId="62" xfId="0" applyFont="1" applyFill="1" applyBorder="1" applyAlignment="1">
      <alignment horizontal="justify" vertical="center" wrapText="1"/>
    </xf>
    <xf numFmtId="0" fontId="0" fillId="17" borderId="62" xfId="0" applyFill="1" applyBorder="1" applyAlignment="1">
      <alignment vertical="center" wrapText="1"/>
    </xf>
    <xf numFmtId="0" fontId="0" fillId="17" borderId="43" xfId="0" applyFill="1" applyBorder="1" applyAlignment="1">
      <alignment vertical="center" wrapText="1"/>
    </xf>
    <xf numFmtId="0" fontId="50" fillId="17" borderId="39" xfId="0" applyFont="1" applyFill="1" applyBorder="1" applyAlignment="1">
      <alignment horizontal="justify" vertical="center" wrapText="1"/>
    </xf>
    <xf numFmtId="0" fontId="52" fillId="17" borderId="39" xfId="0" applyFont="1" applyFill="1" applyBorder="1" applyAlignment="1">
      <alignment horizontal="justify" vertical="center" wrapText="1"/>
    </xf>
    <xf numFmtId="0" fontId="52" fillId="17" borderId="41" xfId="0" applyFont="1" applyFill="1" applyBorder="1" applyAlignment="1">
      <alignment horizontal="justify" vertical="center" wrapText="1"/>
    </xf>
    <xf numFmtId="0" fontId="36" fillId="0" borderId="39" xfId="0" applyFont="1" applyBorder="1" applyAlignment="1">
      <alignment horizontal="justify" vertical="center" wrapText="1"/>
    </xf>
    <xf numFmtId="0" fontId="52" fillId="0" borderId="41" xfId="0" applyFont="1" applyBorder="1" applyAlignment="1">
      <alignment horizontal="justify" vertical="center" wrapText="1"/>
    </xf>
    <xf numFmtId="0" fontId="49" fillId="0" borderId="41" xfId="0" applyFont="1" applyBorder="1" applyAlignment="1">
      <alignment horizontal="justify" vertical="center" wrapText="1"/>
    </xf>
    <xf numFmtId="0" fontId="0" fillId="17" borderId="39" xfId="0" applyFill="1" applyBorder="1" applyAlignment="1">
      <alignment vertical="center" wrapText="1"/>
    </xf>
    <xf numFmtId="0" fontId="0" fillId="17" borderId="41" xfId="0" applyFill="1" applyBorder="1" applyAlignment="1">
      <alignment vertical="center" wrapText="1"/>
    </xf>
    <xf numFmtId="0" fontId="50" fillId="17" borderId="41" xfId="0" applyFont="1" applyFill="1" applyBorder="1" applyAlignment="1">
      <alignment horizontal="justify" vertical="center" wrapText="1"/>
    </xf>
    <xf numFmtId="0" fontId="50" fillId="0" borderId="41" xfId="0" applyFont="1" applyBorder="1" applyAlignment="1">
      <alignment horizontal="justify" vertical="center" wrapText="1"/>
    </xf>
    <xf numFmtId="0" fontId="44" fillId="0" borderId="0" xfId="0" applyFont="1" applyAlignment="1">
      <alignment vertical="center"/>
    </xf>
    <xf numFmtId="0" fontId="49" fillId="17" borderId="1" xfId="0" applyFont="1" applyFill="1" applyBorder="1" applyAlignment="1">
      <alignment horizontal="center" vertical="center" wrapText="1"/>
    </xf>
    <xf numFmtId="0" fontId="50" fillId="0" borderId="1" xfId="0" applyFont="1" applyBorder="1" applyAlignment="1">
      <alignment vertical="center" wrapText="1"/>
    </xf>
    <xf numFmtId="0" fontId="50" fillId="17" borderId="1" xfId="0" applyFont="1" applyFill="1" applyBorder="1" applyAlignment="1">
      <alignment vertical="center" wrapText="1"/>
    </xf>
    <xf numFmtId="0" fontId="50" fillId="0" borderId="1" xfId="0" applyFont="1" applyBorder="1" applyAlignment="1">
      <alignment horizontal="justify" vertical="center" wrapText="1"/>
    </xf>
    <xf numFmtId="0" fontId="49" fillId="17" borderId="1" xfId="0" applyFont="1" applyFill="1" applyBorder="1" applyAlignment="1">
      <alignment vertical="center" wrapText="1"/>
    </xf>
    <xf numFmtId="0" fontId="49" fillId="0" borderId="1" xfId="0" applyFont="1" applyBorder="1" applyAlignment="1">
      <alignment vertical="center" wrapText="1"/>
    </xf>
    <xf numFmtId="0" fontId="49" fillId="17" borderId="1" xfId="0" applyFont="1" applyFill="1" applyBorder="1" applyAlignment="1">
      <alignment horizontal="justify" vertical="center" wrapText="1"/>
    </xf>
    <xf numFmtId="0" fontId="50" fillId="17" borderId="1" xfId="0" applyFont="1" applyFill="1" applyBorder="1" applyAlignment="1">
      <alignment horizontal="justify" vertical="center" wrapText="1"/>
    </xf>
    <xf numFmtId="9" fontId="17" fillId="6" borderId="44" xfId="3" applyFont="1" applyFill="1" applyBorder="1" applyAlignment="1">
      <alignment horizontal="left" vertical="center"/>
    </xf>
    <xf numFmtId="0" fontId="17" fillId="6" borderId="45" xfId="0" applyFont="1" applyFill="1" applyBorder="1" applyAlignment="1">
      <alignment horizontal="left" vertical="center"/>
    </xf>
    <xf numFmtId="0" fontId="17" fillId="0" borderId="0" xfId="0" applyFont="1" applyAlignment="1">
      <alignment horizontal="left" vertical="center"/>
    </xf>
    <xf numFmtId="0" fontId="19" fillId="0" borderId="22" xfId="0" applyFont="1" applyBorder="1" applyAlignment="1">
      <alignment horizontal="left" vertical="center" wrapText="1"/>
    </xf>
    <xf numFmtId="0" fontId="19" fillId="0" borderId="23" xfId="0" applyFont="1" applyBorder="1" applyAlignment="1">
      <alignment horizontal="left" vertical="center" wrapText="1"/>
    </xf>
    <xf numFmtId="9" fontId="17" fillId="6" borderId="47" xfId="3" applyFont="1" applyFill="1" applyBorder="1" applyAlignment="1">
      <alignment horizontal="left" vertical="center"/>
    </xf>
    <xf numFmtId="0" fontId="19" fillId="0" borderId="58" xfId="0" applyFont="1" applyBorder="1" applyAlignment="1">
      <alignment horizontal="left" vertical="center" wrapText="1"/>
    </xf>
    <xf numFmtId="0" fontId="19" fillId="0" borderId="59" xfId="0" applyFont="1" applyBorder="1" applyAlignment="1">
      <alignment horizontal="left" vertical="center" wrapText="1"/>
    </xf>
    <xf numFmtId="0" fontId="6" fillId="0" borderId="24" xfId="0" applyFont="1" applyBorder="1" applyAlignment="1">
      <alignment horizontal="left" vertical="center" wrapText="1"/>
    </xf>
    <xf numFmtId="0" fontId="6" fillId="0" borderId="6" xfId="0" applyFont="1" applyBorder="1" applyAlignment="1">
      <alignment horizontal="left" vertical="center" wrapText="1"/>
    </xf>
    <xf numFmtId="0" fontId="17" fillId="6" borderId="0" xfId="0" applyFont="1" applyFill="1" applyAlignment="1">
      <alignment horizontal="left" vertical="center" textRotation="90" wrapText="1"/>
    </xf>
    <xf numFmtId="0" fontId="6" fillId="0" borderId="25" xfId="0" applyFont="1" applyBorder="1" applyAlignment="1">
      <alignment horizontal="left" vertical="center" wrapText="1"/>
    </xf>
    <xf numFmtId="0" fontId="6" fillId="0" borderId="7" xfId="0" applyFont="1" applyBorder="1" applyAlignment="1">
      <alignment horizontal="left" vertical="center" wrapText="1"/>
    </xf>
    <xf numFmtId="0" fontId="17" fillId="12" borderId="65" xfId="0" applyFont="1" applyFill="1" applyBorder="1" applyAlignment="1">
      <alignment horizontal="left" vertical="center" wrapText="1"/>
    </xf>
    <xf numFmtId="0" fontId="17" fillId="12" borderId="54" xfId="0" applyFont="1" applyFill="1" applyBorder="1" applyAlignment="1">
      <alignment horizontal="left" vertical="center" wrapText="1"/>
    </xf>
    <xf numFmtId="0" fontId="6" fillId="12" borderId="54" xfId="0" applyFont="1" applyFill="1" applyBorder="1" applyAlignment="1">
      <alignment horizontal="left" vertical="center" wrapText="1"/>
    </xf>
    <xf numFmtId="9" fontId="38" fillId="6" borderId="47" xfId="3" applyFont="1" applyFill="1" applyBorder="1" applyAlignment="1">
      <alignment horizontal="left" vertical="center"/>
    </xf>
    <xf numFmtId="1" fontId="38" fillId="0" borderId="0" xfId="0" applyNumberFormat="1" applyFont="1" applyAlignment="1">
      <alignment horizontal="left" vertical="center"/>
    </xf>
    <xf numFmtId="166" fontId="38" fillId="0" borderId="0" xfId="0" applyNumberFormat="1" applyFont="1" applyAlignment="1">
      <alignment horizontal="left" vertical="center"/>
    </xf>
    <xf numFmtId="0" fontId="38" fillId="0" borderId="0" xfId="0" applyFont="1" applyAlignment="1">
      <alignment horizontal="left" vertical="center"/>
    </xf>
    <xf numFmtId="0" fontId="4" fillId="0" borderId="25" xfId="0" applyFont="1" applyBorder="1" applyAlignment="1">
      <alignment horizontal="left" vertical="center" wrapText="1"/>
    </xf>
    <xf numFmtId="0" fontId="4" fillId="0" borderId="7" xfId="0" applyFont="1" applyBorder="1" applyAlignment="1">
      <alignment horizontal="left" vertical="center" wrapText="1"/>
    </xf>
    <xf numFmtId="0" fontId="17" fillId="12" borderId="47" xfId="0" applyFont="1" applyFill="1" applyBorder="1" applyAlignment="1">
      <alignment horizontal="left" vertical="center" wrapText="1"/>
    </xf>
    <xf numFmtId="0" fontId="6" fillId="0" borderId="60" xfId="0" applyFont="1" applyBorder="1" applyAlignment="1">
      <alignment horizontal="left" vertical="center" wrapText="1"/>
    </xf>
    <xf numFmtId="0" fontId="6" fillId="0" borderId="61" xfId="0" applyFont="1" applyBorder="1" applyAlignment="1">
      <alignment horizontal="left" vertical="center" wrapText="1"/>
    </xf>
    <xf numFmtId="0" fontId="4" fillId="0" borderId="0" xfId="0" applyFont="1" applyAlignment="1">
      <alignment horizontal="left"/>
    </xf>
    <xf numFmtId="0" fontId="36" fillId="0" borderId="0" xfId="0" applyFont="1" applyAlignment="1">
      <alignment horizontal="left"/>
    </xf>
    <xf numFmtId="0" fontId="17" fillId="6" borderId="45" xfId="0" applyFont="1" applyFill="1" applyBorder="1" applyAlignment="1">
      <alignment horizontal="center" vertical="center"/>
    </xf>
    <xf numFmtId="0" fontId="44" fillId="12" borderId="54" xfId="0" applyFont="1" applyFill="1" applyBorder="1" applyAlignment="1">
      <alignment horizontal="center" vertical="center" wrapText="1"/>
    </xf>
    <xf numFmtId="0" fontId="45" fillId="0" borderId="54" xfId="0" applyFont="1" applyBorder="1" applyAlignment="1">
      <alignment horizontal="center" vertical="center" wrapText="1"/>
    </xf>
    <xf numFmtId="0" fontId="45" fillId="12" borderId="68" xfId="0" applyFont="1" applyFill="1" applyBorder="1" applyAlignment="1">
      <alignment horizontal="center" vertical="center" wrapText="1"/>
    </xf>
    <xf numFmtId="0" fontId="45" fillId="0" borderId="57" xfId="0" applyFont="1" applyBorder="1" applyAlignment="1">
      <alignment horizontal="center" vertical="center" wrapText="1"/>
    </xf>
    <xf numFmtId="0" fontId="45" fillId="12" borderId="57" xfId="0" applyFont="1" applyFill="1" applyBorder="1" applyAlignment="1">
      <alignment horizontal="center" vertical="center" wrapText="1"/>
    </xf>
    <xf numFmtId="0" fontId="45" fillId="0" borderId="68" xfId="0" applyFont="1" applyBorder="1" applyAlignment="1">
      <alignment horizontal="center" vertical="center" wrapText="1"/>
    </xf>
    <xf numFmtId="9" fontId="45" fillId="0" borderId="68" xfId="0" applyNumberFormat="1" applyFont="1" applyBorder="1" applyAlignment="1">
      <alignment horizontal="center" vertical="center" wrapText="1"/>
    </xf>
    <xf numFmtId="9" fontId="45" fillId="0" borderId="57" xfId="0" applyNumberFormat="1" applyFont="1" applyBorder="1" applyAlignment="1">
      <alignment horizontal="center" vertical="center" wrapText="1"/>
    </xf>
    <xf numFmtId="0" fontId="17" fillId="0" borderId="0" xfId="0" applyFont="1" applyAlignment="1">
      <alignment horizontal="center" vertical="center"/>
    </xf>
    <xf numFmtId="1" fontId="34" fillId="0" borderId="0" xfId="0" applyNumberFormat="1" applyFont="1" applyAlignment="1">
      <alignment horizontal="center" vertical="center" wrapText="1"/>
    </xf>
    <xf numFmtId="0" fontId="56" fillId="0" borderId="0" xfId="0" applyFont="1" applyAlignment="1">
      <alignment vertical="center"/>
    </xf>
    <xf numFmtId="0" fontId="57" fillId="0" borderId="89" xfId="0" applyFont="1" applyBorder="1" applyAlignment="1">
      <alignment horizontal="center" vertical="center" wrapText="1"/>
    </xf>
    <xf numFmtId="0" fontId="57" fillId="0" borderId="90" xfId="0" applyFont="1" applyBorder="1" applyAlignment="1">
      <alignment horizontal="center" vertical="center" wrapText="1"/>
    </xf>
    <xf numFmtId="0" fontId="56" fillId="0" borderId="92" xfId="0" applyFont="1" applyBorder="1" applyAlignment="1">
      <alignment vertical="center" wrapText="1"/>
    </xf>
    <xf numFmtId="0" fontId="0" fillId="0" borderId="92" xfId="0" applyBorder="1" applyAlignment="1">
      <alignment vertical="center" wrapText="1"/>
    </xf>
    <xf numFmtId="0" fontId="0" fillId="0" borderId="91" xfId="0" applyBorder="1" applyAlignment="1">
      <alignment vertical="center" wrapText="1"/>
    </xf>
    <xf numFmtId="0" fontId="58" fillId="0" borderId="10" xfId="0" applyFont="1" applyBorder="1" applyAlignment="1">
      <alignment horizontal="justify" vertical="center" wrapText="1"/>
    </xf>
    <xf numFmtId="0" fontId="56" fillId="0" borderId="17" xfId="0" applyFont="1" applyBorder="1" applyAlignment="1">
      <alignment horizontal="justify" vertical="center" wrapText="1"/>
    </xf>
    <xf numFmtId="0" fontId="0" fillId="0" borderId="10" xfId="0" applyBorder="1" applyAlignment="1">
      <alignment vertical="top" wrapText="1"/>
    </xf>
    <xf numFmtId="0" fontId="0" fillId="0" borderId="17" xfId="0" applyBorder="1" applyAlignment="1">
      <alignment vertical="top" wrapText="1"/>
    </xf>
    <xf numFmtId="0" fontId="57" fillId="0" borderId="17" xfId="0" applyFont="1" applyBorder="1" applyAlignment="1">
      <alignment horizontal="justify" vertical="center" wrapText="1"/>
    </xf>
    <xf numFmtId="0" fontId="59" fillId="0" borderId="17" xfId="0" applyFont="1" applyBorder="1" applyAlignment="1">
      <alignment vertical="center" wrapText="1"/>
    </xf>
    <xf numFmtId="0" fontId="59" fillId="0" borderId="10" xfId="0" applyFont="1" applyBorder="1" applyAlignment="1">
      <alignment vertical="center" wrapText="1"/>
    </xf>
    <xf numFmtId="0" fontId="0" fillId="0" borderId="10" xfId="0" applyBorder="1" applyAlignment="1">
      <alignment vertical="center" wrapText="1"/>
    </xf>
    <xf numFmtId="0" fontId="0" fillId="0" borderId="17" xfId="0" applyBorder="1" applyAlignment="1">
      <alignment vertical="center" wrapText="1"/>
    </xf>
    <xf numFmtId="0" fontId="59" fillId="0" borderId="10" xfId="0" applyFont="1" applyBorder="1" applyAlignment="1">
      <alignment horizontal="justify" vertical="center" wrapText="1"/>
    </xf>
    <xf numFmtId="0" fontId="60" fillId="0" borderId="0" xfId="0" applyFont="1" applyAlignment="1">
      <alignment vertical="center"/>
    </xf>
    <xf numFmtId="0" fontId="57" fillId="0" borderId="93" xfId="0" applyFont="1" applyBorder="1" applyAlignment="1">
      <alignment vertical="center" wrapText="1"/>
    </xf>
    <xf numFmtId="0" fontId="57" fillId="0" borderId="92" xfId="0" applyFont="1" applyBorder="1" applyAlignment="1">
      <alignment vertical="center" wrapText="1"/>
    </xf>
    <xf numFmtId="0" fontId="57" fillId="0" borderId="91" xfId="0" applyFont="1" applyBorder="1" applyAlignment="1">
      <alignment vertical="center" wrapText="1"/>
    </xf>
    <xf numFmtId="0" fontId="56" fillId="18" borderId="17" xfId="0" applyFont="1" applyFill="1" applyBorder="1" applyAlignment="1">
      <alignment horizontal="justify" vertical="center" wrapText="1"/>
    </xf>
    <xf numFmtId="0" fontId="45" fillId="12" borderId="85" xfId="0" applyFont="1" applyFill="1" applyBorder="1" applyAlignment="1">
      <alignment horizontal="center" vertical="center" wrapText="1"/>
    </xf>
    <xf numFmtId="1" fontId="38" fillId="0" borderId="54" xfId="0" applyNumberFormat="1" applyFont="1" applyBorder="1" applyAlignment="1">
      <alignment horizontal="left" vertical="center"/>
    </xf>
    <xf numFmtId="1" fontId="29" fillId="9" borderId="0" xfId="0" applyNumberFormat="1" applyFont="1" applyFill="1" applyAlignment="1">
      <alignment horizontal="center" vertical="center"/>
    </xf>
    <xf numFmtId="1" fontId="29" fillId="9" borderId="56" xfId="0" applyNumberFormat="1" applyFont="1" applyFill="1" applyBorder="1" applyAlignment="1" applyProtection="1">
      <alignment horizontal="center" vertical="center"/>
      <protection locked="0"/>
    </xf>
    <xf numFmtId="0" fontId="6" fillId="12" borderId="95" xfId="0" applyFont="1" applyFill="1" applyBorder="1" applyAlignment="1">
      <alignment vertical="center" wrapText="1"/>
    </xf>
    <xf numFmtId="0" fontId="44" fillId="12" borderId="95" xfId="0" applyFont="1" applyFill="1" applyBorder="1" applyAlignment="1">
      <alignment horizontal="center" vertical="center" wrapText="1"/>
    </xf>
    <xf numFmtId="0" fontId="36" fillId="0" borderId="95" xfId="0" applyFont="1" applyBorder="1" applyAlignment="1">
      <alignment vertical="center" wrapText="1"/>
    </xf>
    <xf numFmtId="0" fontId="36" fillId="0" borderId="95" xfId="0" applyFont="1" applyBorder="1" applyAlignment="1">
      <alignment horizontal="left" vertical="center" wrapText="1"/>
    </xf>
    <xf numFmtId="0" fontId="45" fillId="0" borderId="95" xfId="0" applyFont="1" applyBorder="1" applyAlignment="1">
      <alignment horizontal="center" vertical="center" wrapText="1"/>
    </xf>
    <xf numFmtId="0" fontId="45" fillId="12" borderId="95" xfId="0" applyFont="1" applyFill="1" applyBorder="1" applyAlignment="1">
      <alignment horizontal="center" vertical="center" wrapText="1"/>
    </xf>
    <xf numFmtId="1" fontId="38" fillId="0" borderId="95" xfId="0" applyNumberFormat="1" applyFont="1" applyBorder="1" applyAlignment="1">
      <alignment horizontal="left" vertical="center"/>
    </xf>
    <xf numFmtId="0" fontId="4" fillId="0" borderId="95" xfId="0" applyFont="1" applyBorder="1" applyAlignment="1">
      <alignment vertical="center"/>
    </xf>
    <xf numFmtId="9" fontId="45" fillId="0" borderId="95" xfId="0" applyNumberFormat="1" applyFont="1" applyBorder="1" applyAlignment="1">
      <alignment horizontal="center" vertical="center" wrapText="1"/>
    </xf>
    <xf numFmtId="0" fontId="36" fillId="0" borderId="95" xfId="0" applyFont="1" applyBorder="1" applyAlignment="1">
      <alignment wrapText="1"/>
    </xf>
    <xf numFmtId="9" fontId="17" fillId="0" borderId="95" xfId="3" applyFont="1" applyFill="1" applyBorder="1" applyAlignment="1">
      <alignment vertical="center"/>
    </xf>
    <xf numFmtId="9" fontId="17" fillId="6" borderId="0" xfId="3" applyFont="1" applyFill="1" applyBorder="1" applyAlignment="1">
      <alignment horizontal="center" vertical="center"/>
    </xf>
    <xf numFmtId="167" fontId="17" fillId="0" borderId="95" xfId="2" applyNumberFormat="1" applyFont="1" applyFill="1" applyBorder="1" applyAlignment="1">
      <alignment vertical="center"/>
    </xf>
    <xf numFmtId="9" fontId="17" fillId="6" borderId="0" xfId="3" applyFont="1" applyFill="1" applyBorder="1" applyAlignment="1">
      <alignment vertical="center" wrapText="1"/>
    </xf>
    <xf numFmtId="0" fontId="62" fillId="13" borderId="99" xfId="0" applyFont="1" applyFill="1" applyBorder="1" applyAlignment="1">
      <alignment horizontal="justify" vertical="center" wrapText="1"/>
    </xf>
    <xf numFmtId="0" fontId="62" fillId="13" borderId="100" xfId="0" applyFont="1" applyFill="1" applyBorder="1" applyAlignment="1">
      <alignment horizontal="justify" vertical="center" wrapText="1"/>
    </xf>
    <xf numFmtId="0" fontId="24" fillId="2" borderId="1" xfId="0" applyFont="1" applyFill="1" applyBorder="1" applyAlignment="1">
      <alignment horizontal="justify" vertical="center" wrapText="1"/>
    </xf>
    <xf numFmtId="168" fontId="17" fillId="0" borderId="0" xfId="0" applyNumberFormat="1" applyFont="1" applyAlignment="1">
      <alignment horizontal="justify" vertical="center"/>
    </xf>
    <xf numFmtId="167" fontId="17" fillId="0" borderId="0" xfId="0" applyNumberFormat="1" applyFont="1" applyAlignment="1">
      <alignment horizontal="justify" vertical="center"/>
    </xf>
    <xf numFmtId="168" fontId="17" fillId="0" borderId="0" xfId="0" applyNumberFormat="1" applyFont="1" applyAlignment="1">
      <alignment vertical="center"/>
    </xf>
    <xf numFmtId="0" fontId="8" fillId="0" borderId="57" xfId="0" applyFont="1" applyBorder="1" applyAlignment="1">
      <alignment horizontal="justify" vertical="center" wrapText="1"/>
    </xf>
    <xf numFmtId="2" fontId="8" fillId="0" borderId="57" xfId="2" quotePrefix="1" applyNumberFormat="1" applyFont="1" applyFill="1" applyBorder="1" applyAlignment="1">
      <alignment horizontal="justify" vertical="center" wrapText="1"/>
    </xf>
    <xf numFmtId="167" fontId="8" fillId="0" borderId="57" xfId="2" applyNumberFormat="1" applyFont="1" applyFill="1" applyBorder="1" applyAlignment="1">
      <alignment horizontal="justify" vertical="center" wrapText="1"/>
    </xf>
    <xf numFmtId="43" fontId="29" fillId="0" borderId="57" xfId="2" applyFont="1" applyFill="1" applyBorder="1" applyAlignment="1">
      <alignment horizontal="center" vertical="center" wrapText="1"/>
    </xf>
    <xf numFmtId="9" fontId="8" fillId="0" borderId="85" xfId="3" applyFont="1" applyFill="1" applyBorder="1" applyAlignment="1">
      <alignment horizontal="center" vertical="center"/>
    </xf>
    <xf numFmtId="9" fontId="8" fillId="0" borderId="84" xfId="3" applyFont="1" applyFill="1" applyBorder="1" applyAlignment="1">
      <alignment horizontal="center" vertical="center"/>
    </xf>
    <xf numFmtId="9" fontId="8" fillId="0" borderId="57" xfId="3" applyFont="1" applyFill="1" applyBorder="1" applyAlignment="1">
      <alignment horizontal="center" vertical="center"/>
    </xf>
    <xf numFmtId="0" fontId="6" fillId="0" borderId="57" xfId="0" applyFont="1" applyBorder="1" applyAlignment="1">
      <alignment horizontal="justify" vertical="center" wrapText="1"/>
    </xf>
    <xf numFmtId="168" fontId="8" fillId="0" borderId="57" xfId="2" applyNumberFormat="1" applyFont="1" applyFill="1" applyBorder="1" applyAlignment="1">
      <alignment horizontal="justify" vertical="center" wrapText="1"/>
    </xf>
    <xf numFmtId="43" fontId="8" fillId="0" borderId="57" xfId="2" applyFont="1" applyFill="1" applyBorder="1" applyAlignment="1">
      <alignment horizontal="justify" vertical="center" wrapText="1"/>
    </xf>
    <xf numFmtId="1" fontId="29" fillId="0" borderId="57" xfId="2" applyNumberFormat="1" applyFont="1" applyFill="1" applyBorder="1" applyAlignment="1">
      <alignment horizontal="center" vertical="center" wrapText="1"/>
    </xf>
    <xf numFmtId="9" fontId="18" fillId="0" borderId="57" xfId="3" applyFont="1" applyFill="1" applyBorder="1" applyAlignment="1">
      <alignment vertical="center"/>
    </xf>
    <xf numFmtId="0" fontId="37" fillId="0" borderId="57" xfId="0" applyFont="1" applyBorder="1" applyAlignment="1">
      <alignment horizontal="justify" vertical="center" wrapText="1"/>
    </xf>
    <xf numFmtId="0" fontId="10" fillId="20" borderId="57" xfId="0" applyFont="1" applyFill="1" applyBorder="1" applyAlignment="1">
      <alignment horizontal="justify" vertical="center" wrapText="1"/>
    </xf>
    <xf numFmtId="0" fontId="17" fillId="20" borderId="57" xfId="0" applyFont="1" applyFill="1" applyBorder="1" applyAlignment="1">
      <alignment horizontal="center" vertical="center" wrapText="1"/>
    </xf>
    <xf numFmtId="0" fontId="17" fillId="20" borderId="57" xfId="0" applyFont="1" applyFill="1" applyBorder="1" applyAlignment="1">
      <alignment horizontal="center" vertical="center"/>
    </xf>
    <xf numFmtId="9" fontId="30" fillId="20" borderId="57" xfId="6" applyNumberFormat="1" applyFont="1" applyFill="1" applyBorder="1" applyAlignment="1">
      <alignment horizontal="center" vertical="center" wrapText="1"/>
    </xf>
    <xf numFmtId="0" fontId="30" fillId="20" borderId="57" xfId="0" applyFont="1" applyFill="1" applyBorder="1" applyAlignment="1">
      <alignment horizontal="center" vertical="center"/>
    </xf>
    <xf numFmtId="0" fontId="17" fillId="20" borderId="57" xfId="0" applyFont="1" applyFill="1" applyBorder="1" applyAlignment="1">
      <alignment vertical="center" wrapText="1"/>
    </xf>
    <xf numFmtId="1" fontId="25" fillId="20" borderId="57" xfId="0" applyNumberFormat="1" applyFont="1" applyFill="1" applyBorder="1" applyAlignment="1">
      <alignment horizontal="center" vertical="center"/>
    </xf>
    <xf numFmtId="167" fontId="17" fillId="20" borderId="57" xfId="0" applyNumberFormat="1" applyFont="1" applyFill="1" applyBorder="1" applyAlignment="1">
      <alignment horizontal="justify" vertical="center" wrapText="1"/>
    </xf>
    <xf numFmtId="0" fontId="10" fillId="20" borderId="57" xfId="0" applyFont="1" applyFill="1" applyBorder="1" applyAlignment="1">
      <alignment horizontal="center" vertical="center" wrapText="1"/>
    </xf>
    <xf numFmtId="1" fontId="10" fillId="20" borderId="57" xfId="0" applyNumberFormat="1" applyFont="1" applyFill="1" applyBorder="1" applyAlignment="1">
      <alignment horizontal="center" vertical="center" wrapText="1"/>
    </xf>
    <xf numFmtId="1" fontId="35" fillId="20" borderId="57" xfId="0" applyNumberFormat="1" applyFont="1" applyFill="1" applyBorder="1" applyAlignment="1">
      <alignment horizontal="center" vertical="center" wrapText="1"/>
    </xf>
    <xf numFmtId="0" fontId="8" fillId="0" borderId="1" xfId="0" applyFont="1" applyBorder="1" applyAlignment="1">
      <alignment horizontal="justify" vertical="center" wrapText="1"/>
    </xf>
    <xf numFmtId="0" fontId="63" fillId="0" borderId="104" xfId="0" applyFont="1" applyBorder="1" applyAlignment="1">
      <alignment horizontal="justify" vertical="center"/>
    </xf>
    <xf numFmtId="0" fontId="63" fillId="0" borderId="105" xfId="0" applyFont="1" applyBorder="1" applyAlignment="1">
      <alignment horizontal="justify" vertical="center"/>
    </xf>
    <xf numFmtId="1" fontId="8" fillId="0" borderId="57" xfId="0" applyNumberFormat="1" applyFont="1" applyBorder="1" applyAlignment="1">
      <alignment horizontal="justify" vertical="center" wrapText="1"/>
    </xf>
    <xf numFmtId="0" fontId="4" fillId="0" borderId="1" xfId="0" applyFont="1" applyBorder="1" applyAlignment="1">
      <alignment horizontal="left" vertical="center" wrapText="1"/>
    </xf>
    <xf numFmtId="1" fontId="4" fillId="0" borderId="1" xfId="0" applyNumberFormat="1" applyFont="1" applyBorder="1" applyAlignment="1">
      <alignment horizontal="left" vertical="center" wrapText="1"/>
    </xf>
    <xf numFmtId="0" fontId="4" fillId="0" borderId="1" xfId="0" applyFont="1" applyBorder="1" applyAlignment="1">
      <alignment horizontal="justify" vertical="center" wrapText="1"/>
    </xf>
    <xf numFmtId="0" fontId="6" fillId="0" borderId="0" xfId="0" applyFont="1" applyAlignment="1">
      <alignment horizontal="justify" vertical="center" wrapText="1"/>
    </xf>
    <xf numFmtId="0" fontId="8" fillId="0" borderId="57" xfId="2" applyNumberFormat="1" applyFont="1" applyFill="1" applyBorder="1" applyAlignment="1">
      <alignment horizontal="justify" vertical="center" wrapText="1"/>
    </xf>
    <xf numFmtId="169" fontId="8" fillId="0" borderId="57" xfId="2" applyNumberFormat="1" applyFont="1" applyFill="1" applyBorder="1" applyAlignment="1">
      <alignment horizontal="justify" vertical="center" wrapText="1"/>
    </xf>
    <xf numFmtId="1" fontId="25" fillId="20" borderId="95" xfId="0" applyNumberFormat="1" applyFont="1" applyFill="1" applyBorder="1" applyAlignment="1">
      <alignment horizontal="center" vertical="center"/>
    </xf>
    <xf numFmtId="1" fontId="29" fillId="20" borderId="95" xfId="0" applyNumberFormat="1" applyFont="1" applyFill="1" applyBorder="1" applyAlignment="1">
      <alignment horizontal="center" vertical="center"/>
    </xf>
    <xf numFmtId="167" fontId="29" fillId="20" borderId="95" xfId="0" applyNumberFormat="1" applyFont="1" applyFill="1" applyBorder="1" applyAlignment="1">
      <alignment horizontal="center" vertical="center" wrapText="1"/>
    </xf>
    <xf numFmtId="2" fontId="17" fillId="20" borderId="64" xfId="0" applyNumberFormat="1" applyFont="1" applyFill="1" applyBorder="1" applyAlignment="1">
      <alignment vertical="center" wrapText="1"/>
    </xf>
    <xf numFmtId="1" fontId="10" fillId="20" borderId="67" xfId="0" applyNumberFormat="1" applyFont="1" applyFill="1" applyBorder="1" applyAlignment="1">
      <alignment vertical="center" wrapText="1"/>
    </xf>
    <xf numFmtId="0" fontId="17" fillId="20" borderId="57" xfId="0" applyFont="1" applyFill="1" applyBorder="1" applyAlignment="1" applyProtection="1">
      <alignment horizontal="center" vertical="center" wrapText="1"/>
      <protection locked="0"/>
    </xf>
    <xf numFmtId="1" fontId="26" fillId="20" borderId="57" xfId="0" applyNumberFormat="1" applyFont="1" applyFill="1" applyBorder="1" applyAlignment="1">
      <alignment horizontal="center" vertical="center"/>
    </xf>
    <xf numFmtId="0" fontId="6" fillId="0" borderId="58" xfId="0" applyFont="1" applyBorder="1" applyAlignment="1">
      <alignment horizontal="justify" vertical="center" wrapText="1"/>
    </xf>
    <xf numFmtId="0" fontId="6" fillId="0" borderId="59" xfId="0" applyFont="1" applyBorder="1" applyAlignment="1">
      <alignment horizontal="justify" vertical="center" wrapText="1"/>
    </xf>
    <xf numFmtId="0" fontId="17" fillId="8" borderId="0" xfId="0" applyFont="1" applyFill="1" applyAlignment="1">
      <alignment vertical="center"/>
    </xf>
    <xf numFmtId="0" fontId="17" fillId="8" borderId="0" xfId="0" applyFont="1" applyFill="1" applyAlignment="1">
      <alignment horizontal="justify" vertical="center"/>
    </xf>
    <xf numFmtId="9" fontId="17" fillId="8" borderId="0" xfId="3" applyFont="1" applyFill="1" applyBorder="1" applyAlignment="1">
      <alignment vertical="center"/>
    </xf>
    <xf numFmtId="9" fontId="17" fillId="8" borderId="81" xfId="3" applyFont="1" applyFill="1" applyBorder="1" applyAlignment="1">
      <alignment vertical="center"/>
    </xf>
    <xf numFmtId="9" fontId="17" fillId="8" borderId="49" xfId="3" applyFont="1" applyFill="1" applyBorder="1" applyAlignment="1">
      <alignment vertical="center"/>
    </xf>
    <xf numFmtId="0" fontId="20" fillId="8" borderId="0" xfId="0" applyFont="1" applyFill="1" applyAlignment="1">
      <alignment vertical="center"/>
    </xf>
    <xf numFmtId="9" fontId="17" fillId="8" borderId="83" xfId="3" applyFont="1" applyFill="1" applyBorder="1" applyAlignment="1">
      <alignment vertical="center"/>
    </xf>
    <xf numFmtId="0" fontId="10" fillId="8" borderId="109" xfId="0" applyFont="1" applyFill="1" applyBorder="1" applyAlignment="1">
      <alignment horizontal="justify" vertical="center" wrapText="1"/>
    </xf>
    <xf numFmtId="0" fontId="10" fillId="8" borderId="97" xfId="0" applyFont="1" applyFill="1" applyBorder="1" applyAlignment="1">
      <alignment horizontal="justify" vertical="center" wrapText="1"/>
    </xf>
    <xf numFmtId="1" fontId="17" fillId="0" borderId="54" xfId="0" applyNumberFormat="1" applyFont="1" applyBorder="1" applyAlignment="1">
      <alignment horizontal="center" vertical="center"/>
    </xf>
    <xf numFmtId="0" fontId="17" fillId="0" borderId="54" xfId="0" applyFont="1" applyBorder="1" applyAlignment="1">
      <alignment horizontal="center" vertical="center"/>
    </xf>
    <xf numFmtId="0" fontId="39" fillId="12" borderId="73" xfId="0" applyFont="1" applyFill="1" applyBorder="1" applyAlignment="1">
      <alignment horizontal="center" vertical="center"/>
    </xf>
    <xf numFmtId="0" fontId="39" fillId="12" borderId="50" xfId="0" applyFont="1" applyFill="1" applyBorder="1" applyAlignment="1">
      <alignment horizontal="center" vertical="center"/>
    </xf>
    <xf numFmtId="0" fontId="39" fillId="12" borderId="56" xfId="0" applyFont="1" applyFill="1" applyBorder="1" applyAlignment="1">
      <alignment horizontal="center" vertical="center"/>
    </xf>
    <xf numFmtId="0" fontId="17" fillId="6" borderId="0" xfId="0" applyFont="1" applyFill="1" applyAlignment="1">
      <alignment horizontal="center" vertical="center"/>
    </xf>
    <xf numFmtId="0" fontId="40" fillId="0" borderId="73" xfId="0" applyFont="1" applyBorder="1" applyAlignment="1">
      <alignment horizontal="center" vertical="center"/>
    </xf>
    <xf numFmtId="0" fontId="40" fillId="0" borderId="50" xfId="0" applyFont="1" applyBorder="1" applyAlignment="1">
      <alignment horizontal="center" vertical="center"/>
    </xf>
    <xf numFmtId="0" fontId="40" fillId="0" borderId="56" xfId="0" applyFont="1" applyBorder="1" applyAlignment="1">
      <alignment horizontal="center" vertical="center"/>
    </xf>
    <xf numFmtId="0" fontId="17" fillId="19" borderId="54" xfId="0" applyFont="1" applyFill="1" applyBorder="1" applyAlignment="1">
      <alignment horizontal="center" vertical="center"/>
    </xf>
    <xf numFmtId="0" fontId="43" fillId="12" borderId="54" xfId="0" applyFont="1" applyFill="1" applyBorder="1" applyAlignment="1">
      <alignment horizontal="center" vertical="center" wrapText="1"/>
    </xf>
    <xf numFmtId="0" fontId="43" fillId="12" borderId="44" xfId="0" applyFont="1" applyFill="1" applyBorder="1" applyAlignment="1">
      <alignment horizontal="center" vertical="center" wrapText="1"/>
    </xf>
    <xf numFmtId="0" fontId="43" fillId="12" borderId="51" xfId="0" applyFont="1" applyFill="1" applyBorder="1" applyAlignment="1">
      <alignment horizontal="center" vertical="center" wrapText="1"/>
    </xf>
    <xf numFmtId="0" fontId="20" fillId="12" borderId="54" xfId="0" applyFont="1" applyFill="1" applyBorder="1" applyAlignment="1">
      <alignment horizontal="center" vertical="center" wrapText="1"/>
    </xf>
    <xf numFmtId="0" fontId="20" fillId="12" borderId="73" xfId="0" applyFont="1" applyFill="1" applyBorder="1" applyAlignment="1">
      <alignment horizontal="center" vertical="center" wrapText="1"/>
    </xf>
    <xf numFmtId="0" fontId="42" fillId="12" borderId="73" xfId="0" applyFont="1" applyFill="1" applyBorder="1" applyAlignment="1">
      <alignment horizontal="center" vertical="center" wrapText="1"/>
    </xf>
    <xf numFmtId="0" fontId="42" fillId="12" borderId="50" xfId="0" applyFont="1" applyFill="1" applyBorder="1" applyAlignment="1">
      <alignment horizontal="center" vertical="center" wrapText="1"/>
    </xf>
    <xf numFmtId="0" fontId="42" fillId="12" borderId="56" xfId="0" applyFont="1" applyFill="1" applyBorder="1" applyAlignment="1">
      <alignment horizontal="center" vertical="center" wrapText="1"/>
    </xf>
    <xf numFmtId="0" fontId="42" fillId="12" borderId="54" xfId="0" applyFont="1" applyFill="1" applyBorder="1" applyAlignment="1">
      <alignment horizontal="center" vertical="center" wrapText="1"/>
    </xf>
    <xf numFmtId="0" fontId="43" fillId="12" borderId="55" xfId="0" applyFont="1" applyFill="1" applyBorder="1" applyAlignment="1">
      <alignment horizontal="center" vertical="center" wrapText="1"/>
    </xf>
    <xf numFmtId="0" fontId="43" fillId="12" borderId="53" xfId="0" applyFont="1" applyFill="1" applyBorder="1" applyAlignment="1">
      <alignment horizontal="center" vertical="center" wrapText="1"/>
    </xf>
    <xf numFmtId="0" fontId="20" fillId="12" borderId="44" xfId="0" applyFont="1" applyFill="1" applyBorder="1" applyAlignment="1">
      <alignment horizontal="center" vertical="center" wrapText="1"/>
    </xf>
    <xf numFmtId="0" fontId="20" fillId="12" borderId="45" xfId="0" applyFont="1" applyFill="1" applyBorder="1" applyAlignment="1">
      <alignment horizontal="center" vertical="center" wrapText="1"/>
    </xf>
    <xf numFmtId="0" fontId="20" fillId="12" borderId="46" xfId="0" applyFont="1" applyFill="1" applyBorder="1" applyAlignment="1">
      <alignment horizontal="center" vertical="center" wrapText="1"/>
    </xf>
    <xf numFmtId="0" fontId="20" fillId="12" borderId="47" xfId="0" applyFont="1" applyFill="1" applyBorder="1" applyAlignment="1">
      <alignment horizontal="center" vertical="center" wrapText="1"/>
    </xf>
    <xf numFmtId="0" fontId="20" fillId="12" borderId="0" xfId="0" applyFont="1" applyFill="1" applyAlignment="1">
      <alignment horizontal="center" vertical="center" wrapText="1"/>
    </xf>
    <xf numFmtId="0" fontId="20" fillId="12" borderId="49" xfId="0" applyFont="1" applyFill="1" applyBorder="1" applyAlignment="1">
      <alignment horizontal="center" vertical="center" wrapText="1"/>
    </xf>
    <xf numFmtId="0" fontId="20" fillId="12" borderId="51" xfId="0" applyFont="1" applyFill="1" applyBorder="1" applyAlignment="1">
      <alignment horizontal="center" vertical="center" wrapText="1"/>
    </xf>
    <xf numFmtId="0" fontId="20" fillId="12" borderId="48" xfId="0" applyFont="1" applyFill="1" applyBorder="1" applyAlignment="1">
      <alignment horizontal="center" vertical="center" wrapText="1"/>
    </xf>
    <xf numFmtId="0" fontId="20" fillId="12" borderId="52" xfId="0" applyFont="1" applyFill="1" applyBorder="1" applyAlignment="1">
      <alignment horizontal="center" vertical="center" wrapText="1"/>
    </xf>
    <xf numFmtId="9" fontId="18" fillId="6" borderId="0" xfId="3" applyFont="1" applyFill="1" applyBorder="1" applyAlignment="1">
      <alignment horizontal="left" vertical="center"/>
    </xf>
    <xf numFmtId="9" fontId="17" fillId="14" borderId="71" xfId="3" applyFont="1" applyFill="1" applyBorder="1" applyAlignment="1">
      <alignment horizontal="left" vertical="center"/>
    </xf>
    <xf numFmtId="9" fontId="17" fillId="14" borderId="72" xfId="3" applyFont="1" applyFill="1" applyBorder="1" applyAlignment="1">
      <alignment horizontal="left" vertical="center"/>
    </xf>
    <xf numFmtId="0" fontId="17" fillId="12" borderId="54" xfId="0" applyFont="1" applyFill="1" applyBorder="1" applyAlignment="1">
      <alignment horizontal="left" vertical="center" wrapText="1"/>
    </xf>
    <xf numFmtId="0" fontId="17" fillId="12" borderId="74" xfId="0" applyFont="1" applyFill="1" applyBorder="1" applyAlignment="1">
      <alignment horizontal="center" vertical="center" wrapText="1"/>
    </xf>
    <xf numFmtId="0" fontId="17" fillId="12" borderId="75" xfId="0" applyFont="1" applyFill="1" applyBorder="1" applyAlignment="1">
      <alignment horizontal="center" vertical="center" wrapText="1"/>
    </xf>
    <xf numFmtId="0" fontId="17" fillId="12" borderId="64" xfId="0" applyFont="1" applyFill="1" applyBorder="1" applyAlignment="1">
      <alignment horizontal="center" vertical="center" wrapText="1"/>
    </xf>
    <xf numFmtId="0" fontId="17" fillId="12" borderId="77" xfId="0" applyFont="1" applyFill="1" applyBorder="1" applyAlignment="1">
      <alignment horizontal="center" vertical="center" wrapText="1"/>
    </xf>
    <xf numFmtId="0" fontId="17" fillId="12" borderId="78" xfId="0" applyFont="1" applyFill="1" applyBorder="1" applyAlignment="1">
      <alignment horizontal="center" vertical="center" wrapText="1"/>
    </xf>
    <xf numFmtId="0" fontId="17" fillId="12" borderId="66" xfId="0" applyFont="1" applyFill="1" applyBorder="1" applyAlignment="1">
      <alignment horizontal="center" vertical="center" wrapText="1"/>
    </xf>
    <xf numFmtId="0" fontId="17" fillId="12" borderId="76" xfId="0" applyFont="1" applyFill="1" applyBorder="1" applyAlignment="1">
      <alignment horizontal="center" vertical="center" wrapText="1"/>
    </xf>
    <xf numFmtId="0" fontId="17" fillId="12" borderId="79" xfId="0" applyFont="1" applyFill="1" applyBorder="1" applyAlignment="1">
      <alignment horizontal="center" vertical="center" wrapText="1"/>
    </xf>
    <xf numFmtId="0" fontId="17" fillId="12" borderId="54" xfId="0" applyFont="1" applyFill="1" applyBorder="1" applyAlignment="1">
      <alignment horizontal="center" vertical="center" wrapText="1"/>
    </xf>
    <xf numFmtId="1" fontId="17" fillId="0" borderId="95" xfId="0" applyNumberFormat="1" applyFont="1" applyBorder="1" applyAlignment="1">
      <alignment horizontal="center" vertical="center"/>
    </xf>
    <xf numFmtId="0" fontId="17" fillId="0" borderId="95" xfId="0" applyFont="1" applyBorder="1" applyAlignment="1">
      <alignment horizontal="center" vertical="center"/>
    </xf>
    <xf numFmtId="0" fontId="17" fillId="6" borderId="95" xfId="0" applyFont="1" applyFill="1" applyBorder="1" applyAlignment="1">
      <alignment horizontal="center" vertical="center"/>
    </xf>
    <xf numFmtId="0" fontId="17" fillId="6" borderId="96" xfId="0" applyFont="1" applyFill="1" applyBorder="1" applyAlignment="1">
      <alignment horizontal="center" vertical="center"/>
    </xf>
    <xf numFmtId="0" fontId="17" fillId="6" borderId="97" xfId="0" applyFont="1" applyFill="1" applyBorder="1" applyAlignment="1">
      <alignment horizontal="center" vertical="center"/>
    </xf>
    <xf numFmtId="0" fontId="17" fillId="6" borderId="98" xfId="0" applyFont="1" applyFill="1" applyBorder="1" applyAlignment="1">
      <alignment horizontal="center" vertical="center"/>
    </xf>
    <xf numFmtId="0" fontId="17" fillId="12" borderId="95" xfId="0" applyFont="1" applyFill="1" applyBorder="1" applyAlignment="1">
      <alignment horizontal="center" vertical="center" wrapText="1"/>
    </xf>
    <xf numFmtId="0" fontId="41" fillId="12" borderId="95" xfId="0" applyFont="1" applyFill="1" applyBorder="1" applyAlignment="1">
      <alignment horizontal="center" vertical="center" wrapText="1"/>
    </xf>
    <xf numFmtId="0" fontId="20" fillId="12" borderId="95" xfId="0" applyFont="1" applyFill="1" applyBorder="1" applyAlignment="1">
      <alignment horizontal="center" vertical="center" wrapText="1"/>
    </xf>
    <xf numFmtId="0" fontId="17" fillId="19" borderId="95" xfId="0" applyFont="1" applyFill="1" applyBorder="1" applyAlignment="1">
      <alignment horizontal="center" vertical="center"/>
    </xf>
    <xf numFmtId="0" fontId="42" fillId="12" borderId="95" xfId="0" applyFont="1" applyFill="1" applyBorder="1" applyAlignment="1">
      <alignment horizontal="center" vertical="center" wrapText="1"/>
    </xf>
    <xf numFmtId="0" fontId="43" fillId="12" borderId="95" xfId="0" applyFont="1" applyFill="1" applyBorder="1" applyAlignment="1">
      <alignment horizontal="center" vertical="center" wrapText="1"/>
    </xf>
    <xf numFmtId="0" fontId="39" fillId="0" borderId="95" xfId="0" applyFont="1" applyBorder="1" applyAlignment="1">
      <alignment horizontal="center" vertical="center"/>
    </xf>
    <xf numFmtId="0" fontId="39" fillId="8" borderId="95" xfId="0" applyFont="1" applyFill="1" applyBorder="1" applyAlignment="1">
      <alignment horizontal="center" vertical="center"/>
    </xf>
    <xf numFmtId="0" fontId="3" fillId="0" borderId="0" xfId="0" applyFont="1" applyAlignment="1">
      <alignment horizontal="center" vertical="center"/>
    </xf>
    <xf numFmtId="0" fontId="0" fillId="2" borderId="3" xfId="0" applyFill="1" applyBorder="1" applyAlignment="1">
      <alignment horizontal="center" vertical="center" wrapText="1"/>
    </xf>
    <xf numFmtId="0" fontId="0" fillId="2" borderId="0" xfId="0" applyFill="1" applyAlignment="1">
      <alignment horizontal="center" vertical="center" wrapText="1"/>
    </xf>
    <xf numFmtId="0" fontId="0" fillId="2" borderId="1" xfId="0" applyFill="1" applyBorder="1" applyAlignment="1">
      <alignment horizontal="center" vertical="center" wrapText="1"/>
    </xf>
    <xf numFmtId="0" fontId="0" fillId="2" borderId="9" xfId="0" applyFill="1" applyBorder="1" applyAlignment="1">
      <alignment horizontal="center" vertical="center"/>
    </xf>
    <xf numFmtId="0" fontId="0" fillId="2" borderId="0" xfId="0" applyFill="1" applyAlignment="1">
      <alignment horizontal="center" vertical="center"/>
    </xf>
    <xf numFmtId="0" fontId="0" fillId="2" borderId="4" xfId="0" applyFill="1" applyBorder="1" applyAlignment="1">
      <alignment horizontal="center" vertical="center"/>
    </xf>
    <xf numFmtId="0" fontId="0" fillId="2" borderId="9" xfId="0" applyFill="1" applyBorder="1" applyAlignment="1">
      <alignment horizontal="center" vertical="center" wrapText="1"/>
    </xf>
    <xf numFmtId="0" fontId="0" fillId="2" borderId="4" xfId="0" applyFill="1" applyBorder="1" applyAlignment="1">
      <alignment horizontal="center" vertical="center" wrapText="1"/>
    </xf>
    <xf numFmtId="0" fontId="2" fillId="5" borderId="31" xfId="0" applyFont="1" applyFill="1" applyBorder="1" applyAlignment="1">
      <alignment horizontal="center" vertical="center" wrapText="1"/>
    </xf>
    <xf numFmtId="0" fontId="2" fillId="5" borderId="29" xfId="0" applyFont="1" applyFill="1" applyBorder="1" applyAlignment="1">
      <alignment horizontal="center" vertical="center" wrapText="1"/>
    </xf>
    <xf numFmtId="0" fontId="2" fillId="5" borderId="32" xfId="0" applyFont="1" applyFill="1" applyBorder="1" applyAlignment="1">
      <alignment horizontal="center" vertical="center" wrapText="1"/>
    </xf>
    <xf numFmtId="0" fontId="5" fillId="0" borderId="2" xfId="0" applyFont="1" applyBorder="1" applyAlignment="1">
      <alignment horizontal="center" vertical="center" wrapText="1"/>
    </xf>
    <xf numFmtId="0" fontId="5" fillId="5" borderId="2" xfId="0" applyFont="1" applyFill="1" applyBorder="1" applyAlignment="1">
      <alignment horizontal="center" vertical="center" wrapText="1"/>
    </xf>
    <xf numFmtId="0" fontId="0" fillId="2" borderId="29"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21" xfId="0" applyFill="1" applyBorder="1" applyAlignment="1">
      <alignment horizontal="center" vertical="center" wrapText="1"/>
    </xf>
    <xf numFmtId="9" fontId="5" fillId="0" borderId="2" xfId="0" applyNumberFormat="1" applyFont="1" applyBorder="1" applyAlignment="1">
      <alignment horizontal="center" vertical="center" wrapText="1"/>
    </xf>
    <xf numFmtId="0" fontId="5" fillId="5" borderId="33" xfId="0" applyFont="1" applyFill="1" applyBorder="1" applyAlignment="1">
      <alignment horizontal="center" vertical="center" wrapText="1"/>
    </xf>
    <xf numFmtId="0" fontId="5" fillId="5" borderId="34" xfId="0" applyFont="1" applyFill="1" applyBorder="1" applyAlignment="1">
      <alignment horizontal="center" vertical="center" wrapText="1"/>
    </xf>
    <xf numFmtId="0" fontId="5" fillId="5" borderId="35" xfId="0" applyFont="1" applyFill="1" applyBorder="1" applyAlignment="1">
      <alignment horizontal="center" vertical="center" wrapText="1"/>
    </xf>
    <xf numFmtId="0" fontId="2" fillId="5" borderId="2" xfId="0" applyFont="1" applyFill="1" applyBorder="1" applyAlignment="1">
      <alignment horizontal="center" vertical="center" wrapText="1"/>
    </xf>
    <xf numFmtId="165" fontId="0" fillId="7" borderId="2" xfId="5" applyFont="1" applyFill="1" applyBorder="1" applyAlignment="1">
      <alignment horizontal="center" vertical="center"/>
    </xf>
    <xf numFmtId="9" fontId="0" fillId="5" borderId="2" xfId="3" applyFont="1" applyFill="1" applyBorder="1" applyAlignment="1">
      <alignment horizontal="center" vertical="center"/>
    </xf>
    <xf numFmtId="0" fontId="5" fillId="7" borderId="33" xfId="0" applyFont="1" applyFill="1" applyBorder="1" applyAlignment="1">
      <alignment horizontal="center" vertical="center" wrapText="1"/>
    </xf>
    <xf numFmtId="0" fontId="5" fillId="7" borderId="34" xfId="0" applyFont="1" applyFill="1" applyBorder="1" applyAlignment="1">
      <alignment horizontal="center" vertical="center" wrapText="1"/>
    </xf>
    <xf numFmtId="0" fontId="5" fillId="7" borderId="35" xfId="0" applyFont="1" applyFill="1" applyBorder="1" applyAlignment="1">
      <alignment horizontal="center" vertical="center" wrapText="1"/>
    </xf>
    <xf numFmtId="0" fontId="3" fillId="7" borderId="28" xfId="0" applyFont="1" applyFill="1" applyBorder="1" applyAlignment="1">
      <alignment horizontal="center" vertical="center" wrapText="1"/>
    </xf>
    <xf numFmtId="0" fontId="3" fillId="7" borderId="30" xfId="0" applyFont="1" applyFill="1" applyBorder="1" applyAlignment="1">
      <alignment horizontal="center" vertical="center" wrapText="1"/>
    </xf>
    <xf numFmtId="1" fontId="11" fillId="5" borderId="36" xfId="0" applyNumberFormat="1" applyFont="1" applyFill="1" applyBorder="1" applyAlignment="1">
      <alignment horizontal="center" vertical="center" wrapText="1"/>
    </xf>
    <xf numFmtId="1" fontId="11" fillId="5" borderId="37" xfId="0" applyNumberFormat="1" applyFont="1" applyFill="1" applyBorder="1" applyAlignment="1">
      <alignment horizontal="center" vertical="center" wrapText="1"/>
    </xf>
    <xf numFmtId="1" fontId="11" fillId="5" borderId="42" xfId="0" applyNumberFormat="1" applyFont="1" applyFill="1" applyBorder="1" applyAlignment="1">
      <alignment horizontal="center" vertical="center" wrapText="1"/>
    </xf>
    <xf numFmtId="1" fontId="11" fillId="5" borderId="38" xfId="0" applyNumberFormat="1" applyFont="1" applyFill="1" applyBorder="1" applyAlignment="1">
      <alignment horizontal="center" vertical="center" wrapText="1"/>
    </xf>
    <xf numFmtId="1" fontId="11" fillId="5" borderId="0" xfId="0" applyNumberFormat="1" applyFont="1" applyFill="1" applyAlignment="1">
      <alignment horizontal="center" vertical="center" wrapText="1"/>
    </xf>
    <xf numFmtId="1" fontId="11" fillId="5" borderId="39" xfId="0" applyNumberFormat="1" applyFont="1" applyFill="1" applyBorder="1" applyAlignment="1">
      <alignment horizontal="center" vertical="center" wrapText="1"/>
    </xf>
    <xf numFmtId="1" fontId="11" fillId="5" borderId="40" xfId="0" applyNumberFormat="1" applyFont="1" applyFill="1" applyBorder="1" applyAlignment="1">
      <alignment horizontal="center" vertical="center" wrapText="1"/>
    </xf>
    <xf numFmtId="1" fontId="11" fillId="5" borderId="26" xfId="0" applyNumberFormat="1" applyFont="1" applyFill="1" applyBorder="1" applyAlignment="1">
      <alignment horizontal="center" vertical="center" wrapText="1"/>
    </xf>
    <xf numFmtId="1" fontId="11" fillId="5" borderId="41" xfId="0" applyNumberFormat="1" applyFont="1" applyFill="1" applyBorder="1" applyAlignment="1">
      <alignment horizontal="center" vertical="center" wrapText="1"/>
    </xf>
    <xf numFmtId="0" fontId="3" fillId="7" borderId="29" xfId="0" applyFont="1" applyFill="1" applyBorder="1" applyAlignment="1">
      <alignment horizontal="center" vertical="center" wrapText="1"/>
    </xf>
    <xf numFmtId="0" fontId="5" fillId="5" borderId="36" xfId="0" applyFont="1" applyFill="1" applyBorder="1" applyAlignment="1">
      <alignment horizontal="center" vertical="center" wrapText="1"/>
    </xf>
    <xf numFmtId="0" fontId="5" fillId="5" borderId="37" xfId="0" applyFont="1" applyFill="1" applyBorder="1" applyAlignment="1">
      <alignment horizontal="center" vertical="center" wrapText="1"/>
    </xf>
    <xf numFmtId="0" fontId="5" fillId="5" borderId="38" xfId="0" applyFont="1" applyFill="1" applyBorder="1" applyAlignment="1">
      <alignment horizontal="center" vertical="center" wrapText="1"/>
    </xf>
    <xf numFmtId="0" fontId="5" fillId="5" borderId="0" xfId="0" applyFont="1" applyFill="1" applyAlignment="1">
      <alignment horizontal="center" vertical="center" wrapText="1"/>
    </xf>
    <xf numFmtId="0" fontId="5" fillId="5" borderId="39" xfId="0" applyFont="1" applyFill="1" applyBorder="1" applyAlignment="1">
      <alignment horizontal="center" vertical="center" wrapText="1"/>
    </xf>
    <xf numFmtId="0" fontId="5" fillId="5" borderId="40" xfId="0" applyFont="1" applyFill="1" applyBorder="1" applyAlignment="1">
      <alignment horizontal="center" vertical="center" wrapText="1"/>
    </xf>
    <xf numFmtId="0" fontId="5" fillId="5" borderId="26" xfId="0" applyFont="1" applyFill="1" applyBorder="1" applyAlignment="1">
      <alignment horizontal="center" vertical="center" wrapText="1"/>
    </xf>
    <xf numFmtId="0" fontId="5" fillId="5" borderId="41" xfId="0" applyFont="1" applyFill="1" applyBorder="1" applyAlignment="1">
      <alignment horizontal="center" vertical="center" wrapText="1"/>
    </xf>
    <xf numFmtId="0" fontId="5" fillId="5" borderId="28" xfId="0" applyFont="1" applyFill="1" applyBorder="1" applyAlignment="1">
      <alignment horizontal="center" vertical="center" wrapText="1"/>
    </xf>
    <xf numFmtId="0" fontId="5" fillId="5" borderId="30" xfId="0" applyFont="1" applyFill="1" applyBorder="1" applyAlignment="1">
      <alignment horizontal="center" vertical="center" wrapText="1"/>
    </xf>
    <xf numFmtId="0" fontId="5" fillId="5" borderId="29"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3" fillId="2" borderId="20" xfId="0" applyFont="1" applyFill="1" applyBorder="1" applyAlignment="1">
      <alignment horizontal="center" vertical="center" wrapText="1"/>
    </xf>
    <xf numFmtId="0" fontId="5" fillId="5" borderId="2" xfId="0" applyFont="1" applyFill="1" applyBorder="1" applyAlignment="1">
      <alignment horizontal="center" vertical="center"/>
    </xf>
    <xf numFmtId="0" fontId="9" fillId="0" borderId="0" xfId="0" applyFont="1" applyAlignment="1">
      <alignment horizontal="center" vertical="center"/>
    </xf>
    <xf numFmtId="0" fontId="5" fillId="5" borderId="42" xfId="0" applyFont="1" applyFill="1" applyBorder="1" applyAlignment="1">
      <alignment horizontal="center" vertical="center" wrapText="1"/>
    </xf>
    <xf numFmtId="0" fontId="5" fillId="7" borderId="2" xfId="0" applyFont="1" applyFill="1" applyBorder="1" applyAlignment="1">
      <alignment horizontal="center" vertical="center" wrapText="1"/>
    </xf>
    <xf numFmtId="0" fontId="3" fillId="7" borderId="2" xfId="0" applyFont="1" applyFill="1" applyBorder="1" applyAlignment="1">
      <alignment horizontal="center" vertical="center"/>
    </xf>
    <xf numFmtId="0" fontId="3" fillId="7" borderId="2" xfId="0" applyFont="1" applyFill="1" applyBorder="1" applyAlignment="1">
      <alignment horizontal="center" vertical="center" wrapText="1"/>
    </xf>
    <xf numFmtId="0" fontId="17" fillId="20" borderId="108" xfId="0" applyFont="1" applyFill="1" applyBorder="1" applyAlignment="1">
      <alignment horizontal="center" vertical="center" wrapText="1"/>
    </xf>
    <xf numFmtId="0" fontId="17" fillId="20" borderId="106" xfId="0" applyFont="1" applyFill="1" applyBorder="1" applyAlignment="1">
      <alignment horizontal="center" vertical="center" wrapText="1"/>
    </xf>
    <xf numFmtId="0" fontId="17" fillId="20" borderId="109" xfId="0" applyFont="1" applyFill="1" applyBorder="1" applyAlignment="1">
      <alignment horizontal="center" vertical="center" wrapText="1"/>
    </xf>
    <xf numFmtId="0" fontId="17" fillId="20" borderId="107" xfId="0" applyFont="1" applyFill="1" applyBorder="1" applyAlignment="1">
      <alignment horizontal="center" vertical="center" wrapText="1"/>
    </xf>
    <xf numFmtId="0" fontId="17" fillId="20" borderId="96" xfId="0" applyFont="1" applyFill="1" applyBorder="1" applyAlignment="1">
      <alignment horizontal="center" vertical="center" wrapText="1"/>
    </xf>
    <xf numFmtId="0" fontId="17" fillId="20" borderId="98" xfId="0" applyFont="1" applyFill="1" applyBorder="1" applyAlignment="1">
      <alignment horizontal="center" vertical="center" wrapText="1"/>
    </xf>
    <xf numFmtId="0" fontId="20" fillId="20" borderId="76" xfId="0" applyFont="1" applyFill="1" applyBorder="1" applyAlignment="1">
      <alignment horizontal="center" vertical="center" wrapText="1"/>
    </xf>
    <xf numFmtId="0" fontId="20" fillId="20" borderId="75" xfId="0" applyFont="1" applyFill="1" applyBorder="1" applyAlignment="1">
      <alignment horizontal="center" vertical="center" wrapText="1"/>
    </xf>
    <xf numFmtId="0" fontId="20" fillId="20" borderId="79" xfId="0" applyFont="1" applyFill="1" applyBorder="1" applyAlignment="1">
      <alignment horizontal="center" vertical="center" wrapText="1"/>
    </xf>
    <xf numFmtId="0" fontId="20" fillId="20" borderId="78" xfId="0" applyFont="1" applyFill="1" applyBorder="1" applyAlignment="1">
      <alignment horizontal="center" vertical="center" wrapText="1"/>
    </xf>
    <xf numFmtId="167" fontId="17" fillId="20" borderId="57" xfId="0" applyNumberFormat="1" applyFont="1" applyFill="1" applyBorder="1" applyAlignment="1">
      <alignment horizontal="center" vertical="center" textRotation="90" wrapText="1"/>
    </xf>
    <xf numFmtId="0" fontId="17" fillId="20" borderId="76" xfId="0" applyFont="1" applyFill="1" applyBorder="1" applyAlignment="1">
      <alignment horizontal="center" vertical="center" wrapText="1"/>
    </xf>
    <xf numFmtId="0" fontId="17" fillId="20" borderId="75" xfId="0" applyFont="1" applyFill="1" applyBorder="1" applyAlignment="1">
      <alignment horizontal="center" vertical="center" wrapText="1"/>
    </xf>
    <xf numFmtId="0" fontId="17" fillId="20" borderId="79" xfId="0" applyFont="1" applyFill="1" applyBorder="1" applyAlignment="1">
      <alignment horizontal="center" vertical="center" wrapText="1"/>
    </xf>
    <xf numFmtId="0" fontId="17" fillId="20" borderId="78" xfId="0" applyFont="1" applyFill="1" applyBorder="1" applyAlignment="1">
      <alignment horizontal="center" vertical="center" wrapText="1"/>
    </xf>
    <xf numFmtId="0" fontId="17" fillId="6" borderId="57" xfId="0" applyFont="1" applyFill="1" applyBorder="1" applyAlignment="1">
      <alignment horizontal="center" vertical="center" textRotation="90" wrapText="1"/>
    </xf>
    <xf numFmtId="0" fontId="10" fillId="11" borderId="57" xfId="0" applyFont="1" applyFill="1" applyBorder="1" applyAlignment="1">
      <alignment horizontal="center" vertical="center"/>
    </xf>
    <xf numFmtId="0" fontId="29" fillId="20" borderId="57" xfId="0" applyFont="1" applyFill="1" applyBorder="1" applyAlignment="1">
      <alignment horizontal="center" vertical="center" wrapText="1"/>
    </xf>
    <xf numFmtId="10" fontId="19" fillId="20" borderId="57" xfId="4" applyNumberFormat="1" applyFont="1" applyFill="1" applyBorder="1" applyAlignment="1">
      <alignment horizontal="center" vertical="center"/>
    </xf>
    <xf numFmtId="0" fontId="20" fillId="20" borderId="57" xfId="0" applyFont="1" applyFill="1" applyBorder="1" applyAlignment="1">
      <alignment horizontal="center" vertical="center" wrapText="1"/>
    </xf>
    <xf numFmtId="0" fontId="17" fillId="20" borderId="57" xfId="0" applyFont="1" applyFill="1" applyBorder="1" applyAlignment="1">
      <alignment horizontal="center" vertical="center" textRotation="90" wrapText="1"/>
    </xf>
    <xf numFmtId="9" fontId="17" fillId="20" borderId="57" xfId="3" applyFont="1" applyFill="1" applyBorder="1" applyAlignment="1">
      <alignment horizontal="center" vertical="center" textRotation="90" wrapText="1"/>
    </xf>
    <xf numFmtId="0" fontId="17" fillId="20" borderId="57" xfId="0" applyFont="1" applyFill="1" applyBorder="1" applyAlignment="1">
      <alignment horizontal="center" vertical="center" wrapText="1"/>
    </xf>
    <xf numFmtId="9" fontId="17" fillId="20" borderId="57" xfId="3" applyFont="1" applyFill="1" applyBorder="1" applyAlignment="1">
      <alignment horizontal="center" vertical="center"/>
    </xf>
    <xf numFmtId="0" fontId="29" fillId="20" borderId="85" xfId="0" applyFont="1" applyFill="1" applyBorder="1" applyAlignment="1">
      <alignment horizontal="center" vertical="center" wrapText="1"/>
    </xf>
    <xf numFmtId="0" fontId="29" fillId="20" borderId="94" xfId="0" applyFont="1" applyFill="1" applyBorder="1" applyAlignment="1">
      <alignment horizontal="center" vertical="center" wrapText="1"/>
    </xf>
    <xf numFmtId="0" fontId="17" fillId="20" borderId="67" xfId="0" applyFont="1" applyFill="1" applyBorder="1" applyAlignment="1">
      <alignment horizontal="center" vertical="center" wrapText="1"/>
    </xf>
    <xf numFmtId="1" fontId="10" fillId="20" borderId="57" xfId="0" applyNumberFormat="1" applyFont="1" applyFill="1" applyBorder="1" applyAlignment="1">
      <alignment horizontal="center" vertical="center" wrapText="1"/>
    </xf>
    <xf numFmtId="1" fontId="25" fillId="20" borderId="57" xfId="0" applyNumberFormat="1" applyFont="1" applyFill="1" applyBorder="1" applyAlignment="1">
      <alignment horizontal="center" vertical="center"/>
    </xf>
    <xf numFmtId="1" fontId="29" fillId="20" borderId="96" xfId="0" applyNumberFormat="1" applyFont="1" applyFill="1" applyBorder="1" applyAlignment="1">
      <alignment horizontal="center" vertical="center"/>
    </xf>
    <xf numFmtId="1" fontId="29" fillId="20" borderId="97" xfId="0" applyNumberFormat="1" applyFont="1" applyFill="1" applyBorder="1" applyAlignment="1">
      <alignment horizontal="center" vertical="center"/>
    </xf>
    <xf numFmtId="1" fontId="29" fillId="20" borderId="98" xfId="0" applyNumberFormat="1" applyFont="1" applyFill="1" applyBorder="1" applyAlignment="1">
      <alignment horizontal="center" vertical="center"/>
    </xf>
    <xf numFmtId="0" fontId="17" fillId="20" borderId="110" xfId="0" applyFont="1" applyFill="1" applyBorder="1" applyAlignment="1">
      <alignment horizontal="center" vertical="center" wrapText="1"/>
    </xf>
    <xf numFmtId="0" fontId="17" fillId="20" borderId="111" xfId="0" applyFont="1" applyFill="1" applyBorder="1" applyAlignment="1">
      <alignment horizontal="center" vertical="center" wrapText="1"/>
    </xf>
    <xf numFmtId="0" fontId="17" fillId="20" borderId="64" xfId="0" applyFont="1" applyFill="1" applyBorder="1" applyAlignment="1">
      <alignment horizontal="center" vertical="center" wrapText="1"/>
    </xf>
    <xf numFmtId="0" fontId="17" fillId="20" borderId="66" xfId="0" applyFont="1" applyFill="1" applyBorder="1" applyAlignment="1">
      <alignment horizontal="center" vertical="center" wrapText="1"/>
    </xf>
    <xf numFmtId="1" fontId="25" fillId="20" borderId="95" xfId="0" applyNumberFormat="1" applyFont="1" applyFill="1" applyBorder="1" applyAlignment="1">
      <alignment horizontal="center" vertical="center"/>
    </xf>
    <xf numFmtId="1" fontId="29" fillId="20" borderId="95" xfId="0" applyNumberFormat="1" applyFont="1" applyFill="1" applyBorder="1" applyAlignment="1">
      <alignment horizontal="center" vertical="center"/>
    </xf>
    <xf numFmtId="0" fontId="17" fillId="6" borderId="101" xfId="0" applyFont="1" applyFill="1" applyBorder="1" applyAlignment="1">
      <alignment horizontal="center" vertical="center"/>
    </xf>
    <xf numFmtId="0" fontId="17" fillId="6" borderId="102" xfId="0" applyFont="1" applyFill="1" applyBorder="1" applyAlignment="1">
      <alignment horizontal="center" vertical="center"/>
    </xf>
    <xf numFmtId="0" fontId="17" fillId="6" borderId="103" xfId="0" applyFont="1" applyFill="1" applyBorder="1" applyAlignment="1">
      <alignment horizontal="center" vertical="center"/>
    </xf>
    <xf numFmtId="9" fontId="17" fillId="21" borderId="86" xfId="3" applyFont="1" applyFill="1" applyBorder="1" applyAlignment="1">
      <alignment horizontal="center" vertical="center"/>
    </xf>
    <xf numFmtId="9" fontId="17" fillId="21" borderId="57" xfId="3" applyFont="1" applyFill="1" applyBorder="1" applyAlignment="1">
      <alignment horizontal="center" vertical="center"/>
    </xf>
    <xf numFmtId="9" fontId="17" fillId="21" borderId="87" xfId="3" applyFont="1" applyFill="1" applyBorder="1" applyAlignment="1">
      <alignment horizontal="center" vertical="center"/>
    </xf>
    <xf numFmtId="9" fontId="17" fillId="6" borderId="0" xfId="3" applyFont="1" applyFill="1" applyBorder="1" applyAlignment="1">
      <alignment horizontal="right" vertical="center"/>
    </xf>
    <xf numFmtId="0" fontId="20" fillId="20" borderId="88" xfId="0" applyFont="1" applyFill="1" applyBorder="1" applyAlignment="1" applyProtection="1">
      <alignment horizontal="center" vertical="center" wrapText="1"/>
      <protection locked="0"/>
    </xf>
    <xf numFmtId="0" fontId="20" fillId="20" borderId="0" xfId="0" applyFont="1" applyFill="1" applyAlignment="1" applyProtection="1">
      <alignment horizontal="center" vertical="center" wrapText="1"/>
      <protection locked="0"/>
    </xf>
    <xf numFmtId="0" fontId="20" fillId="20" borderId="79" xfId="0" applyFont="1" applyFill="1" applyBorder="1" applyAlignment="1" applyProtection="1">
      <alignment horizontal="center" vertical="center" wrapText="1"/>
      <protection locked="0"/>
    </xf>
    <xf numFmtId="0" fontId="20" fillId="20" borderId="78" xfId="0" applyFont="1" applyFill="1" applyBorder="1" applyAlignment="1" applyProtection="1">
      <alignment horizontal="center" vertical="center" wrapText="1"/>
      <protection locked="0"/>
    </xf>
    <xf numFmtId="0" fontId="17" fillId="20" borderId="67" xfId="0" applyFont="1" applyFill="1" applyBorder="1" applyAlignment="1">
      <alignment horizontal="center" vertical="center" textRotation="90" wrapText="1"/>
    </xf>
    <xf numFmtId="9" fontId="17" fillId="20" borderId="67" xfId="3" applyFont="1" applyFill="1" applyBorder="1" applyAlignment="1">
      <alignment horizontal="center" vertical="center" textRotation="90" wrapText="1"/>
    </xf>
    <xf numFmtId="0" fontId="10" fillId="20" borderId="57" xfId="0" applyFont="1" applyFill="1" applyBorder="1" applyAlignment="1">
      <alignment horizontal="center" vertical="center"/>
    </xf>
    <xf numFmtId="0" fontId="17" fillId="8" borderId="0" xfId="0" applyFont="1" applyFill="1" applyAlignment="1">
      <alignment horizontal="center" vertical="center"/>
    </xf>
    <xf numFmtId="0" fontId="17" fillId="8" borderId="109" xfId="0" applyFont="1" applyFill="1" applyBorder="1" applyAlignment="1">
      <alignment horizontal="center" vertical="center"/>
    </xf>
    <xf numFmtId="0" fontId="29" fillId="9" borderId="47" xfId="0" applyFont="1" applyFill="1" applyBorder="1" applyAlignment="1">
      <alignment horizontal="right" vertical="center" wrapText="1"/>
    </xf>
    <xf numFmtId="0" fontId="29" fillId="9" borderId="49" xfId="0" applyFont="1" applyFill="1" applyBorder="1" applyAlignment="1">
      <alignment horizontal="right" vertical="center" wrapText="1"/>
    </xf>
    <xf numFmtId="0" fontId="29" fillId="9" borderId="0" xfId="0" applyFont="1" applyFill="1" applyAlignment="1">
      <alignment horizontal="right" vertical="center"/>
    </xf>
    <xf numFmtId="0" fontId="29" fillId="9" borderId="49" xfId="0" applyFont="1" applyFill="1" applyBorder="1" applyAlignment="1">
      <alignment horizontal="right" vertical="center"/>
    </xf>
    <xf numFmtId="0" fontId="24" fillId="8" borderId="44" xfId="0" applyFont="1" applyFill="1" applyBorder="1" applyAlignment="1">
      <alignment horizontal="center" vertical="center"/>
    </xf>
    <xf numFmtId="0" fontId="24" fillId="8" borderId="45" xfId="0" applyFont="1" applyFill="1" applyBorder="1" applyAlignment="1">
      <alignment horizontal="center" vertical="center"/>
    </xf>
    <xf numFmtId="0" fontId="24" fillId="8" borderId="46" xfId="0" applyFont="1" applyFill="1" applyBorder="1" applyAlignment="1">
      <alignment horizontal="center" vertical="center"/>
    </xf>
    <xf numFmtId="0" fontId="29" fillId="9" borderId="53" xfId="0" applyFont="1" applyFill="1" applyBorder="1" applyAlignment="1">
      <alignment horizontal="center" vertical="center"/>
    </xf>
    <xf numFmtId="0" fontId="29" fillId="9" borderId="54" xfId="0" applyFont="1" applyFill="1" applyBorder="1" applyAlignment="1">
      <alignment horizontal="center" vertical="center"/>
    </xf>
    <xf numFmtId="0" fontId="29" fillId="9" borderId="53" xfId="0" applyFont="1" applyFill="1" applyBorder="1" applyAlignment="1">
      <alignment horizontal="center" vertical="center" wrapText="1"/>
    </xf>
    <xf numFmtId="0" fontId="29" fillId="10" borderId="54" xfId="0" applyFont="1" applyFill="1" applyBorder="1" applyAlignment="1">
      <alignment horizontal="center" vertical="center" wrapText="1"/>
    </xf>
    <xf numFmtId="0" fontId="8" fillId="10" borderId="54" xfId="0" applyFont="1" applyFill="1" applyBorder="1" applyAlignment="1">
      <alignment horizontal="center" vertical="center" wrapText="1"/>
    </xf>
    <xf numFmtId="2" fontId="8" fillId="2" borderId="33" xfId="2" quotePrefix="1" applyNumberFormat="1" applyFont="1" applyFill="1" applyBorder="1" applyAlignment="1">
      <alignment horizontal="center" vertical="center" wrapText="1"/>
    </xf>
    <xf numFmtId="2" fontId="8" fillId="2" borderId="34" xfId="2" quotePrefix="1" applyNumberFormat="1" applyFont="1" applyFill="1" applyBorder="1" applyAlignment="1">
      <alignment horizontal="center" vertical="center" wrapText="1"/>
    </xf>
    <xf numFmtId="2" fontId="8" fillId="2" borderId="35" xfId="2" quotePrefix="1" applyNumberFormat="1" applyFont="1" applyFill="1" applyBorder="1" applyAlignment="1">
      <alignment horizontal="center" vertical="center" wrapText="1"/>
    </xf>
    <xf numFmtId="2" fontId="8" fillId="0" borderId="54" xfId="2" quotePrefix="1" applyNumberFormat="1" applyFont="1" applyFill="1" applyBorder="1" applyAlignment="1">
      <alignment horizontal="center" vertical="center" wrapText="1"/>
    </xf>
    <xf numFmtId="2" fontId="8" fillId="2" borderId="40" xfId="2" quotePrefix="1" applyNumberFormat="1" applyFont="1" applyFill="1" applyBorder="1" applyAlignment="1">
      <alignment horizontal="center" vertical="center" wrapText="1"/>
    </xf>
    <xf numFmtId="2" fontId="8" fillId="2" borderId="26" xfId="2" quotePrefix="1" applyNumberFormat="1" applyFont="1" applyFill="1" applyBorder="1" applyAlignment="1">
      <alignment horizontal="center" vertical="center" wrapText="1"/>
    </xf>
    <xf numFmtId="2" fontId="8" fillId="2" borderId="41" xfId="2" quotePrefix="1" applyNumberFormat="1" applyFont="1" applyFill="1" applyBorder="1" applyAlignment="1">
      <alignment horizontal="center" vertical="center" wrapText="1"/>
    </xf>
    <xf numFmtId="0" fontId="17" fillId="12" borderId="53" xfId="0" applyFont="1" applyFill="1" applyBorder="1" applyAlignment="1">
      <alignment horizontal="center" vertical="center"/>
    </xf>
    <xf numFmtId="0" fontId="10" fillId="12" borderId="54" xfId="0" applyFont="1" applyFill="1" applyBorder="1" applyAlignment="1" applyProtection="1">
      <alignment horizontal="center" vertical="center"/>
      <protection locked="0"/>
    </xf>
    <xf numFmtId="0" fontId="18" fillId="12" borderId="54" xfId="0" applyFont="1" applyFill="1" applyBorder="1" applyAlignment="1">
      <alignment horizontal="center" vertical="center" wrapText="1"/>
    </xf>
    <xf numFmtId="0" fontId="18" fillId="12" borderId="55" xfId="0" applyFont="1" applyFill="1" applyBorder="1" applyAlignment="1">
      <alignment horizontal="center" vertical="center" wrapText="1"/>
    </xf>
    <xf numFmtId="0" fontId="17" fillId="12" borderId="50" xfId="0" applyFont="1" applyFill="1" applyBorder="1" applyAlignment="1">
      <alignment horizontal="center" vertical="center"/>
    </xf>
    <xf numFmtId="0" fontId="17" fillId="12" borderId="44" xfId="0" applyFont="1" applyFill="1" applyBorder="1" applyAlignment="1">
      <alignment horizontal="center" vertical="center"/>
    </xf>
    <xf numFmtId="0" fontId="17" fillId="12" borderId="45" xfId="0" applyFont="1" applyFill="1" applyBorder="1" applyAlignment="1">
      <alignment horizontal="center" vertical="center"/>
    </xf>
    <xf numFmtId="0" fontId="17" fillId="12" borderId="47" xfId="0" applyFont="1" applyFill="1" applyBorder="1" applyAlignment="1">
      <alignment horizontal="center" vertical="center"/>
    </xf>
    <xf numFmtId="0" fontId="17" fillId="12" borderId="0" xfId="0" applyFont="1" applyFill="1" applyAlignment="1">
      <alignment horizontal="center" vertical="center"/>
    </xf>
    <xf numFmtId="0" fontId="17" fillId="12" borderId="51" xfId="0" applyFont="1" applyFill="1" applyBorder="1" applyAlignment="1">
      <alignment horizontal="center" vertical="center"/>
    </xf>
    <xf numFmtId="0" fontId="17" fillId="12" borderId="48" xfId="0" applyFont="1" applyFill="1" applyBorder="1" applyAlignment="1">
      <alignment horizontal="center" vertical="center"/>
    </xf>
    <xf numFmtId="0" fontId="49" fillId="16" borderId="33" xfId="0" applyFont="1" applyFill="1" applyBorder="1" applyAlignment="1">
      <alignment horizontal="center" vertical="center" wrapText="1"/>
    </xf>
    <xf numFmtId="0" fontId="49" fillId="16" borderId="34" xfId="0" applyFont="1" applyFill="1" applyBorder="1" applyAlignment="1">
      <alignment horizontal="center" vertical="center" wrapText="1"/>
    </xf>
    <xf numFmtId="0" fontId="49" fillId="16" borderId="35" xfId="0" applyFont="1" applyFill="1" applyBorder="1" applyAlignment="1">
      <alignment horizontal="center" vertical="center" wrapText="1"/>
    </xf>
    <xf numFmtId="0" fontId="50" fillId="0" borderId="27" xfId="0" applyFont="1" applyBorder="1" applyAlignment="1">
      <alignment horizontal="justify" vertical="center" wrapText="1"/>
    </xf>
    <xf numFmtId="0" fontId="50" fillId="0" borderId="62" xfId="0" applyFont="1" applyBorder="1" applyAlignment="1">
      <alignment horizontal="justify" vertical="center" wrapText="1"/>
    </xf>
    <xf numFmtId="0" fontId="50" fillId="0" borderId="43" xfId="0" applyFont="1" applyBorder="1" applyAlignment="1">
      <alignment horizontal="justify" vertical="center" wrapText="1"/>
    </xf>
    <xf numFmtId="0" fontId="50" fillId="17" borderId="27" xfId="0" applyFont="1" applyFill="1" applyBorder="1" applyAlignment="1">
      <alignment horizontal="justify" vertical="center" wrapText="1"/>
    </xf>
    <xf numFmtId="0" fontId="50" fillId="17" borderId="62" xfId="0" applyFont="1" applyFill="1" applyBorder="1" applyAlignment="1">
      <alignment horizontal="justify" vertical="center" wrapText="1"/>
    </xf>
    <xf numFmtId="0" fontId="50" fillId="17" borderId="43" xfId="0" applyFont="1" applyFill="1" applyBorder="1" applyAlignment="1">
      <alignment horizontal="justify" vertical="center" wrapText="1"/>
    </xf>
    <xf numFmtId="0" fontId="49" fillId="17" borderId="27" xfId="0" applyFont="1" applyFill="1" applyBorder="1" applyAlignment="1">
      <alignment horizontal="justify" vertical="center" wrapText="1"/>
    </xf>
    <xf numFmtId="0" fontId="49" fillId="17" borderId="62" xfId="0" applyFont="1" applyFill="1" applyBorder="1" applyAlignment="1">
      <alignment horizontal="justify" vertical="center" wrapText="1"/>
    </xf>
    <xf numFmtId="0" fontId="49" fillId="17" borderId="43" xfId="0" applyFont="1" applyFill="1" applyBorder="1" applyAlignment="1">
      <alignment horizontal="justify" vertical="center" wrapText="1"/>
    </xf>
    <xf numFmtId="0" fontId="49" fillId="0" borderId="27" xfId="0" applyFont="1" applyBorder="1" applyAlignment="1">
      <alignment horizontal="justify" vertical="center" wrapText="1"/>
    </xf>
    <xf numFmtId="0" fontId="49" fillId="0" borderId="43" xfId="0" applyFont="1" applyBorder="1" applyAlignment="1">
      <alignment horizontal="justify" vertical="center" wrapText="1"/>
    </xf>
    <xf numFmtId="0" fontId="50" fillId="0" borderId="27" xfId="0" applyFont="1" applyBorder="1" applyAlignment="1">
      <alignment horizontal="center" vertical="center" wrapText="1"/>
    </xf>
    <xf numFmtId="0" fontId="50" fillId="0" borderId="62" xfId="0" applyFont="1" applyBorder="1" applyAlignment="1">
      <alignment horizontal="center" vertical="center" wrapText="1"/>
    </xf>
    <xf numFmtId="0" fontId="50" fillId="0" borderId="43" xfId="0" applyFont="1" applyBorder="1" applyAlignment="1">
      <alignment horizontal="center" vertical="center" wrapText="1"/>
    </xf>
    <xf numFmtId="0" fontId="49" fillId="0" borderId="62" xfId="0" applyFont="1" applyBorder="1" applyAlignment="1">
      <alignment horizontal="justify" vertical="center" wrapText="1"/>
    </xf>
    <xf numFmtId="0" fontId="56" fillId="0" borderId="93" xfId="0" applyFont="1" applyBorder="1" applyAlignment="1">
      <alignment vertical="center" wrapText="1"/>
    </xf>
    <xf numFmtId="0" fontId="56" fillId="0" borderId="92" xfId="0" applyFont="1" applyBorder="1" applyAlignment="1">
      <alignment vertical="center" wrapText="1"/>
    </xf>
    <xf numFmtId="0" fontId="56" fillId="0" borderId="91" xfId="0" applyFont="1" applyBorder="1" applyAlignment="1">
      <alignment vertical="center" wrapText="1"/>
    </xf>
    <xf numFmtId="0" fontId="58" fillId="0" borderId="93" xfId="0" applyFont="1" applyBorder="1" applyAlignment="1">
      <alignment vertical="center" wrapText="1"/>
    </xf>
    <xf numFmtId="0" fontId="58" fillId="0" borderId="92" xfId="0" applyFont="1" applyBorder="1" applyAlignment="1">
      <alignment vertical="center" wrapText="1"/>
    </xf>
    <xf numFmtId="0" fontId="58" fillId="0" borderId="91" xfId="0" applyFont="1" applyBorder="1" applyAlignment="1">
      <alignment vertical="center" wrapText="1"/>
    </xf>
    <xf numFmtId="0" fontId="57" fillId="0" borderId="93" xfId="0" applyFont="1" applyBorder="1" applyAlignment="1">
      <alignment horizontal="justify" vertical="center" wrapText="1"/>
    </xf>
    <xf numFmtId="0" fontId="57" fillId="0" borderId="92" xfId="0" applyFont="1" applyBorder="1" applyAlignment="1">
      <alignment horizontal="justify" vertical="center" wrapText="1"/>
    </xf>
    <xf numFmtId="0" fontId="57" fillId="0" borderId="91" xfId="0" applyFont="1" applyBorder="1" applyAlignment="1">
      <alignment horizontal="justify" vertical="center" wrapText="1"/>
    </xf>
    <xf numFmtId="0" fontId="58" fillId="0" borderId="93" xfId="0" applyFont="1" applyBorder="1" applyAlignment="1">
      <alignment horizontal="justify" vertical="center" wrapText="1"/>
    </xf>
    <xf numFmtId="0" fontId="58" fillId="0" borderId="92" xfId="0" applyFont="1" applyBorder="1" applyAlignment="1">
      <alignment horizontal="justify" vertical="center" wrapText="1"/>
    </xf>
    <xf numFmtId="0" fontId="58" fillId="0" borderId="91" xfId="0" applyFont="1" applyBorder="1" applyAlignment="1">
      <alignment horizontal="justify" vertical="center" wrapText="1"/>
    </xf>
  </cellXfs>
  <cellStyles count="18">
    <cellStyle name="Collegamento ipertestuale" xfId="1" builtinId="8"/>
    <cellStyle name="Migliaia" xfId="2" builtinId="3"/>
    <cellStyle name="Migliaia [0]" xfId="6" builtinId="6"/>
    <cellStyle name="Migliaia [0] 2" xfId="8" xr:uid="{4303081D-F20D-4486-BF11-0D1B2D54E6F7}"/>
    <cellStyle name="Migliaia [0] 3" xfId="11" xr:uid="{8539D903-5644-4FDB-A876-13E2335169B6}"/>
    <cellStyle name="Migliaia [0] 4" xfId="13" xr:uid="{2B39DBD0-A88F-4E6E-93B5-5CEB1176571A}"/>
    <cellStyle name="Migliaia [0] 5" xfId="16" xr:uid="{6453E8CE-3568-4217-BE72-9A688F677AAB}"/>
    <cellStyle name="Migliaia 2" xfId="7" xr:uid="{5E151F21-D970-4BE3-9720-7983776D625F}"/>
    <cellStyle name="Migliaia 3" xfId="10" xr:uid="{271C4C30-8F0A-47B2-95DE-A213C26013F9}"/>
    <cellStyle name="Migliaia 4" xfId="12" xr:uid="{60E0D1CF-62AE-43D2-80D8-F59BF2232B22}"/>
    <cellStyle name="Migliaia 5" xfId="15" xr:uid="{6D567976-7523-4275-8D59-C582C192726F}"/>
    <cellStyle name="Migliaia 6" xfId="17" xr:uid="{993EE6F7-E26B-47F6-91CF-00373DBE6F6C}"/>
    <cellStyle name="Normale" xfId="0" builtinId="0"/>
    <cellStyle name="Normale 2" xfId="14" xr:uid="{CBCFE0CA-35CD-42A3-A6D3-235639789038}"/>
    <cellStyle name="Percentuale" xfId="3" builtinId="5"/>
    <cellStyle name="Percentuale 2" xfId="4" xr:uid="{00000000-0005-0000-0000-000005000000}"/>
    <cellStyle name="Percentuale 3" xfId="9" xr:uid="{A16B4A5D-6EF3-442C-B58D-EF0C9B3B029B}"/>
    <cellStyle name="Valuta" xfId="5" builtinId="4"/>
  </cellStyles>
  <dxfs count="184">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6600"/>
        </patternFill>
      </fill>
    </dxf>
    <dxf>
      <fill>
        <patternFill>
          <bgColor rgb="FFFF6600"/>
        </patternFill>
      </fill>
    </dxf>
    <dxf>
      <font>
        <color rgb="FF9C0006"/>
      </font>
      <fill>
        <patternFill>
          <bgColor rgb="FFFFC7CE"/>
        </patternFill>
      </fill>
    </dxf>
    <dxf>
      <fill>
        <patternFill>
          <bgColor rgb="FFCC3300"/>
        </patternFill>
      </fill>
    </dxf>
    <dxf>
      <font>
        <color rgb="FF9C0006"/>
      </font>
      <fill>
        <patternFill>
          <bgColor rgb="FFFFC7CE"/>
        </patternFill>
      </fill>
    </dxf>
    <dxf>
      <fill>
        <patternFill>
          <bgColor rgb="FFCC3300"/>
        </patternFill>
      </fill>
    </dxf>
    <dxf>
      <font>
        <color rgb="FF9C0006"/>
      </font>
      <fill>
        <patternFill>
          <bgColor rgb="FFFFC7CE"/>
        </patternFill>
      </fill>
    </dxf>
    <dxf>
      <fill>
        <patternFill>
          <bgColor rgb="FFCC3300"/>
        </patternFill>
      </fill>
    </dxf>
    <dxf>
      <fill>
        <patternFill>
          <bgColor rgb="FFFF0000"/>
        </patternFill>
      </fill>
    </dxf>
    <dxf>
      <fill>
        <patternFill>
          <bgColor rgb="FFFF0000"/>
        </patternFill>
      </fill>
    </dxf>
    <dxf>
      <fill>
        <patternFill>
          <bgColor indexed="1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6600"/>
        </patternFill>
      </fill>
    </dxf>
    <dxf>
      <fill>
        <patternFill>
          <bgColor rgb="FFFF6600"/>
        </patternFill>
      </fill>
    </dxf>
    <dxf>
      <font>
        <color rgb="FF9C0006"/>
      </font>
      <fill>
        <patternFill>
          <bgColor rgb="FFFFC7CE"/>
        </patternFill>
      </fill>
    </dxf>
    <dxf>
      <fill>
        <patternFill>
          <bgColor rgb="FFCC3300"/>
        </patternFill>
      </fill>
    </dxf>
    <dxf>
      <font>
        <color rgb="FF9C0006"/>
      </font>
      <fill>
        <patternFill>
          <bgColor rgb="FFFFC7CE"/>
        </patternFill>
      </fill>
    </dxf>
    <dxf>
      <fill>
        <patternFill>
          <bgColor rgb="FFCC3300"/>
        </patternFill>
      </fill>
    </dxf>
    <dxf>
      <font>
        <color rgb="FF9C0006"/>
      </font>
      <fill>
        <patternFill>
          <bgColor rgb="FFFFC7CE"/>
        </patternFill>
      </fill>
    </dxf>
    <dxf>
      <fill>
        <patternFill>
          <bgColor rgb="FFCC3300"/>
        </patternFill>
      </fill>
    </dxf>
    <dxf>
      <fill>
        <patternFill>
          <bgColor rgb="FFFF0000"/>
        </patternFill>
      </fill>
    </dxf>
    <dxf>
      <fill>
        <patternFill>
          <bgColor rgb="FFFF0000"/>
        </patternFill>
      </fill>
    </dxf>
    <dxf>
      <fill>
        <patternFill>
          <bgColor indexed="1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6600"/>
        </patternFill>
      </fill>
    </dxf>
    <dxf>
      <fill>
        <patternFill>
          <bgColor rgb="FFFF6600"/>
        </patternFill>
      </fill>
    </dxf>
    <dxf>
      <font>
        <color rgb="FF9C0006"/>
      </font>
      <fill>
        <patternFill>
          <bgColor rgb="FFFFC7CE"/>
        </patternFill>
      </fill>
    </dxf>
    <dxf>
      <fill>
        <patternFill>
          <bgColor rgb="FFCC3300"/>
        </patternFill>
      </fill>
    </dxf>
    <dxf>
      <font>
        <color rgb="FF9C0006"/>
      </font>
      <fill>
        <patternFill>
          <bgColor rgb="FFFFC7CE"/>
        </patternFill>
      </fill>
    </dxf>
    <dxf>
      <fill>
        <patternFill>
          <bgColor rgb="FFCC3300"/>
        </patternFill>
      </fill>
    </dxf>
    <dxf>
      <font>
        <color rgb="FF9C0006"/>
      </font>
      <fill>
        <patternFill>
          <bgColor rgb="FFFFC7CE"/>
        </patternFill>
      </fill>
    </dxf>
    <dxf>
      <fill>
        <patternFill>
          <bgColor rgb="FFCC3300"/>
        </patternFill>
      </fill>
    </dxf>
    <dxf>
      <fill>
        <patternFill>
          <bgColor rgb="FFFF0000"/>
        </patternFill>
      </fill>
    </dxf>
    <dxf>
      <fill>
        <patternFill>
          <bgColor rgb="FFFF0000"/>
        </patternFill>
      </fill>
    </dxf>
    <dxf>
      <fill>
        <patternFill>
          <bgColor indexed="1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6600"/>
        </patternFill>
      </fill>
    </dxf>
    <dxf>
      <fill>
        <patternFill>
          <bgColor rgb="FFFF6600"/>
        </patternFill>
      </fill>
    </dxf>
    <dxf>
      <font>
        <color rgb="FF9C0006"/>
      </font>
      <fill>
        <patternFill>
          <bgColor rgb="FFFFC7CE"/>
        </patternFill>
      </fill>
    </dxf>
    <dxf>
      <fill>
        <patternFill>
          <bgColor rgb="FFCC3300"/>
        </patternFill>
      </fill>
    </dxf>
    <dxf>
      <font>
        <color rgb="FF9C0006"/>
      </font>
      <fill>
        <patternFill>
          <bgColor rgb="FFFFC7CE"/>
        </patternFill>
      </fill>
    </dxf>
    <dxf>
      <fill>
        <patternFill>
          <bgColor rgb="FFCC3300"/>
        </patternFill>
      </fill>
    </dxf>
    <dxf>
      <font>
        <color rgb="FF9C0006"/>
      </font>
      <fill>
        <patternFill>
          <bgColor rgb="FFFFC7CE"/>
        </patternFill>
      </fill>
    </dxf>
    <dxf>
      <fill>
        <patternFill>
          <bgColor rgb="FFCC3300"/>
        </patternFill>
      </fill>
    </dxf>
    <dxf>
      <fill>
        <patternFill>
          <bgColor rgb="FFFF0000"/>
        </patternFill>
      </fill>
    </dxf>
    <dxf>
      <fill>
        <patternFill>
          <bgColor rgb="FFFF0000"/>
        </patternFill>
      </fill>
    </dxf>
    <dxf>
      <fill>
        <patternFill>
          <bgColor indexed="1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6600"/>
        </patternFill>
      </fill>
    </dxf>
    <dxf>
      <fill>
        <patternFill>
          <bgColor rgb="FFFF6600"/>
        </patternFill>
      </fill>
    </dxf>
    <dxf>
      <font>
        <color rgb="FF9C0006"/>
      </font>
      <fill>
        <patternFill>
          <bgColor rgb="FFFFC7CE"/>
        </patternFill>
      </fill>
    </dxf>
    <dxf>
      <fill>
        <patternFill>
          <bgColor rgb="FFCC3300"/>
        </patternFill>
      </fill>
    </dxf>
    <dxf>
      <font>
        <color rgb="FF9C0006"/>
      </font>
      <fill>
        <patternFill>
          <bgColor rgb="FFFFC7CE"/>
        </patternFill>
      </fill>
    </dxf>
    <dxf>
      <fill>
        <patternFill>
          <bgColor rgb="FFCC3300"/>
        </patternFill>
      </fill>
    </dxf>
    <dxf>
      <font>
        <color rgb="FF9C0006"/>
      </font>
      <fill>
        <patternFill>
          <bgColor rgb="FFFFC7CE"/>
        </patternFill>
      </fill>
    </dxf>
    <dxf>
      <fill>
        <patternFill>
          <bgColor rgb="FFCC3300"/>
        </patternFill>
      </fill>
    </dxf>
    <dxf>
      <fill>
        <patternFill>
          <bgColor rgb="FFFF0000"/>
        </patternFill>
      </fill>
    </dxf>
    <dxf>
      <fill>
        <patternFill>
          <bgColor rgb="FFFF0000"/>
        </patternFill>
      </fill>
    </dxf>
    <dxf>
      <fill>
        <patternFill>
          <bgColor indexed="10"/>
        </patternFill>
      </fill>
    </dxf>
    <dxf>
      <fill>
        <patternFill>
          <bgColor indexed="40"/>
        </patternFill>
      </fill>
    </dxf>
    <dxf>
      <fill>
        <patternFill>
          <bgColor indexed="40"/>
        </patternFill>
      </fill>
    </dxf>
    <dxf>
      <fill>
        <patternFill>
          <bgColor indexed="11"/>
        </patternFill>
      </fill>
    </dxf>
    <dxf>
      <fill>
        <patternFill>
          <bgColor indexed="11"/>
        </patternFill>
      </fill>
    </dxf>
    <dxf>
      <fill>
        <patternFill>
          <bgColor indexed="13"/>
        </patternFill>
      </fill>
    </dxf>
    <dxf>
      <fill>
        <patternFill>
          <bgColor indexed="13"/>
        </patternFill>
      </fill>
    </dxf>
    <dxf>
      <fill>
        <patternFill>
          <bgColor indexed="51"/>
        </patternFill>
      </fill>
    </dxf>
    <dxf>
      <fill>
        <patternFill>
          <bgColor indexed="51"/>
        </patternFill>
      </fill>
    </dxf>
    <dxf>
      <fill>
        <patternFill>
          <bgColor indexed="10"/>
        </patternFill>
      </fill>
    </dxf>
    <dxf>
      <fill>
        <patternFill>
          <bgColor indexed="10"/>
        </patternFill>
      </fill>
    </dxf>
    <dxf>
      <fill>
        <patternFill>
          <bgColor indexed="40"/>
        </patternFill>
      </fill>
    </dxf>
    <dxf>
      <fill>
        <patternFill>
          <bgColor indexed="40"/>
        </patternFill>
      </fill>
    </dxf>
    <dxf>
      <fill>
        <patternFill>
          <bgColor indexed="11"/>
        </patternFill>
      </fill>
    </dxf>
    <dxf>
      <fill>
        <patternFill>
          <bgColor indexed="11"/>
        </patternFill>
      </fill>
    </dxf>
    <dxf>
      <fill>
        <patternFill>
          <bgColor indexed="13"/>
        </patternFill>
      </fill>
    </dxf>
    <dxf>
      <fill>
        <patternFill>
          <bgColor indexed="13"/>
        </patternFill>
      </fill>
    </dxf>
    <dxf>
      <fill>
        <patternFill>
          <bgColor indexed="51"/>
        </patternFill>
      </fill>
    </dxf>
    <dxf>
      <fill>
        <patternFill>
          <bgColor indexed="51"/>
        </patternFill>
      </fill>
    </dxf>
    <dxf>
      <fill>
        <patternFill>
          <bgColor indexed="10"/>
        </patternFill>
      </fill>
    </dxf>
    <dxf>
      <fill>
        <patternFill>
          <bgColor indexed="10"/>
        </patternFill>
      </fill>
    </dxf>
    <dxf>
      <fill>
        <patternFill>
          <bgColor indexed="40"/>
        </patternFill>
      </fill>
    </dxf>
    <dxf>
      <fill>
        <patternFill>
          <bgColor indexed="40"/>
        </patternFill>
      </fill>
    </dxf>
    <dxf>
      <fill>
        <patternFill>
          <bgColor indexed="11"/>
        </patternFill>
      </fill>
    </dxf>
    <dxf>
      <fill>
        <patternFill>
          <bgColor indexed="11"/>
        </patternFill>
      </fill>
    </dxf>
    <dxf>
      <fill>
        <patternFill>
          <bgColor indexed="13"/>
        </patternFill>
      </fill>
    </dxf>
    <dxf>
      <fill>
        <patternFill>
          <bgColor indexed="13"/>
        </patternFill>
      </fill>
    </dxf>
    <dxf>
      <fill>
        <patternFill>
          <bgColor indexed="51"/>
        </patternFill>
      </fill>
    </dxf>
    <dxf>
      <fill>
        <patternFill>
          <bgColor indexed="51"/>
        </patternFill>
      </fill>
    </dxf>
    <dxf>
      <fill>
        <patternFill>
          <bgColor indexed="10"/>
        </patternFill>
      </fill>
    </dxf>
    <dxf>
      <fill>
        <patternFill>
          <bgColor indexed="10"/>
        </patternFill>
      </fill>
    </dxf>
    <dxf>
      <fill>
        <patternFill>
          <bgColor indexed="40"/>
        </patternFill>
      </fill>
    </dxf>
    <dxf>
      <fill>
        <patternFill>
          <bgColor indexed="40"/>
        </patternFill>
      </fill>
    </dxf>
    <dxf>
      <fill>
        <patternFill>
          <bgColor indexed="11"/>
        </patternFill>
      </fill>
    </dxf>
    <dxf>
      <fill>
        <patternFill>
          <bgColor indexed="11"/>
        </patternFill>
      </fill>
    </dxf>
    <dxf>
      <fill>
        <patternFill>
          <bgColor indexed="13"/>
        </patternFill>
      </fill>
    </dxf>
    <dxf>
      <fill>
        <patternFill>
          <bgColor indexed="13"/>
        </patternFill>
      </fill>
    </dxf>
    <dxf>
      <fill>
        <patternFill>
          <bgColor indexed="51"/>
        </patternFill>
      </fill>
    </dxf>
    <dxf>
      <fill>
        <patternFill>
          <bgColor indexed="51"/>
        </patternFill>
      </fill>
    </dxf>
    <dxf>
      <fill>
        <patternFill>
          <bgColor indexed="10"/>
        </patternFill>
      </fill>
    </dxf>
    <dxf>
      <fill>
        <patternFill>
          <bgColor indexed="10"/>
        </patternFill>
      </fill>
    </dxf>
    <dxf>
      <fill>
        <patternFill>
          <bgColor indexed="40"/>
        </patternFill>
      </fill>
    </dxf>
    <dxf>
      <fill>
        <patternFill>
          <bgColor indexed="40"/>
        </patternFill>
      </fill>
    </dxf>
    <dxf>
      <fill>
        <patternFill>
          <bgColor indexed="11"/>
        </patternFill>
      </fill>
    </dxf>
    <dxf>
      <fill>
        <patternFill>
          <bgColor indexed="11"/>
        </patternFill>
      </fill>
    </dxf>
    <dxf>
      <fill>
        <patternFill>
          <bgColor indexed="13"/>
        </patternFill>
      </fill>
    </dxf>
    <dxf>
      <fill>
        <patternFill>
          <bgColor indexed="13"/>
        </patternFill>
      </fill>
    </dxf>
    <dxf>
      <fill>
        <patternFill>
          <bgColor indexed="51"/>
        </patternFill>
      </fill>
    </dxf>
    <dxf>
      <fill>
        <patternFill>
          <bgColor indexed="51"/>
        </patternFill>
      </fill>
    </dxf>
    <dxf>
      <fill>
        <patternFill>
          <bgColor indexed="10"/>
        </patternFill>
      </fill>
    </dxf>
    <dxf>
      <fill>
        <patternFill>
          <bgColor indexed="10"/>
        </patternFill>
      </fill>
    </dxf>
    <dxf>
      <fill>
        <patternFill>
          <bgColor indexed="40"/>
        </patternFill>
      </fill>
    </dxf>
    <dxf>
      <fill>
        <patternFill>
          <bgColor indexed="40"/>
        </patternFill>
      </fill>
    </dxf>
    <dxf>
      <fill>
        <patternFill>
          <bgColor indexed="11"/>
        </patternFill>
      </fill>
    </dxf>
    <dxf>
      <fill>
        <patternFill>
          <bgColor indexed="11"/>
        </patternFill>
      </fill>
    </dxf>
    <dxf>
      <fill>
        <patternFill>
          <bgColor indexed="13"/>
        </patternFill>
      </fill>
    </dxf>
    <dxf>
      <fill>
        <patternFill>
          <bgColor indexed="13"/>
        </patternFill>
      </fill>
    </dxf>
    <dxf>
      <fill>
        <patternFill>
          <bgColor indexed="51"/>
        </patternFill>
      </fill>
    </dxf>
    <dxf>
      <fill>
        <patternFill>
          <bgColor indexed="51"/>
        </patternFill>
      </fill>
    </dxf>
    <dxf>
      <fill>
        <patternFill>
          <bgColor indexed="10"/>
        </patternFill>
      </fill>
    </dxf>
    <dxf>
      <fill>
        <patternFill>
          <bgColor indexed="10"/>
        </patternFill>
      </fill>
    </dxf>
    <dxf>
      <fill>
        <patternFill>
          <bgColor indexed="40"/>
        </patternFill>
      </fill>
    </dxf>
    <dxf>
      <fill>
        <patternFill>
          <bgColor indexed="40"/>
        </patternFill>
      </fill>
    </dxf>
    <dxf>
      <fill>
        <patternFill>
          <bgColor indexed="11"/>
        </patternFill>
      </fill>
    </dxf>
    <dxf>
      <fill>
        <patternFill>
          <bgColor indexed="11"/>
        </patternFill>
      </fill>
    </dxf>
    <dxf>
      <fill>
        <patternFill>
          <bgColor indexed="13"/>
        </patternFill>
      </fill>
    </dxf>
    <dxf>
      <fill>
        <patternFill>
          <bgColor indexed="13"/>
        </patternFill>
      </fill>
    </dxf>
    <dxf>
      <fill>
        <patternFill>
          <bgColor indexed="51"/>
        </patternFill>
      </fill>
    </dxf>
    <dxf>
      <fill>
        <patternFill>
          <bgColor indexed="51"/>
        </patternFill>
      </fill>
    </dxf>
    <dxf>
      <fill>
        <patternFill>
          <bgColor indexed="10"/>
        </patternFill>
      </fill>
    </dxf>
    <dxf>
      <fill>
        <patternFill>
          <bgColor indexed="10"/>
        </patternFill>
      </fill>
    </dxf>
    <dxf>
      <fill>
        <patternFill>
          <bgColor indexed="40"/>
        </patternFill>
      </fill>
    </dxf>
    <dxf>
      <fill>
        <patternFill>
          <bgColor indexed="40"/>
        </patternFill>
      </fill>
    </dxf>
    <dxf>
      <fill>
        <patternFill>
          <bgColor indexed="11"/>
        </patternFill>
      </fill>
    </dxf>
    <dxf>
      <fill>
        <patternFill>
          <bgColor indexed="11"/>
        </patternFill>
      </fill>
    </dxf>
    <dxf>
      <fill>
        <patternFill>
          <bgColor indexed="13"/>
        </patternFill>
      </fill>
    </dxf>
    <dxf>
      <fill>
        <patternFill>
          <bgColor indexed="13"/>
        </patternFill>
      </fill>
    </dxf>
    <dxf>
      <fill>
        <patternFill>
          <bgColor indexed="51"/>
        </patternFill>
      </fill>
    </dxf>
    <dxf>
      <fill>
        <patternFill>
          <bgColor indexed="51"/>
        </patternFill>
      </fill>
    </dxf>
    <dxf>
      <fill>
        <patternFill>
          <bgColor indexed="10"/>
        </patternFill>
      </fill>
    </dxf>
    <dxf>
      <fill>
        <patternFill>
          <bgColor indexed="10"/>
        </patternFill>
      </fill>
    </dxf>
    <dxf>
      <fill>
        <patternFill>
          <bgColor indexed="40"/>
        </patternFill>
      </fill>
    </dxf>
    <dxf>
      <fill>
        <patternFill>
          <bgColor indexed="40"/>
        </patternFill>
      </fill>
    </dxf>
    <dxf>
      <fill>
        <patternFill>
          <bgColor indexed="11"/>
        </patternFill>
      </fill>
    </dxf>
    <dxf>
      <fill>
        <patternFill>
          <bgColor indexed="11"/>
        </patternFill>
      </fill>
    </dxf>
    <dxf>
      <fill>
        <patternFill>
          <bgColor indexed="13"/>
        </patternFill>
      </fill>
    </dxf>
    <dxf>
      <fill>
        <patternFill>
          <bgColor indexed="13"/>
        </patternFill>
      </fill>
    </dxf>
    <dxf>
      <fill>
        <patternFill>
          <bgColor indexed="51"/>
        </patternFill>
      </fill>
    </dxf>
    <dxf>
      <fill>
        <patternFill>
          <bgColor indexed="51"/>
        </patternFill>
      </fill>
    </dxf>
    <dxf>
      <fill>
        <patternFill>
          <bgColor indexed="10"/>
        </patternFill>
      </fill>
    </dxf>
    <dxf>
      <fill>
        <patternFill>
          <bgColor indexed="10"/>
        </patternFill>
      </fill>
    </dxf>
    <dxf>
      <fill>
        <patternFill>
          <bgColor indexed="40"/>
        </patternFill>
      </fill>
    </dxf>
    <dxf>
      <fill>
        <patternFill>
          <bgColor indexed="40"/>
        </patternFill>
      </fill>
    </dxf>
    <dxf>
      <fill>
        <patternFill>
          <bgColor indexed="11"/>
        </patternFill>
      </fill>
    </dxf>
    <dxf>
      <fill>
        <patternFill>
          <bgColor indexed="11"/>
        </patternFill>
      </fill>
    </dxf>
    <dxf>
      <fill>
        <patternFill>
          <bgColor indexed="13"/>
        </patternFill>
      </fill>
    </dxf>
    <dxf>
      <fill>
        <patternFill>
          <bgColor indexed="13"/>
        </patternFill>
      </fill>
    </dxf>
    <dxf>
      <fill>
        <patternFill>
          <bgColor indexed="51"/>
        </patternFill>
      </fill>
    </dxf>
    <dxf>
      <fill>
        <patternFill>
          <bgColor indexed="51"/>
        </patternFill>
      </fill>
    </dxf>
    <dxf>
      <fill>
        <patternFill>
          <bgColor indexed="10"/>
        </patternFill>
      </fill>
    </dxf>
    <dxf>
      <fill>
        <patternFill>
          <bgColor indexed="10"/>
        </patternFill>
      </fill>
    </dxf>
    <dxf>
      <fill>
        <patternFill>
          <bgColor indexed="40"/>
        </patternFill>
      </fill>
    </dxf>
    <dxf>
      <fill>
        <patternFill>
          <bgColor indexed="11"/>
        </patternFill>
      </fill>
    </dxf>
    <dxf>
      <fill>
        <patternFill>
          <bgColor indexed="11"/>
        </patternFill>
      </fill>
    </dxf>
    <dxf>
      <fill>
        <patternFill>
          <bgColor indexed="13"/>
        </patternFill>
      </fill>
    </dxf>
    <dxf>
      <fill>
        <patternFill>
          <bgColor indexed="13"/>
        </patternFill>
      </fill>
    </dxf>
    <dxf>
      <fill>
        <patternFill>
          <bgColor indexed="51"/>
        </patternFill>
      </fill>
    </dxf>
    <dxf>
      <fill>
        <patternFill>
          <bgColor indexed="51"/>
        </patternFill>
      </fill>
    </dxf>
    <dxf>
      <fill>
        <patternFill>
          <bgColor indexed="10"/>
        </patternFill>
      </fill>
    </dxf>
    <dxf>
      <fill>
        <patternFill>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haredStrings" Target="sharedStrings.xml"/><Relationship Id="rId8" Type="http://schemas.openxmlformats.org/officeDocument/2006/relationships/worksheet" Target="worksheets/sheet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Performance 2019</a:t>
            </a:r>
          </a:p>
        </c:rich>
      </c:tx>
      <c:overlay val="0"/>
    </c:title>
    <c:autoTitleDeleted val="0"/>
    <c:view3D>
      <c:rotX val="15"/>
      <c:rotY val="20"/>
      <c:rAngAx val="1"/>
    </c:view3D>
    <c:floor>
      <c:thickness val="0"/>
    </c:floor>
    <c:sideWall>
      <c:thickness val="0"/>
    </c:sideWall>
    <c:backWall>
      <c:thickness val="0"/>
    </c:backWall>
    <c:plotArea>
      <c:layout/>
      <c:bar3DChart>
        <c:barDir val="col"/>
        <c:grouping val="stacked"/>
        <c:varyColors val="0"/>
        <c:ser>
          <c:idx val="0"/>
          <c:order val="0"/>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Grafici!$A$1:$J$1</c:f>
              <c:numCache>
                <c:formatCode>General</c:formatCode>
                <c:ptCount val="10"/>
                <c:pt idx="0">
                  <c:v>0</c:v>
                </c:pt>
                <c:pt idx="1">
                  <c:v>0</c:v>
                </c:pt>
                <c:pt idx="2">
                  <c:v>0</c:v>
                </c:pt>
                <c:pt idx="3">
                  <c:v>0</c:v>
                </c:pt>
                <c:pt idx="4">
                  <c:v>0</c:v>
                </c:pt>
                <c:pt idx="5">
                  <c:v>0</c:v>
                </c:pt>
                <c:pt idx="6">
                  <c:v>0</c:v>
                </c:pt>
                <c:pt idx="7">
                  <c:v>0</c:v>
                </c:pt>
                <c:pt idx="8">
                  <c:v>0</c:v>
                </c:pt>
                <c:pt idx="9">
                  <c:v>0</c:v>
                </c:pt>
              </c:numCache>
            </c:numRef>
          </c:cat>
          <c:val>
            <c:numRef>
              <c:f>Grafici!$A$1:$J$1</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0-1B43-4494-B78F-E706A822817F}"/>
            </c:ext>
          </c:extLst>
        </c:ser>
        <c:ser>
          <c:idx val="1"/>
          <c:order val="1"/>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Grafici!$A$1:$J$1</c:f>
              <c:numCache>
                <c:formatCode>General</c:formatCode>
                <c:ptCount val="10"/>
                <c:pt idx="0">
                  <c:v>0</c:v>
                </c:pt>
                <c:pt idx="1">
                  <c:v>0</c:v>
                </c:pt>
                <c:pt idx="2">
                  <c:v>0</c:v>
                </c:pt>
                <c:pt idx="3">
                  <c:v>0</c:v>
                </c:pt>
                <c:pt idx="4">
                  <c:v>0</c:v>
                </c:pt>
                <c:pt idx="5">
                  <c:v>0</c:v>
                </c:pt>
                <c:pt idx="6">
                  <c:v>0</c:v>
                </c:pt>
                <c:pt idx="7">
                  <c:v>0</c:v>
                </c:pt>
                <c:pt idx="8">
                  <c:v>0</c:v>
                </c:pt>
                <c:pt idx="9">
                  <c:v>0</c:v>
                </c:pt>
              </c:numCache>
            </c:numRef>
          </c:cat>
          <c:val>
            <c:numRef>
              <c:f>Grafici!$A$2:$J$2</c:f>
              <c:numCache>
                <c:formatCode>0.00</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1-1B43-4494-B78F-E706A822817F}"/>
            </c:ext>
          </c:extLst>
        </c:ser>
        <c:dLbls>
          <c:showLegendKey val="0"/>
          <c:showVal val="1"/>
          <c:showCatName val="0"/>
          <c:showSerName val="0"/>
          <c:showPercent val="0"/>
          <c:showBubbleSize val="0"/>
        </c:dLbls>
        <c:gapWidth val="95"/>
        <c:gapDepth val="95"/>
        <c:shape val="box"/>
        <c:axId val="142916224"/>
        <c:axId val="142926208"/>
        <c:axId val="0"/>
      </c:bar3DChart>
      <c:catAx>
        <c:axId val="142916224"/>
        <c:scaling>
          <c:orientation val="minMax"/>
        </c:scaling>
        <c:delete val="0"/>
        <c:axPos val="b"/>
        <c:numFmt formatCode="General" sourceLinked="1"/>
        <c:majorTickMark val="none"/>
        <c:minorTickMark val="none"/>
        <c:tickLblPos val="nextTo"/>
        <c:crossAx val="142926208"/>
        <c:crosses val="autoZero"/>
        <c:auto val="1"/>
        <c:lblAlgn val="ctr"/>
        <c:lblOffset val="100"/>
        <c:noMultiLvlLbl val="0"/>
      </c:catAx>
      <c:valAx>
        <c:axId val="142926208"/>
        <c:scaling>
          <c:orientation val="minMax"/>
        </c:scaling>
        <c:delete val="1"/>
        <c:axPos val="l"/>
        <c:numFmt formatCode="General" sourceLinked="1"/>
        <c:majorTickMark val="none"/>
        <c:minorTickMark val="none"/>
        <c:tickLblPos val="nextTo"/>
        <c:crossAx val="142916224"/>
        <c:crosses val="autoZero"/>
        <c:crossBetween val="between"/>
      </c:valAx>
    </c:plotArea>
    <c:plotVisOnly val="1"/>
    <c:dispBlanksAs val="gap"/>
    <c:showDLblsOverMax val="0"/>
  </c:chart>
  <c:printSettings>
    <c:headerFooter/>
    <c:pageMargins b="0.75" l="0.7" r="0.7" t="0.75" header="0.3" footer="0.3"/>
    <c:pageSetup paperSize="9" orientation="landscape"/>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13</xdr:col>
      <xdr:colOff>323850</xdr:colOff>
      <xdr:row>21</xdr:row>
      <xdr:rowOff>123826</xdr:rowOff>
    </xdr:to>
    <xdr:graphicFrame macro="">
      <xdr:nvGraphicFramePr>
        <xdr:cNvPr id="3" name="Grafico 2">
          <a:extLst>
            <a:ext uri="{FF2B5EF4-FFF2-40B4-BE49-F238E27FC236}">
              <a16:creationId xmlns:a16="http://schemas.microsoft.com/office/drawing/2014/main" id="{00000000-0008-0000-12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0</xdr:colOff>
      <xdr:row>11</xdr:row>
      <xdr:rowOff>0</xdr:rowOff>
    </xdr:from>
    <xdr:to>
      <xdr:col>2</xdr:col>
      <xdr:colOff>104775</xdr:colOff>
      <xdr:row>11</xdr:row>
      <xdr:rowOff>104775</xdr:rowOff>
    </xdr:to>
    <xdr:pic>
      <xdr:nvPicPr>
        <xdr:cNvPr id="2" name="Immagine 1" descr="*">
          <a:extLst>
            <a:ext uri="{FF2B5EF4-FFF2-40B4-BE49-F238E27FC236}">
              <a16:creationId xmlns:a16="http://schemas.microsoft.com/office/drawing/2014/main" id="{00000000-0008-0000-15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1091565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12</xdr:row>
      <xdr:rowOff>0</xdr:rowOff>
    </xdr:from>
    <xdr:to>
      <xdr:col>2</xdr:col>
      <xdr:colOff>104775</xdr:colOff>
      <xdr:row>12</xdr:row>
      <xdr:rowOff>104775</xdr:rowOff>
    </xdr:to>
    <xdr:pic>
      <xdr:nvPicPr>
        <xdr:cNvPr id="3" name="Immagine 2" descr="*">
          <a:extLst>
            <a:ext uri="{FF2B5EF4-FFF2-40B4-BE49-F238E27FC236}">
              <a16:creationId xmlns:a16="http://schemas.microsoft.com/office/drawing/2014/main" id="{00000000-0008-0000-15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1110615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13</xdr:row>
      <xdr:rowOff>0</xdr:rowOff>
    </xdr:from>
    <xdr:to>
      <xdr:col>2</xdr:col>
      <xdr:colOff>104775</xdr:colOff>
      <xdr:row>13</xdr:row>
      <xdr:rowOff>104775</xdr:rowOff>
    </xdr:to>
    <xdr:pic>
      <xdr:nvPicPr>
        <xdr:cNvPr id="4" name="Immagine 3" descr="*">
          <a:extLst>
            <a:ext uri="{FF2B5EF4-FFF2-40B4-BE49-F238E27FC236}">
              <a16:creationId xmlns:a16="http://schemas.microsoft.com/office/drawing/2014/main" id="{00000000-0008-0000-15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1138237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14</xdr:row>
      <xdr:rowOff>0</xdr:rowOff>
    </xdr:from>
    <xdr:to>
      <xdr:col>2</xdr:col>
      <xdr:colOff>104775</xdr:colOff>
      <xdr:row>14</xdr:row>
      <xdr:rowOff>104775</xdr:rowOff>
    </xdr:to>
    <xdr:pic>
      <xdr:nvPicPr>
        <xdr:cNvPr id="5" name="Immagine 4" descr="*">
          <a:extLst>
            <a:ext uri="{FF2B5EF4-FFF2-40B4-BE49-F238E27FC236}">
              <a16:creationId xmlns:a16="http://schemas.microsoft.com/office/drawing/2014/main" id="{00000000-0008-0000-15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118205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15</xdr:row>
      <xdr:rowOff>0</xdr:rowOff>
    </xdr:from>
    <xdr:to>
      <xdr:col>2</xdr:col>
      <xdr:colOff>104775</xdr:colOff>
      <xdr:row>15</xdr:row>
      <xdr:rowOff>104775</xdr:rowOff>
    </xdr:to>
    <xdr:pic>
      <xdr:nvPicPr>
        <xdr:cNvPr id="6" name="Immagine 5" descr="*">
          <a:extLst>
            <a:ext uri="{FF2B5EF4-FFF2-40B4-BE49-F238E27FC236}">
              <a16:creationId xmlns:a16="http://schemas.microsoft.com/office/drawing/2014/main" id="{00000000-0008-0000-15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1209675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16</xdr:row>
      <xdr:rowOff>0</xdr:rowOff>
    </xdr:from>
    <xdr:to>
      <xdr:col>2</xdr:col>
      <xdr:colOff>104775</xdr:colOff>
      <xdr:row>16</xdr:row>
      <xdr:rowOff>104775</xdr:rowOff>
    </xdr:to>
    <xdr:pic>
      <xdr:nvPicPr>
        <xdr:cNvPr id="7" name="Immagine 6" descr="*">
          <a:extLst>
            <a:ext uri="{FF2B5EF4-FFF2-40B4-BE49-F238E27FC236}">
              <a16:creationId xmlns:a16="http://schemas.microsoft.com/office/drawing/2014/main" id="{00000000-0008-0000-15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1237297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20</xdr:row>
      <xdr:rowOff>0</xdr:rowOff>
    </xdr:from>
    <xdr:to>
      <xdr:col>2</xdr:col>
      <xdr:colOff>104775</xdr:colOff>
      <xdr:row>20</xdr:row>
      <xdr:rowOff>104775</xdr:rowOff>
    </xdr:to>
    <xdr:pic>
      <xdr:nvPicPr>
        <xdr:cNvPr id="8" name="Immagine 7" descr="*">
          <a:extLst>
            <a:ext uri="{FF2B5EF4-FFF2-40B4-BE49-F238E27FC236}">
              <a16:creationId xmlns:a16="http://schemas.microsoft.com/office/drawing/2014/main" id="{00000000-0008-0000-15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172307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21</xdr:row>
      <xdr:rowOff>0</xdr:rowOff>
    </xdr:from>
    <xdr:to>
      <xdr:col>2</xdr:col>
      <xdr:colOff>104775</xdr:colOff>
      <xdr:row>21</xdr:row>
      <xdr:rowOff>104775</xdr:rowOff>
    </xdr:to>
    <xdr:pic>
      <xdr:nvPicPr>
        <xdr:cNvPr id="9" name="Immagine 8" descr="*">
          <a:extLst>
            <a:ext uri="{FF2B5EF4-FFF2-40B4-BE49-F238E27FC236}">
              <a16:creationId xmlns:a16="http://schemas.microsoft.com/office/drawing/2014/main" id="{00000000-0008-0000-15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174212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22</xdr:row>
      <xdr:rowOff>0</xdr:rowOff>
    </xdr:from>
    <xdr:to>
      <xdr:col>2</xdr:col>
      <xdr:colOff>104775</xdr:colOff>
      <xdr:row>22</xdr:row>
      <xdr:rowOff>104775</xdr:rowOff>
    </xdr:to>
    <xdr:pic>
      <xdr:nvPicPr>
        <xdr:cNvPr id="10" name="Immagine 9" descr="*">
          <a:extLst>
            <a:ext uri="{FF2B5EF4-FFF2-40B4-BE49-F238E27FC236}">
              <a16:creationId xmlns:a16="http://schemas.microsoft.com/office/drawing/2014/main" id="{00000000-0008-0000-15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1769745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23</xdr:row>
      <xdr:rowOff>0</xdr:rowOff>
    </xdr:from>
    <xdr:to>
      <xdr:col>2</xdr:col>
      <xdr:colOff>104775</xdr:colOff>
      <xdr:row>23</xdr:row>
      <xdr:rowOff>104775</xdr:rowOff>
    </xdr:to>
    <xdr:pic>
      <xdr:nvPicPr>
        <xdr:cNvPr id="11" name="Immagine 10" descr="*">
          <a:extLst>
            <a:ext uri="{FF2B5EF4-FFF2-40B4-BE49-F238E27FC236}">
              <a16:creationId xmlns:a16="http://schemas.microsoft.com/office/drawing/2014/main" id="{00000000-0008-0000-15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1813560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24</xdr:row>
      <xdr:rowOff>0</xdr:rowOff>
    </xdr:from>
    <xdr:to>
      <xdr:col>2</xdr:col>
      <xdr:colOff>104775</xdr:colOff>
      <xdr:row>24</xdr:row>
      <xdr:rowOff>104775</xdr:rowOff>
    </xdr:to>
    <xdr:pic>
      <xdr:nvPicPr>
        <xdr:cNvPr id="12" name="Immagine 11" descr="*">
          <a:extLst>
            <a:ext uri="{FF2B5EF4-FFF2-40B4-BE49-F238E27FC236}">
              <a16:creationId xmlns:a16="http://schemas.microsoft.com/office/drawing/2014/main" id="{00000000-0008-0000-15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184118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26</xdr:row>
      <xdr:rowOff>0</xdr:rowOff>
    </xdr:from>
    <xdr:to>
      <xdr:col>2</xdr:col>
      <xdr:colOff>104775</xdr:colOff>
      <xdr:row>26</xdr:row>
      <xdr:rowOff>104775</xdr:rowOff>
    </xdr:to>
    <xdr:pic>
      <xdr:nvPicPr>
        <xdr:cNvPr id="13" name="Immagine 12" descr="*">
          <a:extLst>
            <a:ext uri="{FF2B5EF4-FFF2-40B4-BE49-F238E27FC236}">
              <a16:creationId xmlns:a16="http://schemas.microsoft.com/office/drawing/2014/main" id="{00000000-0008-0000-15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1933575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27</xdr:row>
      <xdr:rowOff>0</xdr:rowOff>
    </xdr:from>
    <xdr:to>
      <xdr:col>2</xdr:col>
      <xdr:colOff>104775</xdr:colOff>
      <xdr:row>27</xdr:row>
      <xdr:rowOff>104775</xdr:rowOff>
    </xdr:to>
    <xdr:pic>
      <xdr:nvPicPr>
        <xdr:cNvPr id="14" name="Immagine 13" descr="*">
          <a:extLst>
            <a:ext uri="{FF2B5EF4-FFF2-40B4-BE49-F238E27FC236}">
              <a16:creationId xmlns:a16="http://schemas.microsoft.com/office/drawing/2014/main" id="{00000000-0008-0000-1500-00000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1952625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28</xdr:row>
      <xdr:rowOff>0</xdr:rowOff>
    </xdr:from>
    <xdr:to>
      <xdr:col>2</xdr:col>
      <xdr:colOff>104775</xdr:colOff>
      <xdr:row>28</xdr:row>
      <xdr:rowOff>104775</xdr:rowOff>
    </xdr:to>
    <xdr:pic>
      <xdr:nvPicPr>
        <xdr:cNvPr id="15" name="Immagine 14" descr="*">
          <a:extLst>
            <a:ext uri="{FF2B5EF4-FFF2-40B4-BE49-F238E27FC236}">
              <a16:creationId xmlns:a16="http://schemas.microsoft.com/office/drawing/2014/main" id="{00000000-0008-0000-1500-00000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1980247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29</xdr:row>
      <xdr:rowOff>0</xdr:rowOff>
    </xdr:from>
    <xdr:to>
      <xdr:col>2</xdr:col>
      <xdr:colOff>104775</xdr:colOff>
      <xdr:row>29</xdr:row>
      <xdr:rowOff>104775</xdr:rowOff>
    </xdr:to>
    <xdr:pic>
      <xdr:nvPicPr>
        <xdr:cNvPr id="16" name="Immagine 15" descr="*">
          <a:extLst>
            <a:ext uri="{FF2B5EF4-FFF2-40B4-BE49-F238E27FC236}">
              <a16:creationId xmlns:a16="http://schemas.microsoft.com/office/drawing/2014/main" id="{00000000-0008-0000-1500-00001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202406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30</xdr:row>
      <xdr:rowOff>0</xdr:rowOff>
    </xdr:from>
    <xdr:to>
      <xdr:col>2</xdr:col>
      <xdr:colOff>104775</xdr:colOff>
      <xdr:row>30</xdr:row>
      <xdr:rowOff>104775</xdr:rowOff>
    </xdr:to>
    <xdr:pic>
      <xdr:nvPicPr>
        <xdr:cNvPr id="17" name="Immagine 16" descr="*">
          <a:extLst>
            <a:ext uri="{FF2B5EF4-FFF2-40B4-BE49-F238E27FC236}">
              <a16:creationId xmlns:a16="http://schemas.microsoft.com/office/drawing/2014/main" id="{00000000-0008-0000-1500-00001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2051685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33</xdr:row>
      <xdr:rowOff>0</xdr:rowOff>
    </xdr:from>
    <xdr:to>
      <xdr:col>2</xdr:col>
      <xdr:colOff>104775</xdr:colOff>
      <xdr:row>33</xdr:row>
      <xdr:rowOff>104775</xdr:rowOff>
    </xdr:to>
    <xdr:pic>
      <xdr:nvPicPr>
        <xdr:cNvPr id="18" name="Immagine 17" descr="*">
          <a:extLst>
            <a:ext uri="{FF2B5EF4-FFF2-40B4-BE49-F238E27FC236}">
              <a16:creationId xmlns:a16="http://schemas.microsoft.com/office/drawing/2014/main" id="{00000000-0008-0000-1500-00001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2354580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34</xdr:row>
      <xdr:rowOff>0</xdr:rowOff>
    </xdr:from>
    <xdr:to>
      <xdr:col>2</xdr:col>
      <xdr:colOff>104775</xdr:colOff>
      <xdr:row>34</xdr:row>
      <xdr:rowOff>104775</xdr:rowOff>
    </xdr:to>
    <xdr:pic>
      <xdr:nvPicPr>
        <xdr:cNvPr id="19" name="Immagine 18" descr="*">
          <a:extLst>
            <a:ext uri="{FF2B5EF4-FFF2-40B4-BE49-F238E27FC236}">
              <a16:creationId xmlns:a16="http://schemas.microsoft.com/office/drawing/2014/main" id="{00000000-0008-0000-1500-00001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2373630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35</xdr:row>
      <xdr:rowOff>0</xdr:rowOff>
    </xdr:from>
    <xdr:to>
      <xdr:col>2</xdr:col>
      <xdr:colOff>104775</xdr:colOff>
      <xdr:row>35</xdr:row>
      <xdr:rowOff>104775</xdr:rowOff>
    </xdr:to>
    <xdr:pic>
      <xdr:nvPicPr>
        <xdr:cNvPr id="20" name="Immagine 19" descr="*">
          <a:extLst>
            <a:ext uri="{FF2B5EF4-FFF2-40B4-BE49-F238E27FC236}">
              <a16:creationId xmlns:a16="http://schemas.microsoft.com/office/drawing/2014/main" id="{00000000-0008-0000-1500-00001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240125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36</xdr:row>
      <xdr:rowOff>0</xdr:rowOff>
    </xdr:from>
    <xdr:to>
      <xdr:col>2</xdr:col>
      <xdr:colOff>104775</xdr:colOff>
      <xdr:row>36</xdr:row>
      <xdr:rowOff>104775</xdr:rowOff>
    </xdr:to>
    <xdr:pic>
      <xdr:nvPicPr>
        <xdr:cNvPr id="21" name="Immagine 20" descr="*">
          <a:extLst>
            <a:ext uri="{FF2B5EF4-FFF2-40B4-BE49-F238E27FC236}">
              <a16:creationId xmlns:a16="http://schemas.microsoft.com/office/drawing/2014/main" id="{00000000-0008-0000-1500-00001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2445067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37</xdr:row>
      <xdr:rowOff>0</xdr:rowOff>
    </xdr:from>
    <xdr:to>
      <xdr:col>2</xdr:col>
      <xdr:colOff>104775</xdr:colOff>
      <xdr:row>37</xdr:row>
      <xdr:rowOff>104775</xdr:rowOff>
    </xdr:to>
    <xdr:pic>
      <xdr:nvPicPr>
        <xdr:cNvPr id="22" name="Immagine 21" descr="*">
          <a:extLst>
            <a:ext uri="{FF2B5EF4-FFF2-40B4-BE49-F238E27FC236}">
              <a16:creationId xmlns:a16="http://schemas.microsoft.com/office/drawing/2014/main" id="{00000000-0008-0000-1500-00001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2472690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39</xdr:row>
      <xdr:rowOff>0</xdr:rowOff>
    </xdr:from>
    <xdr:to>
      <xdr:col>2</xdr:col>
      <xdr:colOff>104775</xdr:colOff>
      <xdr:row>39</xdr:row>
      <xdr:rowOff>104775</xdr:rowOff>
    </xdr:to>
    <xdr:pic>
      <xdr:nvPicPr>
        <xdr:cNvPr id="23" name="Immagine 22" descr="*">
          <a:extLst>
            <a:ext uri="{FF2B5EF4-FFF2-40B4-BE49-F238E27FC236}">
              <a16:creationId xmlns:a16="http://schemas.microsoft.com/office/drawing/2014/main" id="{00000000-0008-0000-1500-00001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256508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40</xdr:row>
      <xdr:rowOff>0</xdr:rowOff>
    </xdr:from>
    <xdr:to>
      <xdr:col>2</xdr:col>
      <xdr:colOff>104775</xdr:colOff>
      <xdr:row>40</xdr:row>
      <xdr:rowOff>104775</xdr:rowOff>
    </xdr:to>
    <xdr:pic>
      <xdr:nvPicPr>
        <xdr:cNvPr id="24" name="Immagine 23" descr="*">
          <a:extLst>
            <a:ext uri="{FF2B5EF4-FFF2-40B4-BE49-F238E27FC236}">
              <a16:creationId xmlns:a16="http://schemas.microsoft.com/office/drawing/2014/main" id="{00000000-0008-0000-1500-00001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258413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41</xdr:row>
      <xdr:rowOff>0</xdr:rowOff>
    </xdr:from>
    <xdr:to>
      <xdr:col>2</xdr:col>
      <xdr:colOff>104775</xdr:colOff>
      <xdr:row>41</xdr:row>
      <xdr:rowOff>104775</xdr:rowOff>
    </xdr:to>
    <xdr:pic>
      <xdr:nvPicPr>
        <xdr:cNvPr id="25" name="Immagine 24" descr="*">
          <a:extLst>
            <a:ext uri="{FF2B5EF4-FFF2-40B4-BE49-F238E27FC236}">
              <a16:creationId xmlns:a16="http://schemas.microsoft.com/office/drawing/2014/main" id="{00000000-0008-0000-1500-00001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2611755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42</xdr:row>
      <xdr:rowOff>0</xdr:rowOff>
    </xdr:from>
    <xdr:to>
      <xdr:col>2</xdr:col>
      <xdr:colOff>104775</xdr:colOff>
      <xdr:row>42</xdr:row>
      <xdr:rowOff>104775</xdr:rowOff>
    </xdr:to>
    <xdr:pic>
      <xdr:nvPicPr>
        <xdr:cNvPr id="26" name="Immagine 25" descr="*">
          <a:extLst>
            <a:ext uri="{FF2B5EF4-FFF2-40B4-BE49-F238E27FC236}">
              <a16:creationId xmlns:a16="http://schemas.microsoft.com/office/drawing/2014/main" id="{00000000-0008-0000-1500-00001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2655570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43</xdr:row>
      <xdr:rowOff>0</xdr:rowOff>
    </xdr:from>
    <xdr:to>
      <xdr:col>2</xdr:col>
      <xdr:colOff>104775</xdr:colOff>
      <xdr:row>43</xdr:row>
      <xdr:rowOff>104775</xdr:rowOff>
    </xdr:to>
    <xdr:pic>
      <xdr:nvPicPr>
        <xdr:cNvPr id="27" name="Immagine 26" descr="*">
          <a:extLst>
            <a:ext uri="{FF2B5EF4-FFF2-40B4-BE49-F238E27FC236}">
              <a16:creationId xmlns:a16="http://schemas.microsoft.com/office/drawing/2014/main" id="{00000000-0008-0000-1500-00001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268319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46</xdr:row>
      <xdr:rowOff>0</xdr:rowOff>
    </xdr:from>
    <xdr:to>
      <xdr:col>2</xdr:col>
      <xdr:colOff>104775</xdr:colOff>
      <xdr:row>46</xdr:row>
      <xdr:rowOff>104775</xdr:rowOff>
    </xdr:to>
    <xdr:pic>
      <xdr:nvPicPr>
        <xdr:cNvPr id="28" name="Immagine 27" descr="*">
          <a:extLst>
            <a:ext uri="{FF2B5EF4-FFF2-40B4-BE49-F238E27FC236}">
              <a16:creationId xmlns:a16="http://schemas.microsoft.com/office/drawing/2014/main" id="{00000000-0008-0000-1500-00001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301847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47</xdr:row>
      <xdr:rowOff>0</xdr:rowOff>
    </xdr:from>
    <xdr:to>
      <xdr:col>2</xdr:col>
      <xdr:colOff>104775</xdr:colOff>
      <xdr:row>47</xdr:row>
      <xdr:rowOff>104775</xdr:rowOff>
    </xdr:to>
    <xdr:pic>
      <xdr:nvPicPr>
        <xdr:cNvPr id="29" name="Immagine 28" descr="*">
          <a:extLst>
            <a:ext uri="{FF2B5EF4-FFF2-40B4-BE49-F238E27FC236}">
              <a16:creationId xmlns:a16="http://schemas.microsoft.com/office/drawing/2014/main" id="{00000000-0008-0000-1500-00001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303752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48</xdr:row>
      <xdr:rowOff>0</xdr:rowOff>
    </xdr:from>
    <xdr:to>
      <xdr:col>2</xdr:col>
      <xdr:colOff>104775</xdr:colOff>
      <xdr:row>48</xdr:row>
      <xdr:rowOff>104775</xdr:rowOff>
    </xdr:to>
    <xdr:pic>
      <xdr:nvPicPr>
        <xdr:cNvPr id="30" name="Immagine 29" descr="*">
          <a:extLst>
            <a:ext uri="{FF2B5EF4-FFF2-40B4-BE49-F238E27FC236}">
              <a16:creationId xmlns:a16="http://schemas.microsoft.com/office/drawing/2014/main" id="{00000000-0008-0000-1500-00001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3065145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49</xdr:row>
      <xdr:rowOff>0</xdr:rowOff>
    </xdr:from>
    <xdr:to>
      <xdr:col>2</xdr:col>
      <xdr:colOff>104775</xdr:colOff>
      <xdr:row>49</xdr:row>
      <xdr:rowOff>104775</xdr:rowOff>
    </xdr:to>
    <xdr:pic>
      <xdr:nvPicPr>
        <xdr:cNvPr id="31" name="Immagine 30" descr="*">
          <a:extLst>
            <a:ext uri="{FF2B5EF4-FFF2-40B4-BE49-F238E27FC236}">
              <a16:creationId xmlns:a16="http://schemas.microsoft.com/office/drawing/2014/main" id="{00000000-0008-0000-1500-00001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3108960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50</xdr:row>
      <xdr:rowOff>0</xdr:rowOff>
    </xdr:from>
    <xdr:to>
      <xdr:col>2</xdr:col>
      <xdr:colOff>104775</xdr:colOff>
      <xdr:row>50</xdr:row>
      <xdr:rowOff>104775</xdr:rowOff>
    </xdr:to>
    <xdr:pic>
      <xdr:nvPicPr>
        <xdr:cNvPr id="32" name="Immagine 31" descr="*">
          <a:extLst>
            <a:ext uri="{FF2B5EF4-FFF2-40B4-BE49-F238E27FC236}">
              <a16:creationId xmlns:a16="http://schemas.microsoft.com/office/drawing/2014/main" id="{00000000-0008-0000-1500-00002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313658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53</xdr:row>
      <xdr:rowOff>0</xdr:rowOff>
    </xdr:from>
    <xdr:to>
      <xdr:col>2</xdr:col>
      <xdr:colOff>104775</xdr:colOff>
      <xdr:row>53</xdr:row>
      <xdr:rowOff>104775</xdr:rowOff>
    </xdr:to>
    <xdr:pic>
      <xdr:nvPicPr>
        <xdr:cNvPr id="33" name="Immagine 32" descr="*">
          <a:extLst>
            <a:ext uri="{FF2B5EF4-FFF2-40B4-BE49-F238E27FC236}">
              <a16:creationId xmlns:a16="http://schemas.microsoft.com/office/drawing/2014/main" id="{00000000-0008-0000-1500-00002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3520440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54</xdr:row>
      <xdr:rowOff>0</xdr:rowOff>
    </xdr:from>
    <xdr:to>
      <xdr:col>2</xdr:col>
      <xdr:colOff>104775</xdr:colOff>
      <xdr:row>54</xdr:row>
      <xdr:rowOff>104775</xdr:rowOff>
    </xdr:to>
    <xdr:pic>
      <xdr:nvPicPr>
        <xdr:cNvPr id="34" name="Immagine 33" descr="*">
          <a:extLst>
            <a:ext uri="{FF2B5EF4-FFF2-40B4-BE49-F238E27FC236}">
              <a16:creationId xmlns:a16="http://schemas.microsoft.com/office/drawing/2014/main" id="{00000000-0008-0000-1500-00002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3539490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55</xdr:row>
      <xdr:rowOff>0</xdr:rowOff>
    </xdr:from>
    <xdr:to>
      <xdr:col>2</xdr:col>
      <xdr:colOff>104775</xdr:colOff>
      <xdr:row>55</xdr:row>
      <xdr:rowOff>104775</xdr:rowOff>
    </xdr:to>
    <xdr:pic>
      <xdr:nvPicPr>
        <xdr:cNvPr id="35" name="Immagine 34" descr="*">
          <a:extLst>
            <a:ext uri="{FF2B5EF4-FFF2-40B4-BE49-F238E27FC236}">
              <a16:creationId xmlns:a16="http://schemas.microsoft.com/office/drawing/2014/main" id="{00000000-0008-0000-1500-00002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356711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56</xdr:row>
      <xdr:rowOff>0</xdr:rowOff>
    </xdr:from>
    <xdr:to>
      <xdr:col>2</xdr:col>
      <xdr:colOff>104775</xdr:colOff>
      <xdr:row>56</xdr:row>
      <xdr:rowOff>104775</xdr:rowOff>
    </xdr:to>
    <xdr:pic>
      <xdr:nvPicPr>
        <xdr:cNvPr id="36" name="Immagine 35" descr="*">
          <a:extLst>
            <a:ext uri="{FF2B5EF4-FFF2-40B4-BE49-F238E27FC236}">
              <a16:creationId xmlns:a16="http://schemas.microsoft.com/office/drawing/2014/main" id="{00000000-0008-0000-1500-00002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3610927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57</xdr:row>
      <xdr:rowOff>0</xdr:rowOff>
    </xdr:from>
    <xdr:to>
      <xdr:col>2</xdr:col>
      <xdr:colOff>104775</xdr:colOff>
      <xdr:row>57</xdr:row>
      <xdr:rowOff>104775</xdr:rowOff>
    </xdr:to>
    <xdr:pic>
      <xdr:nvPicPr>
        <xdr:cNvPr id="37" name="Immagine 36" descr="*">
          <a:extLst>
            <a:ext uri="{FF2B5EF4-FFF2-40B4-BE49-F238E27FC236}">
              <a16:creationId xmlns:a16="http://schemas.microsoft.com/office/drawing/2014/main" id="{00000000-0008-0000-1500-00002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3638550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59</xdr:row>
      <xdr:rowOff>0</xdr:rowOff>
    </xdr:from>
    <xdr:to>
      <xdr:col>2</xdr:col>
      <xdr:colOff>104775</xdr:colOff>
      <xdr:row>59</xdr:row>
      <xdr:rowOff>104775</xdr:rowOff>
    </xdr:to>
    <xdr:pic>
      <xdr:nvPicPr>
        <xdr:cNvPr id="38" name="Immagine 37" descr="*">
          <a:extLst>
            <a:ext uri="{FF2B5EF4-FFF2-40B4-BE49-F238E27FC236}">
              <a16:creationId xmlns:a16="http://schemas.microsoft.com/office/drawing/2014/main" id="{00000000-0008-0000-1500-00002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373094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60</xdr:row>
      <xdr:rowOff>0</xdr:rowOff>
    </xdr:from>
    <xdr:to>
      <xdr:col>2</xdr:col>
      <xdr:colOff>104775</xdr:colOff>
      <xdr:row>60</xdr:row>
      <xdr:rowOff>104775</xdr:rowOff>
    </xdr:to>
    <xdr:pic>
      <xdr:nvPicPr>
        <xdr:cNvPr id="39" name="Immagine 38" descr="*">
          <a:extLst>
            <a:ext uri="{FF2B5EF4-FFF2-40B4-BE49-F238E27FC236}">
              <a16:creationId xmlns:a16="http://schemas.microsoft.com/office/drawing/2014/main" id="{00000000-0008-0000-1500-00002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374999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61</xdr:row>
      <xdr:rowOff>0</xdr:rowOff>
    </xdr:from>
    <xdr:to>
      <xdr:col>2</xdr:col>
      <xdr:colOff>104775</xdr:colOff>
      <xdr:row>61</xdr:row>
      <xdr:rowOff>104775</xdr:rowOff>
    </xdr:to>
    <xdr:pic>
      <xdr:nvPicPr>
        <xdr:cNvPr id="40" name="Immagine 39" descr="*">
          <a:extLst>
            <a:ext uri="{FF2B5EF4-FFF2-40B4-BE49-F238E27FC236}">
              <a16:creationId xmlns:a16="http://schemas.microsoft.com/office/drawing/2014/main" id="{00000000-0008-0000-1500-00002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3777615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62</xdr:row>
      <xdr:rowOff>0</xdr:rowOff>
    </xdr:from>
    <xdr:to>
      <xdr:col>2</xdr:col>
      <xdr:colOff>104775</xdr:colOff>
      <xdr:row>62</xdr:row>
      <xdr:rowOff>104775</xdr:rowOff>
    </xdr:to>
    <xdr:pic>
      <xdr:nvPicPr>
        <xdr:cNvPr id="41" name="Immagine 40" descr="*">
          <a:extLst>
            <a:ext uri="{FF2B5EF4-FFF2-40B4-BE49-F238E27FC236}">
              <a16:creationId xmlns:a16="http://schemas.microsoft.com/office/drawing/2014/main" id="{00000000-0008-0000-1500-00002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3821430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63</xdr:row>
      <xdr:rowOff>0</xdr:rowOff>
    </xdr:from>
    <xdr:to>
      <xdr:col>2</xdr:col>
      <xdr:colOff>104775</xdr:colOff>
      <xdr:row>63</xdr:row>
      <xdr:rowOff>104775</xdr:rowOff>
    </xdr:to>
    <xdr:pic>
      <xdr:nvPicPr>
        <xdr:cNvPr id="42" name="Immagine 41" descr="*">
          <a:extLst>
            <a:ext uri="{FF2B5EF4-FFF2-40B4-BE49-F238E27FC236}">
              <a16:creationId xmlns:a16="http://schemas.microsoft.com/office/drawing/2014/main" id="{00000000-0008-0000-1500-00002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384905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69</xdr:row>
      <xdr:rowOff>0</xdr:rowOff>
    </xdr:from>
    <xdr:to>
      <xdr:col>2</xdr:col>
      <xdr:colOff>104775</xdr:colOff>
      <xdr:row>69</xdr:row>
      <xdr:rowOff>104775</xdr:rowOff>
    </xdr:to>
    <xdr:pic>
      <xdr:nvPicPr>
        <xdr:cNvPr id="43" name="Immagine 42" descr="*">
          <a:extLst>
            <a:ext uri="{FF2B5EF4-FFF2-40B4-BE49-F238E27FC236}">
              <a16:creationId xmlns:a16="http://schemas.microsoft.com/office/drawing/2014/main" id="{00000000-0008-0000-1500-00002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5004435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70</xdr:row>
      <xdr:rowOff>0</xdr:rowOff>
    </xdr:from>
    <xdr:to>
      <xdr:col>2</xdr:col>
      <xdr:colOff>104775</xdr:colOff>
      <xdr:row>70</xdr:row>
      <xdr:rowOff>104775</xdr:rowOff>
    </xdr:to>
    <xdr:pic>
      <xdr:nvPicPr>
        <xdr:cNvPr id="44" name="Immagine 43" descr="*">
          <a:extLst>
            <a:ext uri="{FF2B5EF4-FFF2-40B4-BE49-F238E27FC236}">
              <a16:creationId xmlns:a16="http://schemas.microsoft.com/office/drawing/2014/main" id="{00000000-0008-0000-1500-00002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5023485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71</xdr:row>
      <xdr:rowOff>0</xdr:rowOff>
    </xdr:from>
    <xdr:to>
      <xdr:col>2</xdr:col>
      <xdr:colOff>104775</xdr:colOff>
      <xdr:row>71</xdr:row>
      <xdr:rowOff>104775</xdr:rowOff>
    </xdr:to>
    <xdr:pic>
      <xdr:nvPicPr>
        <xdr:cNvPr id="45" name="Immagine 44" descr="*">
          <a:extLst>
            <a:ext uri="{FF2B5EF4-FFF2-40B4-BE49-F238E27FC236}">
              <a16:creationId xmlns:a16="http://schemas.microsoft.com/office/drawing/2014/main" id="{00000000-0008-0000-1500-00002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5051107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72</xdr:row>
      <xdr:rowOff>0</xdr:rowOff>
    </xdr:from>
    <xdr:to>
      <xdr:col>2</xdr:col>
      <xdr:colOff>104775</xdr:colOff>
      <xdr:row>72</xdr:row>
      <xdr:rowOff>104775</xdr:rowOff>
    </xdr:to>
    <xdr:pic>
      <xdr:nvPicPr>
        <xdr:cNvPr id="46" name="Immagine 45" descr="*">
          <a:extLst>
            <a:ext uri="{FF2B5EF4-FFF2-40B4-BE49-F238E27FC236}">
              <a16:creationId xmlns:a16="http://schemas.microsoft.com/office/drawing/2014/main" id="{00000000-0008-0000-1500-00002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509492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73</xdr:row>
      <xdr:rowOff>0</xdr:rowOff>
    </xdr:from>
    <xdr:to>
      <xdr:col>2</xdr:col>
      <xdr:colOff>104775</xdr:colOff>
      <xdr:row>73</xdr:row>
      <xdr:rowOff>104775</xdr:rowOff>
    </xdr:to>
    <xdr:pic>
      <xdr:nvPicPr>
        <xdr:cNvPr id="47" name="Immagine 46" descr="*">
          <a:extLst>
            <a:ext uri="{FF2B5EF4-FFF2-40B4-BE49-F238E27FC236}">
              <a16:creationId xmlns:a16="http://schemas.microsoft.com/office/drawing/2014/main" id="{00000000-0008-0000-1500-00002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5122545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76</xdr:row>
      <xdr:rowOff>0</xdr:rowOff>
    </xdr:from>
    <xdr:to>
      <xdr:col>2</xdr:col>
      <xdr:colOff>104775</xdr:colOff>
      <xdr:row>76</xdr:row>
      <xdr:rowOff>104775</xdr:rowOff>
    </xdr:to>
    <xdr:pic>
      <xdr:nvPicPr>
        <xdr:cNvPr id="48" name="Immagine 47" descr="*">
          <a:extLst>
            <a:ext uri="{FF2B5EF4-FFF2-40B4-BE49-F238E27FC236}">
              <a16:creationId xmlns:a16="http://schemas.microsoft.com/office/drawing/2014/main" id="{00000000-0008-0000-1500-00003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5444490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77</xdr:row>
      <xdr:rowOff>0</xdr:rowOff>
    </xdr:from>
    <xdr:to>
      <xdr:col>2</xdr:col>
      <xdr:colOff>104775</xdr:colOff>
      <xdr:row>77</xdr:row>
      <xdr:rowOff>104775</xdr:rowOff>
    </xdr:to>
    <xdr:pic>
      <xdr:nvPicPr>
        <xdr:cNvPr id="49" name="Immagine 48" descr="*">
          <a:extLst>
            <a:ext uri="{FF2B5EF4-FFF2-40B4-BE49-F238E27FC236}">
              <a16:creationId xmlns:a16="http://schemas.microsoft.com/office/drawing/2014/main" id="{00000000-0008-0000-1500-00003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5463540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78</xdr:row>
      <xdr:rowOff>0</xdr:rowOff>
    </xdr:from>
    <xdr:to>
      <xdr:col>2</xdr:col>
      <xdr:colOff>104775</xdr:colOff>
      <xdr:row>78</xdr:row>
      <xdr:rowOff>104775</xdr:rowOff>
    </xdr:to>
    <xdr:pic>
      <xdr:nvPicPr>
        <xdr:cNvPr id="50" name="Immagine 49" descr="*">
          <a:extLst>
            <a:ext uri="{FF2B5EF4-FFF2-40B4-BE49-F238E27FC236}">
              <a16:creationId xmlns:a16="http://schemas.microsoft.com/office/drawing/2014/main" id="{00000000-0008-0000-1500-00003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549116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79</xdr:row>
      <xdr:rowOff>0</xdr:rowOff>
    </xdr:from>
    <xdr:to>
      <xdr:col>2</xdr:col>
      <xdr:colOff>104775</xdr:colOff>
      <xdr:row>79</xdr:row>
      <xdr:rowOff>104775</xdr:rowOff>
    </xdr:to>
    <xdr:pic>
      <xdr:nvPicPr>
        <xdr:cNvPr id="51" name="Immagine 50" descr="*">
          <a:extLst>
            <a:ext uri="{FF2B5EF4-FFF2-40B4-BE49-F238E27FC236}">
              <a16:creationId xmlns:a16="http://schemas.microsoft.com/office/drawing/2014/main" id="{00000000-0008-0000-1500-00003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5534977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80</xdr:row>
      <xdr:rowOff>0</xdr:rowOff>
    </xdr:from>
    <xdr:to>
      <xdr:col>2</xdr:col>
      <xdr:colOff>104775</xdr:colOff>
      <xdr:row>80</xdr:row>
      <xdr:rowOff>104775</xdr:rowOff>
    </xdr:to>
    <xdr:pic>
      <xdr:nvPicPr>
        <xdr:cNvPr id="52" name="Immagine 51" descr="*">
          <a:extLst>
            <a:ext uri="{FF2B5EF4-FFF2-40B4-BE49-F238E27FC236}">
              <a16:creationId xmlns:a16="http://schemas.microsoft.com/office/drawing/2014/main" id="{00000000-0008-0000-1500-00003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5562600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82</xdr:row>
      <xdr:rowOff>0</xdr:rowOff>
    </xdr:from>
    <xdr:to>
      <xdr:col>2</xdr:col>
      <xdr:colOff>104775</xdr:colOff>
      <xdr:row>82</xdr:row>
      <xdr:rowOff>104775</xdr:rowOff>
    </xdr:to>
    <xdr:pic>
      <xdr:nvPicPr>
        <xdr:cNvPr id="53" name="Immagine 52" descr="*">
          <a:extLst>
            <a:ext uri="{FF2B5EF4-FFF2-40B4-BE49-F238E27FC236}">
              <a16:creationId xmlns:a16="http://schemas.microsoft.com/office/drawing/2014/main" id="{00000000-0008-0000-1500-00003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584930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83</xdr:row>
      <xdr:rowOff>0</xdr:rowOff>
    </xdr:from>
    <xdr:to>
      <xdr:col>2</xdr:col>
      <xdr:colOff>104775</xdr:colOff>
      <xdr:row>83</xdr:row>
      <xdr:rowOff>104775</xdr:rowOff>
    </xdr:to>
    <xdr:pic>
      <xdr:nvPicPr>
        <xdr:cNvPr id="54" name="Immagine 53" descr="*">
          <a:extLst>
            <a:ext uri="{FF2B5EF4-FFF2-40B4-BE49-F238E27FC236}">
              <a16:creationId xmlns:a16="http://schemas.microsoft.com/office/drawing/2014/main" id="{00000000-0008-0000-1500-00003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586835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84</xdr:row>
      <xdr:rowOff>0</xdr:rowOff>
    </xdr:from>
    <xdr:to>
      <xdr:col>2</xdr:col>
      <xdr:colOff>104775</xdr:colOff>
      <xdr:row>84</xdr:row>
      <xdr:rowOff>104775</xdr:rowOff>
    </xdr:to>
    <xdr:pic>
      <xdr:nvPicPr>
        <xdr:cNvPr id="55" name="Immagine 54" descr="*">
          <a:extLst>
            <a:ext uri="{FF2B5EF4-FFF2-40B4-BE49-F238E27FC236}">
              <a16:creationId xmlns:a16="http://schemas.microsoft.com/office/drawing/2014/main" id="{00000000-0008-0000-1500-00003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5895975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85</xdr:row>
      <xdr:rowOff>0</xdr:rowOff>
    </xdr:from>
    <xdr:to>
      <xdr:col>2</xdr:col>
      <xdr:colOff>104775</xdr:colOff>
      <xdr:row>85</xdr:row>
      <xdr:rowOff>104775</xdr:rowOff>
    </xdr:to>
    <xdr:pic>
      <xdr:nvPicPr>
        <xdr:cNvPr id="56" name="Immagine 55" descr="*">
          <a:extLst>
            <a:ext uri="{FF2B5EF4-FFF2-40B4-BE49-F238E27FC236}">
              <a16:creationId xmlns:a16="http://schemas.microsoft.com/office/drawing/2014/main" id="{00000000-0008-0000-1500-00003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5939790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86</xdr:row>
      <xdr:rowOff>0</xdr:rowOff>
    </xdr:from>
    <xdr:to>
      <xdr:col>2</xdr:col>
      <xdr:colOff>104775</xdr:colOff>
      <xdr:row>86</xdr:row>
      <xdr:rowOff>104775</xdr:rowOff>
    </xdr:to>
    <xdr:pic>
      <xdr:nvPicPr>
        <xdr:cNvPr id="57" name="Immagine 56" descr="*">
          <a:extLst>
            <a:ext uri="{FF2B5EF4-FFF2-40B4-BE49-F238E27FC236}">
              <a16:creationId xmlns:a16="http://schemas.microsoft.com/office/drawing/2014/main" id="{00000000-0008-0000-1500-00003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596741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88</xdr:row>
      <xdr:rowOff>0</xdr:rowOff>
    </xdr:from>
    <xdr:to>
      <xdr:col>2</xdr:col>
      <xdr:colOff>104775</xdr:colOff>
      <xdr:row>88</xdr:row>
      <xdr:rowOff>104775</xdr:rowOff>
    </xdr:to>
    <xdr:pic>
      <xdr:nvPicPr>
        <xdr:cNvPr id="58" name="Immagine 57" descr="*">
          <a:extLst>
            <a:ext uri="{FF2B5EF4-FFF2-40B4-BE49-F238E27FC236}">
              <a16:creationId xmlns:a16="http://schemas.microsoft.com/office/drawing/2014/main" id="{00000000-0008-0000-1500-00003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6156960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89</xdr:row>
      <xdr:rowOff>0</xdr:rowOff>
    </xdr:from>
    <xdr:to>
      <xdr:col>2</xdr:col>
      <xdr:colOff>104775</xdr:colOff>
      <xdr:row>89</xdr:row>
      <xdr:rowOff>104775</xdr:rowOff>
    </xdr:to>
    <xdr:pic>
      <xdr:nvPicPr>
        <xdr:cNvPr id="59" name="Immagine 58" descr="*">
          <a:extLst>
            <a:ext uri="{FF2B5EF4-FFF2-40B4-BE49-F238E27FC236}">
              <a16:creationId xmlns:a16="http://schemas.microsoft.com/office/drawing/2014/main" id="{00000000-0008-0000-1500-00003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6176010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90</xdr:row>
      <xdr:rowOff>0</xdr:rowOff>
    </xdr:from>
    <xdr:to>
      <xdr:col>2</xdr:col>
      <xdr:colOff>104775</xdr:colOff>
      <xdr:row>90</xdr:row>
      <xdr:rowOff>104775</xdr:rowOff>
    </xdr:to>
    <xdr:pic>
      <xdr:nvPicPr>
        <xdr:cNvPr id="60" name="Immagine 59" descr="*">
          <a:extLst>
            <a:ext uri="{FF2B5EF4-FFF2-40B4-BE49-F238E27FC236}">
              <a16:creationId xmlns:a16="http://schemas.microsoft.com/office/drawing/2014/main" id="{00000000-0008-0000-1500-00003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620363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91</xdr:row>
      <xdr:rowOff>0</xdr:rowOff>
    </xdr:from>
    <xdr:to>
      <xdr:col>2</xdr:col>
      <xdr:colOff>104775</xdr:colOff>
      <xdr:row>91</xdr:row>
      <xdr:rowOff>104775</xdr:rowOff>
    </xdr:to>
    <xdr:pic>
      <xdr:nvPicPr>
        <xdr:cNvPr id="61" name="Immagine 60" descr="*">
          <a:extLst>
            <a:ext uri="{FF2B5EF4-FFF2-40B4-BE49-F238E27FC236}">
              <a16:creationId xmlns:a16="http://schemas.microsoft.com/office/drawing/2014/main" id="{00000000-0008-0000-1500-00003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6247447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92</xdr:row>
      <xdr:rowOff>0</xdr:rowOff>
    </xdr:from>
    <xdr:to>
      <xdr:col>2</xdr:col>
      <xdr:colOff>104775</xdr:colOff>
      <xdr:row>92</xdr:row>
      <xdr:rowOff>104775</xdr:rowOff>
    </xdr:to>
    <xdr:pic>
      <xdr:nvPicPr>
        <xdr:cNvPr id="62" name="Immagine 61" descr="*">
          <a:extLst>
            <a:ext uri="{FF2B5EF4-FFF2-40B4-BE49-F238E27FC236}">
              <a16:creationId xmlns:a16="http://schemas.microsoft.com/office/drawing/2014/main" id="{00000000-0008-0000-1500-00003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6275070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94</xdr:row>
      <xdr:rowOff>0</xdr:rowOff>
    </xdr:from>
    <xdr:to>
      <xdr:col>2</xdr:col>
      <xdr:colOff>104775</xdr:colOff>
      <xdr:row>94</xdr:row>
      <xdr:rowOff>104775</xdr:rowOff>
    </xdr:to>
    <xdr:pic>
      <xdr:nvPicPr>
        <xdr:cNvPr id="63" name="Immagine 62" descr="*">
          <a:extLst>
            <a:ext uri="{FF2B5EF4-FFF2-40B4-BE49-F238E27FC236}">
              <a16:creationId xmlns:a16="http://schemas.microsoft.com/office/drawing/2014/main" id="{00000000-0008-0000-1500-00003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667226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95</xdr:row>
      <xdr:rowOff>0</xdr:rowOff>
    </xdr:from>
    <xdr:to>
      <xdr:col>2</xdr:col>
      <xdr:colOff>104775</xdr:colOff>
      <xdr:row>95</xdr:row>
      <xdr:rowOff>104775</xdr:rowOff>
    </xdr:to>
    <xdr:pic>
      <xdr:nvPicPr>
        <xdr:cNvPr id="64" name="Immagine 63" descr="*">
          <a:extLst>
            <a:ext uri="{FF2B5EF4-FFF2-40B4-BE49-F238E27FC236}">
              <a16:creationId xmlns:a16="http://schemas.microsoft.com/office/drawing/2014/main" id="{00000000-0008-0000-1500-00004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669131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96</xdr:row>
      <xdr:rowOff>0</xdr:rowOff>
    </xdr:from>
    <xdr:to>
      <xdr:col>2</xdr:col>
      <xdr:colOff>104775</xdr:colOff>
      <xdr:row>96</xdr:row>
      <xdr:rowOff>104775</xdr:rowOff>
    </xdr:to>
    <xdr:pic>
      <xdr:nvPicPr>
        <xdr:cNvPr id="65" name="Immagine 64" descr="*">
          <a:extLst>
            <a:ext uri="{FF2B5EF4-FFF2-40B4-BE49-F238E27FC236}">
              <a16:creationId xmlns:a16="http://schemas.microsoft.com/office/drawing/2014/main" id="{00000000-0008-0000-1500-00004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6718935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97</xdr:row>
      <xdr:rowOff>0</xdr:rowOff>
    </xdr:from>
    <xdr:to>
      <xdr:col>2</xdr:col>
      <xdr:colOff>104775</xdr:colOff>
      <xdr:row>97</xdr:row>
      <xdr:rowOff>104775</xdr:rowOff>
    </xdr:to>
    <xdr:pic>
      <xdr:nvPicPr>
        <xdr:cNvPr id="66" name="Immagine 65" descr="*">
          <a:extLst>
            <a:ext uri="{FF2B5EF4-FFF2-40B4-BE49-F238E27FC236}">
              <a16:creationId xmlns:a16="http://schemas.microsoft.com/office/drawing/2014/main" id="{00000000-0008-0000-1500-00004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6762750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98</xdr:row>
      <xdr:rowOff>0</xdr:rowOff>
    </xdr:from>
    <xdr:to>
      <xdr:col>2</xdr:col>
      <xdr:colOff>104775</xdr:colOff>
      <xdr:row>98</xdr:row>
      <xdr:rowOff>104775</xdr:rowOff>
    </xdr:to>
    <xdr:pic>
      <xdr:nvPicPr>
        <xdr:cNvPr id="67" name="Immagine 66" descr="*">
          <a:extLst>
            <a:ext uri="{FF2B5EF4-FFF2-40B4-BE49-F238E27FC236}">
              <a16:creationId xmlns:a16="http://schemas.microsoft.com/office/drawing/2014/main" id="{00000000-0008-0000-1500-00004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679037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101</xdr:row>
      <xdr:rowOff>0</xdr:rowOff>
    </xdr:from>
    <xdr:to>
      <xdr:col>2</xdr:col>
      <xdr:colOff>104775</xdr:colOff>
      <xdr:row>101</xdr:row>
      <xdr:rowOff>104775</xdr:rowOff>
    </xdr:to>
    <xdr:pic>
      <xdr:nvPicPr>
        <xdr:cNvPr id="68" name="Immagine 67" descr="*">
          <a:extLst>
            <a:ext uri="{FF2B5EF4-FFF2-40B4-BE49-F238E27FC236}">
              <a16:creationId xmlns:a16="http://schemas.microsoft.com/office/drawing/2014/main" id="{00000000-0008-0000-1500-00004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7000875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102</xdr:row>
      <xdr:rowOff>0</xdr:rowOff>
    </xdr:from>
    <xdr:to>
      <xdr:col>2</xdr:col>
      <xdr:colOff>104775</xdr:colOff>
      <xdr:row>102</xdr:row>
      <xdr:rowOff>104775</xdr:rowOff>
    </xdr:to>
    <xdr:pic>
      <xdr:nvPicPr>
        <xdr:cNvPr id="69" name="Immagine 68" descr="*">
          <a:extLst>
            <a:ext uri="{FF2B5EF4-FFF2-40B4-BE49-F238E27FC236}">
              <a16:creationId xmlns:a16="http://schemas.microsoft.com/office/drawing/2014/main" id="{00000000-0008-0000-1500-00004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7357110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103</xdr:row>
      <xdr:rowOff>0</xdr:rowOff>
    </xdr:from>
    <xdr:to>
      <xdr:col>2</xdr:col>
      <xdr:colOff>104775</xdr:colOff>
      <xdr:row>103</xdr:row>
      <xdr:rowOff>104775</xdr:rowOff>
    </xdr:to>
    <xdr:pic>
      <xdr:nvPicPr>
        <xdr:cNvPr id="70" name="Immagine 69" descr="*">
          <a:extLst>
            <a:ext uri="{FF2B5EF4-FFF2-40B4-BE49-F238E27FC236}">
              <a16:creationId xmlns:a16="http://schemas.microsoft.com/office/drawing/2014/main" id="{00000000-0008-0000-1500-00004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7664767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104</xdr:row>
      <xdr:rowOff>0</xdr:rowOff>
    </xdr:from>
    <xdr:to>
      <xdr:col>2</xdr:col>
      <xdr:colOff>104775</xdr:colOff>
      <xdr:row>104</xdr:row>
      <xdr:rowOff>104775</xdr:rowOff>
    </xdr:to>
    <xdr:pic>
      <xdr:nvPicPr>
        <xdr:cNvPr id="71" name="Immagine 70" descr="*">
          <a:extLst>
            <a:ext uri="{FF2B5EF4-FFF2-40B4-BE49-F238E27FC236}">
              <a16:creationId xmlns:a16="http://schemas.microsoft.com/office/drawing/2014/main" id="{00000000-0008-0000-1500-00004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7842885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105</xdr:row>
      <xdr:rowOff>0</xdr:rowOff>
    </xdr:from>
    <xdr:to>
      <xdr:col>2</xdr:col>
      <xdr:colOff>104775</xdr:colOff>
      <xdr:row>105</xdr:row>
      <xdr:rowOff>104775</xdr:rowOff>
    </xdr:to>
    <xdr:pic>
      <xdr:nvPicPr>
        <xdr:cNvPr id="72" name="Immagine 71" descr="*">
          <a:extLst>
            <a:ext uri="{FF2B5EF4-FFF2-40B4-BE49-F238E27FC236}">
              <a16:creationId xmlns:a16="http://schemas.microsoft.com/office/drawing/2014/main" id="{00000000-0008-0000-1500-00004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7870507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107</xdr:row>
      <xdr:rowOff>0</xdr:rowOff>
    </xdr:from>
    <xdr:to>
      <xdr:col>2</xdr:col>
      <xdr:colOff>104775</xdr:colOff>
      <xdr:row>107</xdr:row>
      <xdr:rowOff>104775</xdr:rowOff>
    </xdr:to>
    <xdr:pic>
      <xdr:nvPicPr>
        <xdr:cNvPr id="73" name="Immagine 72" descr="*">
          <a:extLst>
            <a:ext uri="{FF2B5EF4-FFF2-40B4-BE49-F238E27FC236}">
              <a16:creationId xmlns:a16="http://schemas.microsoft.com/office/drawing/2014/main" id="{00000000-0008-0000-1500-00004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8189595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108</xdr:row>
      <xdr:rowOff>0</xdr:rowOff>
    </xdr:from>
    <xdr:to>
      <xdr:col>2</xdr:col>
      <xdr:colOff>104775</xdr:colOff>
      <xdr:row>108</xdr:row>
      <xdr:rowOff>104775</xdr:rowOff>
    </xdr:to>
    <xdr:pic>
      <xdr:nvPicPr>
        <xdr:cNvPr id="74" name="Immagine 73" descr="*">
          <a:extLst>
            <a:ext uri="{FF2B5EF4-FFF2-40B4-BE49-F238E27FC236}">
              <a16:creationId xmlns:a16="http://schemas.microsoft.com/office/drawing/2014/main" id="{00000000-0008-0000-1500-00004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8208645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109</xdr:row>
      <xdr:rowOff>0</xdr:rowOff>
    </xdr:from>
    <xdr:to>
      <xdr:col>2</xdr:col>
      <xdr:colOff>104775</xdr:colOff>
      <xdr:row>109</xdr:row>
      <xdr:rowOff>104775</xdr:rowOff>
    </xdr:to>
    <xdr:pic>
      <xdr:nvPicPr>
        <xdr:cNvPr id="75" name="Immagine 74" descr="*">
          <a:extLst>
            <a:ext uri="{FF2B5EF4-FFF2-40B4-BE49-F238E27FC236}">
              <a16:creationId xmlns:a16="http://schemas.microsoft.com/office/drawing/2014/main" id="{00000000-0008-0000-1500-00004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8236267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110</xdr:row>
      <xdr:rowOff>0</xdr:rowOff>
    </xdr:from>
    <xdr:to>
      <xdr:col>2</xdr:col>
      <xdr:colOff>104775</xdr:colOff>
      <xdr:row>110</xdr:row>
      <xdr:rowOff>104775</xdr:rowOff>
    </xdr:to>
    <xdr:pic>
      <xdr:nvPicPr>
        <xdr:cNvPr id="76" name="Immagine 75" descr="*">
          <a:extLst>
            <a:ext uri="{FF2B5EF4-FFF2-40B4-BE49-F238E27FC236}">
              <a16:creationId xmlns:a16="http://schemas.microsoft.com/office/drawing/2014/main" id="{00000000-0008-0000-1500-00004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828008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111</xdr:row>
      <xdr:rowOff>0</xdr:rowOff>
    </xdr:from>
    <xdr:to>
      <xdr:col>2</xdr:col>
      <xdr:colOff>104775</xdr:colOff>
      <xdr:row>111</xdr:row>
      <xdr:rowOff>104775</xdr:rowOff>
    </xdr:to>
    <xdr:pic>
      <xdr:nvPicPr>
        <xdr:cNvPr id="77" name="Immagine 76" descr="*">
          <a:extLst>
            <a:ext uri="{FF2B5EF4-FFF2-40B4-BE49-F238E27FC236}">
              <a16:creationId xmlns:a16="http://schemas.microsoft.com/office/drawing/2014/main" id="{00000000-0008-0000-1500-00004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8307705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113</xdr:row>
      <xdr:rowOff>0</xdr:rowOff>
    </xdr:from>
    <xdr:to>
      <xdr:col>2</xdr:col>
      <xdr:colOff>104775</xdr:colOff>
      <xdr:row>113</xdr:row>
      <xdr:rowOff>104775</xdr:rowOff>
    </xdr:to>
    <xdr:pic>
      <xdr:nvPicPr>
        <xdr:cNvPr id="78" name="Immagine 77" descr="*">
          <a:extLst>
            <a:ext uri="{FF2B5EF4-FFF2-40B4-BE49-F238E27FC236}">
              <a16:creationId xmlns:a16="http://schemas.microsoft.com/office/drawing/2014/main" id="{00000000-0008-0000-1500-00004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8594407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114</xdr:row>
      <xdr:rowOff>0</xdr:rowOff>
    </xdr:from>
    <xdr:to>
      <xdr:col>2</xdr:col>
      <xdr:colOff>104775</xdr:colOff>
      <xdr:row>114</xdr:row>
      <xdr:rowOff>104775</xdr:rowOff>
    </xdr:to>
    <xdr:pic>
      <xdr:nvPicPr>
        <xdr:cNvPr id="79" name="Immagine 78" descr="*">
          <a:extLst>
            <a:ext uri="{FF2B5EF4-FFF2-40B4-BE49-F238E27FC236}">
              <a16:creationId xmlns:a16="http://schemas.microsoft.com/office/drawing/2014/main" id="{00000000-0008-0000-1500-00004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8613457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115</xdr:row>
      <xdr:rowOff>0</xdr:rowOff>
    </xdr:from>
    <xdr:to>
      <xdr:col>2</xdr:col>
      <xdr:colOff>104775</xdr:colOff>
      <xdr:row>115</xdr:row>
      <xdr:rowOff>104775</xdr:rowOff>
    </xdr:to>
    <xdr:pic>
      <xdr:nvPicPr>
        <xdr:cNvPr id="80" name="Immagine 79" descr="*">
          <a:extLst>
            <a:ext uri="{FF2B5EF4-FFF2-40B4-BE49-F238E27FC236}">
              <a16:creationId xmlns:a16="http://schemas.microsoft.com/office/drawing/2014/main" id="{00000000-0008-0000-1500-00005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8641080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116</xdr:row>
      <xdr:rowOff>0</xdr:rowOff>
    </xdr:from>
    <xdr:to>
      <xdr:col>2</xdr:col>
      <xdr:colOff>104775</xdr:colOff>
      <xdr:row>116</xdr:row>
      <xdr:rowOff>104775</xdr:rowOff>
    </xdr:to>
    <xdr:pic>
      <xdr:nvPicPr>
        <xdr:cNvPr id="81" name="Immagine 80" descr="*">
          <a:extLst>
            <a:ext uri="{FF2B5EF4-FFF2-40B4-BE49-F238E27FC236}">
              <a16:creationId xmlns:a16="http://schemas.microsoft.com/office/drawing/2014/main" id="{00000000-0008-0000-1500-00005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8684895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117</xdr:row>
      <xdr:rowOff>0</xdr:rowOff>
    </xdr:from>
    <xdr:to>
      <xdr:col>2</xdr:col>
      <xdr:colOff>104775</xdr:colOff>
      <xdr:row>117</xdr:row>
      <xdr:rowOff>104775</xdr:rowOff>
    </xdr:to>
    <xdr:pic>
      <xdr:nvPicPr>
        <xdr:cNvPr id="82" name="Immagine 81" descr="*">
          <a:extLst>
            <a:ext uri="{FF2B5EF4-FFF2-40B4-BE49-F238E27FC236}">
              <a16:creationId xmlns:a16="http://schemas.microsoft.com/office/drawing/2014/main" id="{00000000-0008-0000-1500-00005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8712517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119</xdr:row>
      <xdr:rowOff>0</xdr:rowOff>
    </xdr:from>
    <xdr:to>
      <xdr:col>2</xdr:col>
      <xdr:colOff>104775</xdr:colOff>
      <xdr:row>119</xdr:row>
      <xdr:rowOff>104775</xdr:rowOff>
    </xdr:to>
    <xdr:pic>
      <xdr:nvPicPr>
        <xdr:cNvPr id="83" name="Immagine 82" descr="*">
          <a:extLst>
            <a:ext uri="{FF2B5EF4-FFF2-40B4-BE49-F238E27FC236}">
              <a16:creationId xmlns:a16="http://schemas.microsoft.com/office/drawing/2014/main" id="{00000000-0008-0000-1500-00005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9805987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120</xdr:row>
      <xdr:rowOff>0</xdr:rowOff>
    </xdr:from>
    <xdr:to>
      <xdr:col>2</xdr:col>
      <xdr:colOff>104775</xdr:colOff>
      <xdr:row>120</xdr:row>
      <xdr:rowOff>104775</xdr:rowOff>
    </xdr:to>
    <xdr:pic>
      <xdr:nvPicPr>
        <xdr:cNvPr id="84" name="Immagine 83" descr="*">
          <a:extLst>
            <a:ext uri="{FF2B5EF4-FFF2-40B4-BE49-F238E27FC236}">
              <a16:creationId xmlns:a16="http://schemas.microsoft.com/office/drawing/2014/main" id="{00000000-0008-0000-1500-00005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9825037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121</xdr:row>
      <xdr:rowOff>0</xdr:rowOff>
    </xdr:from>
    <xdr:to>
      <xdr:col>2</xdr:col>
      <xdr:colOff>104775</xdr:colOff>
      <xdr:row>121</xdr:row>
      <xdr:rowOff>104775</xdr:rowOff>
    </xdr:to>
    <xdr:pic>
      <xdr:nvPicPr>
        <xdr:cNvPr id="85" name="Immagine 84" descr="*">
          <a:extLst>
            <a:ext uri="{FF2B5EF4-FFF2-40B4-BE49-F238E27FC236}">
              <a16:creationId xmlns:a16="http://schemas.microsoft.com/office/drawing/2014/main" id="{00000000-0008-0000-1500-00005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9852660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122</xdr:row>
      <xdr:rowOff>0</xdr:rowOff>
    </xdr:from>
    <xdr:to>
      <xdr:col>2</xdr:col>
      <xdr:colOff>104775</xdr:colOff>
      <xdr:row>122</xdr:row>
      <xdr:rowOff>104775</xdr:rowOff>
    </xdr:to>
    <xdr:pic>
      <xdr:nvPicPr>
        <xdr:cNvPr id="86" name="Immagine 85" descr="*">
          <a:extLst>
            <a:ext uri="{FF2B5EF4-FFF2-40B4-BE49-F238E27FC236}">
              <a16:creationId xmlns:a16="http://schemas.microsoft.com/office/drawing/2014/main" id="{00000000-0008-0000-1500-00005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9896475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123</xdr:row>
      <xdr:rowOff>0</xdr:rowOff>
    </xdr:from>
    <xdr:to>
      <xdr:col>2</xdr:col>
      <xdr:colOff>104775</xdr:colOff>
      <xdr:row>123</xdr:row>
      <xdr:rowOff>104775</xdr:rowOff>
    </xdr:to>
    <xdr:pic>
      <xdr:nvPicPr>
        <xdr:cNvPr id="87" name="Immagine 86" descr="*">
          <a:extLst>
            <a:ext uri="{FF2B5EF4-FFF2-40B4-BE49-F238E27FC236}">
              <a16:creationId xmlns:a16="http://schemas.microsoft.com/office/drawing/2014/main" id="{00000000-0008-0000-1500-00005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9924097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deidda/Desktop/CloudStation/Cartelle%20Personali/P.Deidda/Dasein%20Sardegna%20(1)/Nuclei%20%20Valutazione/A%20-%20Kit%20Programmazione%202019/Scheda%20Dipendenti/Scheda%20dipendenti%20201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mportamenti"/>
      <sheetName val="1"/>
      <sheetName val="2"/>
      <sheetName val="3"/>
      <sheetName val="4"/>
      <sheetName val="5"/>
      <sheetName val="6"/>
      <sheetName val="7"/>
      <sheetName val="8"/>
      <sheetName val="9"/>
      <sheetName val="10"/>
      <sheetName val="11"/>
      <sheetName val="Foglio1"/>
      <sheetName val="Grafici Prestazione"/>
    </sheetNames>
    <sheetDataSet>
      <sheetData sheetId="0">
        <row r="2">
          <cell r="A2" t="str">
            <v>A - Relazione e integrazione</v>
          </cell>
          <cell r="B2" t="str">
            <v>A - Si valutano le capacità comunicative e di apporto concreto nel gruppo di lavoro – di relazione con i colleghi e di partecipazione alla vita organizzativa – di collaborazione ed integrazione nei processi di servizio – di propensione a trasmette le proprie competenze ai colleghi</v>
          </cell>
        </row>
        <row r="3">
          <cell r="A3" t="str">
            <v>B - Assunzione di iniziativa</v>
          </cell>
          <cell r="B3" t="str">
            <v>B - Si valuta il comportamento tenuto in rapporto a situazioni che richiedono, nell’ambito delle proprie competenze, di intraprendere un’azione con un intervento immediato</v>
          </cell>
        </row>
        <row r="4">
          <cell r="A4" t="str">
            <v>C - Tempestività</v>
          </cell>
          <cell r="B4" t="str">
            <v>C - Si valuta il rispetto dei tempi assegnati per l'esecuzione della prestazione e di intervento nei tempi opportuni anche in assenza di istruzioni specifiche</v>
          </cell>
        </row>
        <row r="5">
          <cell r="A5" t="str">
            <v>D - Rapporti con l’unità operativa di appartenenza</v>
          </cell>
          <cell r="B5" t="str">
            <v>D- Si valuta la correttezza dei rapporti intrattenuti con i responsabili/ con eventuali altri vertici direzionali</v>
          </cell>
        </row>
        <row r="6">
          <cell r="A6" t="str">
            <v xml:space="preserve">F- Analisi e soluzione dei problemi. </v>
          </cell>
          <cell r="B6" t="str">
            <v>F - Si valuta la capacità di affrontare situazioni critiche e di risolvere problemi imprevisti, proponendo possibili alternative ed utilizzando le proprie conoscenze. Propensioni intellettuali ed emotive nel superare gli ostacoli</v>
          </cell>
        </row>
        <row r="7">
          <cell r="A7" t="str">
            <v>F - Capacità di formulare proposte per il miglioramento del servizio</v>
          </cell>
          <cell r="B7" t="str">
            <v>F - Si valuta la capacità di presentare ai soggetti competenti proposte di miglioramento del servizio, volte sia al conseguimento di specifici risultati, sia al miglioramento organizzativo dell’ambiente di lavoro.</v>
          </cell>
        </row>
        <row r="8">
          <cell r="A8" t="str">
            <v>G - Accuratezza e diligenza</v>
          </cell>
          <cell r="B8" t="str">
            <v xml:space="preserve">G - Si valuta l'attenzione, la precisione, l’accuratezza e la diligenza nell’assolvere i compiti e le mansioni collegate al ruolo assegnato. </v>
          </cell>
        </row>
        <row r="9">
          <cell r="A9" t="str">
            <v>H - Flessibilità e disponibilità a sostenere impegni di lavoro aggiuntivi</v>
          </cell>
          <cell r="B9" t="str">
            <v xml:space="preserve">H - Si valuta la disponibilità ad adeguarsi alle esigenze dell'incarico ricoperto e a garantire il proprio contributo anche in materie che non sono di specifica competenza, nell'interesse dell'Organizzazione. </v>
          </cell>
        </row>
        <row r="10">
          <cell r="A10" t="str">
            <v>I - Rapporti con l’utenza</v>
          </cell>
          <cell r="B10" t="str">
            <v>I - Si valutano gli atteggiamenti tenuti con i diretti destinatari dei servizi, la predisposizione a prendere in carico le esigenze degli utenti. La capacità di promuovere l’immagine dell’Ente verso l’esterno tramite i comportamenti assunti dai dipendenti.</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19.vml"/><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AT40"/>
  <sheetViews>
    <sheetView zoomScale="90" zoomScaleNormal="90" workbookViewId="0">
      <selection activeCell="X11" sqref="X11"/>
    </sheetView>
  </sheetViews>
  <sheetFormatPr defaultRowHeight="15.75" x14ac:dyDescent="0.25"/>
  <cols>
    <col min="1" max="1" width="1.28515625" style="233" customWidth="1"/>
    <col min="2" max="2" width="53.5703125" style="233" customWidth="1"/>
    <col min="3" max="3" width="57.42578125" style="233" customWidth="1"/>
    <col min="4" max="4" width="68.28515625" style="233" hidden="1" customWidth="1"/>
    <col min="5" max="18" width="6.28515625" style="267" customWidth="1"/>
    <col min="19" max="44" width="9.140625" style="233" customWidth="1"/>
    <col min="45" max="45" width="64" style="257" customWidth="1"/>
    <col min="46" max="46" width="97.85546875" style="257" customWidth="1"/>
    <col min="47" max="49" width="9.140625" style="233" customWidth="1"/>
    <col min="50" max="240" width="9.140625" style="233"/>
    <col min="241" max="241" width="1.28515625" style="233" customWidth="1"/>
    <col min="242" max="242" width="44.85546875" style="233" customWidth="1"/>
    <col min="243" max="243" width="47.28515625" style="233" customWidth="1"/>
    <col min="244" max="244" width="8.140625" style="233" customWidth="1"/>
    <col min="245" max="245" width="8.28515625" style="233" customWidth="1"/>
    <col min="246" max="246" width="5.42578125" style="233" customWidth="1"/>
    <col min="247" max="247" width="8.5703125" style="233" customWidth="1"/>
    <col min="248" max="248" width="13.7109375" style="233" customWidth="1"/>
    <col min="249" max="249" width="15.7109375" style="233" customWidth="1"/>
    <col min="250" max="250" width="14.7109375" style="233" customWidth="1"/>
    <col min="251" max="251" width="15" style="233" customWidth="1"/>
    <col min="252" max="253" width="14.28515625" style="233" customWidth="1"/>
    <col min="254" max="254" width="0" style="233" hidden="1" customWidth="1"/>
    <col min="255" max="255" width="18.85546875" style="233" customWidth="1"/>
    <col min="256" max="268" width="8" style="233" customWidth="1"/>
    <col min="269" max="272" width="9.28515625" style="233" customWidth="1"/>
    <col min="273" max="300" width="9.140625" style="233"/>
    <col min="301" max="301" width="64" style="233" customWidth="1"/>
    <col min="302" max="302" width="97.85546875" style="233" customWidth="1"/>
    <col min="303" max="496" width="9.140625" style="233"/>
    <col min="497" max="497" width="1.28515625" style="233" customWidth="1"/>
    <col min="498" max="498" width="44.85546875" style="233" customWidth="1"/>
    <col min="499" max="499" width="47.28515625" style="233" customWidth="1"/>
    <col min="500" max="500" width="8.140625" style="233" customWidth="1"/>
    <col min="501" max="501" width="8.28515625" style="233" customWidth="1"/>
    <col min="502" max="502" width="5.42578125" style="233" customWidth="1"/>
    <col min="503" max="503" width="8.5703125" style="233" customWidth="1"/>
    <col min="504" max="504" width="13.7109375" style="233" customWidth="1"/>
    <col min="505" max="505" width="15.7109375" style="233" customWidth="1"/>
    <col min="506" max="506" width="14.7109375" style="233" customWidth="1"/>
    <col min="507" max="507" width="15" style="233" customWidth="1"/>
    <col min="508" max="509" width="14.28515625" style="233" customWidth="1"/>
    <col min="510" max="510" width="0" style="233" hidden="1" customWidth="1"/>
    <col min="511" max="511" width="18.85546875" style="233" customWidth="1"/>
    <col min="512" max="524" width="8" style="233" customWidth="1"/>
    <col min="525" max="528" width="9.28515625" style="233" customWidth="1"/>
    <col min="529" max="556" width="9.140625" style="233"/>
    <col min="557" max="557" width="64" style="233" customWidth="1"/>
    <col min="558" max="558" width="97.85546875" style="233" customWidth="1"/>
    <col min="559" max="752" width="9.140625" style="233"/>
    <col min="753" max="753" width="1.28515625" style="233" customWidth="1"/>
    <col min="754" max="754" width="44.85546875" style="233" customWidth="1"/>
    <col min="755" max="755" width="47.28515625" style="233" customWidth="1"/>
    <col min="756" max="756" width="8.140625" style="233" customWidth="1"/>
    <col min="757" max="757" width="8.28515625" style="233" customWidth="1"/>
    <col min="758" max="758" width="5.42578125" style="233" customWidth="1"/>
    <col min="759" max="759" width="8.5703125" style="233" customWidth="1"/>
    <col min="760" max="760" width="13.7109375" style="233" customWidth="1"/>
    <col min="761" max="761" width="15.7109375" style="233" customWidth="1"/>
    <col min="762" max="762" width="14.7109375" style="233" customWidth="1"/>
    <col min="763" max="763" width="15" style="233" customWidth="1"/>
    <col min="764" max="765" width="14.28515625" style="233" customWidth="1"/>
    <col min="766" max="766" width="0" style="233" hidden="1" customWidth="1"/>
    <col min="767" max="767" width="18.85546875" style="233" customWidth="1"/>
    <col min="768" max="780" width="8" style="233" customWidth="1"/>
    <col min="781" max="784" width="9.28515625" style="233" customWidth="1"/>
    <col min="785" max="812" width="9.140625" style="233"/>
    <col min="813" max="813" width="64" style="233" customWidth="1"/>
    <col min="814" max="814" width="97.85546875" style="233" customWidth="1"/>
    <col min="815" max="1008" width="9.140625" style="233"/>
    <col min="1009" max="1009" width="1.28515625" style="233" customWidth="1"/>
    <col min="1010" max="1010" width="44.85546875" style="233" customWidth="1"/>
    <col min="1011" max="1011" width="47.28515625" style="233" customWidth="1"/>
    <col min="1012" max="1012" width="8.140625" style="233" customWidth="1"/>
    <col min="1013" max="1013" width="8.28515625" style="233" customWidth="1"/>
    <col min="1014" max="1014" width="5.42578125" style="233" customWidth="1"/>
    <col min="1015" max="1015" width="8.5703125" style="233" customWidth="1"/>
    <col min="1016" max="1016" width="13.7109375" style="233" customWidth="1"/>
    <col min="1017" max="1017" width="15.7109375" style="233" customWidth="1"/>
    <col min="1018" max="1018" width="14.7109375" style="233" customWidth="1"/>
    <col min="1019" max="1019" width="15" style="233" customWidth="1"/>
    <col min="1020" max="1021" width="14.28515625" style="233" customWidth="1"/>
    <col min="1022" max="1022" width="0" style="233" hidden="1" customWidth="1"/>
    <col min="1023" max="1023" width="18.85546875" style="233" customWidth="1"/>
    <col min="1024" max="1036" width="8" style="233" customWidth="1"/>
    <col min="1037" max="1040" width="9.28515625" style="233" customWidth="1"/>
    <col min="1041" max="1068" width="9.140625" style="233"/>
    <col min="1069" max="1069" width="64" style="233" customWidth="1"/>
    <col min="1070" max="1070" width="97.85546875" style="233" customWidth="1"/>
    <col min="1071" max="1264" width="9.140625" style="233"/>
    <col min="1265" max="1265" width="1.28515625" style="233" customWidth="1"/>
    <col min="1266" max="1266" width="44.85546875" style="233" customWidth="1"/>
    <col min="1267" max="1267" width="47.28515625" style="233" customWidth="1"/>
    <col min="1268" max="1268" width="8.140625" style="233" customWidth="1"/>
    <col min="1269" max="1269" width="8.28515625" style="233" customWidth="1"/>
    <col min="1270" max="1270" width="5.42578125" style="233" customWidth="1"/>
    <col min="1271" max="1271" width="8.5703125" style="233" customWidth="1"/>
    <col min="1272" max="1272" width="13.7109375" style="233" customWidth="1"/>
    <col min="1273" max="1273" width="15.7109375" style="233" customWidth="1"/>
    <col min="1274" max="1274" width="14.7109375" style="233" customWidth="1"/>
    <col min="1275" max="1275" width="15" style="233" customWidth="1"/>
    <col min="1276" max="1277" width="14.28515625" style="233" customWidth="1"/>
    <col min="1278" max="1278" width="0" style="233" hidden="1" customWidth="1"/>
    <col min="1279" max="1279" width="18.85546875" style="233" customWidth="1"/>
    <col min="1280" max="1292" width="8" style="233" customWidth="1"/>
    <col min="1293" max="1296" width="9.28515625" style="233" customWidth="1"/>
    <col min="1297" max="1324" width="9.140625" style="233"/>
    <col min="1325" max="1325" width="64" style="233" customWidth="1"/>
    <col min="1326" max="1326" width="97.85546875" style="233" customWidth="1"/>
    <col min="1327" max="1520" width="9.140625" style="233"/>
    <col min="1521" max="1521" width="1.28515625" style="233" customWidth="1"/>
    <col min="1522" max="1522" width="44.85546875" style="233" customWidth="1"/>
    <col min="1523" max="1523" width="47.28515625" style="233" customWidth="1"/>
    <col min="1524" max="1524" width="8.140625" style="233" customWidth="1"/>
    <col min="1525" max="1525" width="8.28515625" style="233" customWidth="1"/>
    <col min="1526" max="1526" width="5.42578125" style="233" customWidth="1"/>
    <col min="1527" max="1527" width="8.5703125" style="233" customWidth="1"/>
    <col min="1528" max="1528" width="13.7109375" style="233" customWidth="1"/>
    <col min="1529" max="1529" width="15.7109375" style="233" customWidth="1"/>
    <col min="1530" max="1530" width="14.7109375" style="233" customWidth="1"/>
    <col min="1531" max="1531" width="15" style="233" customWidth="1"/>
    <col min="1532" max="1533" width="14.28515625" style="233" customWidth="1"/>
    <col min="1534" max="1534" width="0" style="233" hidden="1" customWidth="1"/>
    <col min="1535" max="1535" width="18.85546875" style="233" customWidth="1"/>
    <col min="1536" max="1548" width="8" style="233" customWidth="1"/>
    <col min="1549" max="1552" width="9.28515625" style="233" customWidth="1"/>
    <col min="1553" max="1580" width="9.140625" style="233"/>
    <col min="1581" max="1581" width="64" style="233" customWidth="1"/>
    <col min="1582" max="1582" width="97.85546875" style="233" customWidth="1"/>
    <col min="1583" max="1776" width="9.140625" style="233"/>
    <col min="1777" max="1777" width="1.28515625" style="233" customWidth="1"/>
    <col min="1778" max="1778" width="44.85546875" style="233" customWidth="1"/>
    <col min="1779" max="1779" width="47.28515625" style="233" customWidth="1"/>
    <col min="1780" max="1780" width="8.140625" style="233" customWidth="1"/>
    <col min="1781" max="1781" width="8.28515625" style="233" customWidth="1"/>
    <col min="1782" max="1782" width="5.42578125" style="233" customWidth="1"/>
    <col min="1783" max="1783" width="8.5703125" style="233" customWidth="1"/>
    <col min="1784" max="1784" width="13.7109375" style="233" customWidth="1"/>
    <col min="1785" max="1785" width="15.7109375" style="233" customWidth="1"/>
    <col min="1786" max="1786" width="14.7109375" style="233" customWidth="1"/>
    <col min="1787" max="1787" width="15" style="233" customWidth="1"/>
    <col min="1788" max="1789" width="14.28515625" style="233" customWidth="1"/>
    <col min="1790" max="1790" width="0" style="233" hidden="1" customWidth="1"/>
    <col min="1791" max="1791" width="18.85546875" style="233" customWidth="1"/>
    <col min="1792" max="1804" width="8" style="233" customWidth="1"/>
    <col min="1805" max="1808" width="9.28515625" style="233" customWidth="1"/>
    <col min="1809" max="1836" width="9.140625" style="233"/>
    <col min="1837" max="1837" width="64" style="233" customWidth="1"/>
    <col min="1838" max="1838" width="97.85546875" style="233" customWidth="1"/>
    <col min="1839" max="2032" width="9.140625" style="233"/>
    <col min="2033" max="2033" width="1.28515625" style="233" customWidth="1"/>
    <col min="2034" max="2034" width="44.85546875" style="233" customWidth="1"/>
    <col min="2035" max="2035" width="47.28515625" style="233" customWidth="1"/>
    <col min="2036" max="2036" width="8.140625" style="233" customWidth="1"/>
    <col min="2037" max="2037" width="8.28515625" style="233" customWidth="1"/>
    <col min="2038" max="2038" width="5.42578125" style="233" customWidth="1"/>
    <col min="2039" max="2039" width="8.5703125" style="233" customWidth="1"/>
    <col min="2040" max="2040" width="13.7109375" style="233" customWidth="1"/>
    <col min="2041" max="2041" width="15.7109375" style="233" customWidth="1"/>
    <col min="2042" max="2042" width="14.7109375" style="233" customWidth="1"/>
    <col min="2043" max="2043" width="15" style="233" customWidth="1"/>
    <col min="2044" max="2045" width="14.28515625" style="233" customWidth="1"/>
    <col min="2046" max="2046" width="0" style="233" hidden="1" customWidth="1"/>
    <col min="2047" max="2047" width="18.85546875" style="233" customWidth="1"/>
    <col min="2048" max="2060" width="8" style="233" customWidth="1"/>
    <col min="2061" max="2064" width="9.28515625" style="233" customWidth="1"/>
    <col min="2065" max="2092" width="9.140625" style="233"/>
    <col min="2093" max="2093" width="64" style="233" customWidth="1"/>
    <col min="2094" max="2094" width="97.85546875" style="233" customWidth="1"/>
    <col min="2095" max="2288" width="9.140625" style="233"/>
    <col min="2289" max="2289" width="1.28515625" style="233" customWidth="1"/>
    <col min="2290" max="2290" width="44.85546875" style="233" customWidth="1"/>
    <col min="2291" max="2291" width="47.28515625" style="233" customWidth="1"/>
    <col min="2292" max="2292" width="8.140625" style="233" customWidth="1"/>
    <col min="2293" max="2293" width="8.28515625" style="233" customWidth="1"/>
    <col min="2294" max="2294" width="5.42578125" style="233" customWidth="1"/>
    <col min="2295" max="2295" width="8.5703125" style="233" customWidth="1"/>
    <col min="2296" max="2296" width="13.7109375" style="233" customWidth="1"/>
    <col min="2297" max="2297" width="15.7109375" style="233" customWidth="1"/>
    <col min="2298" max="2298" width="14.7109375" style="233" customWidth="1"/>
    <col min="2299" max="2299" width="15" style="233" customWidth="1"/>
    <col min="2300" max="2301" width="14.28515625" style="233" customWidth="1"/>
    <col min="2302" max="2302" width="0" style="233" hidden="1" customWidth="1"/>
    <col min="2303" max="2303" width="18.85546875" style="233" customWidth="1"/>
    <col min="2304" max="2316" width="8" style="233" customWidth="1"/>
    <col min="2317" max="2320" width="9.28515625" style="233" customWidth="1"/>
    <col min="2321" max="2348" width="9.140625" style="233"/>
    <col min="2349" max="2349" width="64" style="233" customWidth="1"/>
    <col min="2350" max="2350" width="97.85546875" style="233" customWidth="1"/>
    <col min="2351" max="2544" width="9.140625" style="233"/>
    <col min="2545" max="2545" width="1.28515625" style="233" customWidth="1"/>
    <col min="2546" max="2546" width="44.85546875" style="233" customWidth="1"/>
    <col min="2547" max="2547" width="47.28515625" style="233" customWidth="1"/>
    <col min="2548" max="2548" width="8.140625" style="233" customWidth="1"/>
    <col min="2549" max="2549" width="8.28515625" style="233" customWidth="1"/>
    <col min="2550" max="2550" width="5.42578125" style="233" customWidth="1"/>
    <col min="2551" max="2551" width="8.5703125" style="233" customWidth="1"/>
    <col min="2552" max="2552" width="13.7109375" style="233" customWidth="1"/>
    <col min="2553" max="2553" width="15.7109375" style="233" customWidth="1"/>
    <col min="2554" max="2554" width="14.7109375" style="233" customWidth="1"/>
    <col min="2555" max="2555" width="15" style="233" customWidth="1"/>
    <col min="2556" max="2557" width="14.28515625" style="233" customWidth="1"/>
    <col min="2558" max="2558" width="0" style="233" hidden="1" customWidth="1"/>
    <col min="2559" max="2559" width="18.85546875" style="233" customWidth="1"/>
    <col min="2560" max="2572" width="8" style="233" customWidth="1"/>
    <col min="2573" max="2576" width="9.28515625" style="233" customWidth="1"/>
    <col min="2577" max="2604" width="9.140625" style="233"/>
    <col min="2605" max="2605" width="64" style="233" customWidth="1"/>
    <col min="2606" max="2606" width="97.85546875" style="233" customWidth="1"/>
    <col min="2607" max="2800" width="9.140625" style="233"/>
    <col min="2801" max="2801" width="1.28515625" style="233" customWidth="1"/>
    <col min="2802" max="2802" width="44.85546875" style="233" customWidth="1"/>
    <col min="2803" max="2803" width="47.28515625" style="233" customWidth="1"/>
    <col min="2804" max="2804" width="8.140625" style="233" customWidth="1"/>
    <col min="2805" max="2805" width="8.28515625" style="233" customWidth="1"/>
    <col min="2806" max="2806" width="5.42578125" style="233" customWidth="1"/>
    <col min="2807" max="2807" width="8.5703125" style="233" customWidth="1"/>
    <col min="2808" max="2808" width="13.7109375" style="233" customWidth="1"/>
    <col min="2809" max="2809" width="15.7109375" style="233" customWidth="1"/>
    <col min="2810" max="2810" width="14.7109375" style="233" customWidth="1"/>
    <col min="2811" max="2811" width="15" style="233" customWidth="1"/>
    <col min="2812" max="2813" width="14.28515625" style="233" customWidth="1"/>
    <col min="2814" max="2814" width="0" style="233" hidden="1" customWidth="1"/>
    <col min="2815" max="2815" width="18.85546875" style="233" customWidth="1"/>
    <col min="2816" max="2828" width="8" style="233" customWidth="1"/>
    <col min="2829" max="2832" width="9.28515625" style="233" customWidth="1"/>
    <col min="2833" max="2860" width="9.140625" style="233"/>
    <col min="2861" max="2861" width="64" style="233" customWidth="1"/>
    <col min="2862" max="2862" width="97.85546875" style="233" customWidth="1"/>
    <col min="2863" max="3056" width="9.140625" style="233"/>
    <col min="3057" max="3057" width="1.28515625" style="233" customWidth="1"/>
    <col min="3058" max="3058" width="44.85546875" style="233" customWidth="1"/>
    <col min="3059" max="3059" width="47.28515625" style="233" customWidth="1"/>
    <col min="3060" max="3060" width="8.140625" style="233" customWidth="1"/>
    <col min="3061" max="3061" width="8.28515625" style="233" customWidth="1"/>
    <col min="3062" max="3062" width="5.42578125" style="233" customWidth="1"/>
    <col min="3063" max="3063" width="8.5703125" style="233" customWidth="1"/>
    <col min="3064" max="3064" width="13.7109375" style="233" customWidth="1"/>
    <col min="3065" max="3065" width="15.7109375" style="233" customWidth="1"/>
    <col min="3066" max="3066" width="14.7109375" style="233" customWidth="1"/>
    <col min="3067" max="3067" width="15" style="233" customWidth="1"/>
    <col min="3068" max="3069" width="14.28515625" style="233" customWidth="1"/>
    <col min="3070" max="3070" width="0" style="233" hidden="1" customWidth="1"/>
    <col min="3071" max="3071" width="18.85546875" style="233" customWidth="1"/>
    <col min="3072" max="3084" width="8" style="233" customWidth="1"/>
    <col min="3085" max="3088" width="9.28515625" style="233" customWidth="1"/>
    <col min="3089" max="3116" width="9.140625" style="233"/>
    <col min="3117" max="3117" width="64" style="233" customWidth="1"/>
    <col min="3118" max="3118" width="97.85546875" style="233" customWidth="1"/>
    <col min="3119" max="3312" width="9.140625" style="233"/>
    <col min="3313" max="3313" width="1.28515625" style="233" customWidth="1"/>
    <col min="3314" max="3314" width="44.85546875" style="233" customWidth="1"/>
    <col min="3315" max="3315" width="47.28515625" style="233" customWidth="1"/>
    <col min="3316" max="3316" width="8.140625" style="233" customWidth="1"/>
    <col min="3317" max="3317" width="8.28515625" style="233" customWidth="1"/>
    <col min="3318" max="3318" width="5.42578125" style="233" customWidth="1"/>
    <col min="3319" max="3319" width="8.5703125" style="233" customWidth="1"/>
    <col min="3320" max="3320" width="13.7109375" style="233" customWidth="1"/>
    <col min="3321" max="3321" width="15.7109375" style="233" customWidth="1"/>
    <col min="3322" max="3322" width="14.7109375" style="233" customWidth="1"/>
    <col min="3323" max="3323" width="15" style="233" customWidth="1"/>
    <col min="3324" max="3325" width="14.28515625" style="233" customWidth="1"/>
    <col min="3326" max="3326" width="0" style="233" hidden="1" customWidth="1"/>
    <col min="3327" max="3327" width="18.85546875" style="233" customWidth="1"/>
    <col min="3328" max="3340" width="8" style="233" customWidth="1"/>
    <col min="3341" max="3344" width="9.28515625" style="233" customWidth="1"/>
    <col min="3345" max="3372" width="9.140625" style="233"/>
    <col min="3373" max="3373" width="64" style="233" customWidth="1"/>
    <col min="3374" max="3374" width="97.85546875" style="233" customWidth="1"/>
    <col min="3375" max="3568" width="9.140625" style="233"/>
    <col min="3569" max="3569" width="1.28515625" style="233" customWidth="1"/>
    <col min="3570" max="3570" width="44.85546875" style="233" customWidth="1"/>
    <col min="3571" max="3571" width="47.28515625" style="233" customWidth="1"/>
    <col min="3572" max="3572" width="8.140625" style="233" customWidth="1"/>
    <col min="3573" max="3573" width="8.28515625" style="233" customWidth="1"/>
    <col min="3574" max="3574" width="5.42578125" style="233" customWidth="1"/>
    <col min="3575" max="3575" width="8.5703125" style="233" customWidth="1"/>
    <col min="3576" max="3576" width="13.7109375" style="233" customWidth="1"/>
    <col min="3577" max="3577" width="15.7109375" style="233" customWidth="1"/>
    <col min="3578" max="3578" width="14.7109375" style="233" customWidth="1"/>
    <col min="3579" max="3579" width="15" style="233" customWidth="1"/>
    <col min="3580" max="3581" width="14.28515625" style="233" customWidth="1"/>
    <col min="3582" max="3582" width="0" style="233" hidden="1" customWidth="1"/>
    <col min="3583" max="3583" width="18.85546875" style="233" customWidth="1"/>
    <col min="3584" max="3596" width="8" style="233" customWidth="1"/>
    <col min="3597" max="3600" width="9.28515625" style="233" customWidth="1"/>
    <col min="3601" max="3628" width="9.140625" style="233"/>
    <col min="3629" max="3629" width="64" style="233" customWidth="1"/>
    <col min="3630" max="3630" width="97.85546875" style="233" customWidth="1"/>
    <col min="3631" max="3824" width="9.140625" style="233"/>
    <col min="3825" max="3825" width="1.28515625" style="233" customWidth="1"/>
    <col min="3826" max="3826" width="44.85546875" style="233" customWidth="1"/>
    <col min="3827" max="3827" width="47.28515625" style="233" customWidth="1"/>
    <col min="3828" max="3828" width="8.140625" style="233" customWidth="1"/>
    <col min="3829" max="3829" width="8.28515625" style="233" customWidth="1"/>
    <col min="3830" max="3830" width="5.42578125" style="233" customWidth="1"/>
    <col min="3831" max="3831" width="8.5703125" style="233" customWidth="1"/>
    <col min="3832" max="3832" width="13.7109375" style="233" customWidth="1"/>
    <col min="3833" max="3833" width="15.7109375" style="233" customWidth="1"/>
    <col min="3834" max="3834" width="14.7109375" style="233" customWidth="1"/>
    <col min="3835" max="3835" width="15" style="233" customWidth="1"/>
    <col min="3836" max="3837" width="14.28515625" style="233" customWidth="1"/>
    <col min="3838" max="3838" width="0" style="233" hidden="1" customWidth="1"/>
    <col min="3839" max="3839" width="18.85546875" style="233" customWidth="1"/>
    <col min="3840" max="3852" width="8" style="233" customWidth="1"/>
    <col min="3853" max="3856" width="9.28515625" style="233" customWidth="1"/>
    <col min="3857" max="3884" width="9.140625" style="233"/>
    <col min="3885" max="3885" width="64" style="233" customWidth="1"/>
    <col min="3886" max="3886" width="97.85546875" style="233" customWidth="1"/>
    <col min="3887" max="4080" width="9.140625" style="233"/>
    <col min="4081" max="4081" width="1.28515625" style="233" customWidth="1"/>
    <col min="4082" max="4082" width="44.85546875" style="233" customWidth="1"/>
    <col min="4083" max="4083" width="47.28515625" style="233" customWidth="1"/>
    <col min="4084" max="4084" width="8.140625" style="233" customWidth="1"/>
    <col min="4085" max="4085" width="8.28515625" style="233" customWidth="1"/>
    <col min="4086" max="4086" width="5.42578125" style="233" customWidth="1"/>
    <col min="4087" max="4087" width="8.5703125" style="233" customWidth="1"/>
    <col min="4088" max="4088" width="13.7109375" style="233" customWidth="1"/>
    <col min="4089" max="4089" width="15.7109375" style="233" customWidth="1"/>
    <col min="4090" max="4090" width="14.7109375" style="233" customWidth="1"/>
    <col min="4091" max="4091" width="15" style="233" customWidth="1"/>
    <col min="4092" max="4093" width="14.28515625" style="233" customWidth="1"/>
    <col min="4094" max="4094" width="0" style="233" hidden="1" customWidth="1"/>
    <col min="4095" max="4095" width="18.85546875" style="233" customWidth="1"/>
    <col min="4096" max="4108" width="8" style="233" customWidth="1"/>
    <col min="4109" max="4112" width="9.28515625" style="233" customWidth="1"/>
    <col min="4113" max="4140" width="9.140625" style="233"/>
    <col min="4141" max="4141" width="64" style="233" customWidth="1"/>
    <col min="4142" max="4142" width="97.85546875" style="233" customWidth="1"/>
    <col min="4143" max="4336" width="9.140625" style="233"/>
    <col min="4337" max="4337" width="1.28515625" style="233" customWidth="1"/>
    <col min="4338" max="4338" width="44.85546875" style="233" customWidth="1"/>
    <col min="4339" max="4339" width="47.28515625" style="233" customWidth="1"/>
    <col min="4340" max="4340" width="8.140625" style="233" customWidth="1"/>
    <col min="4341" max="4341" width="8.28515625" style="233" customWidth="1"/>
    <col min="4342" max="4342" width="5.42578125" style="233" customWidth="1"/>
    <col min="4343" max="4343" width="8.5703125" style="233" customWidth="1"/>
    <col min="4344" max="4344" width="13.7109375" style="233" customWidth="1"/>
    <col min="4345" max="4345" width="15.7109375" style="233" customWidth="1"/>
    <col min="4346" max="4346" width="14.7109375" style="233" customWidth="1"/>
    <col min="4347" max="4347" width="15" style="233" customWidth="1"/>
    <col min="4348" max="4349" width="14.28515625" style="233" customWidth="1"/>
    <col min="4350" max="4350" width="0" style="233" hidden="1" customWidth="1"/>
    <col min="4351" max="4351" width="18.85546875" style="233" customWidth="1"/>
    <col min="4352" max="4364" width="8" style="233" customWidth="1"/>
    <col min="4365" max="4368" width="9.28515625" style="233" customWidth="1"/>
    <col min="4369" max="4396" width="9.140625" style="233"/>
    <col min="4397" max="4397" width="64" style="233" customWidth="1"/>
    <col min="4398" max="4398" width="97.85546875" style="233" customWidth="1"/>
    <col min="4399" max="4592" width="9.140625" style="233"/>
    <col min="4593" max="4593" width="1.28515625" style="233" customWidth="1"/>
    <col min="4594" max="4594" width="44.85546875" style="233" customWidth="1"/>
    <col min="4595" max="4595" width="47.28515625" style="233" customWidth="1"/>
    <col min="4596" max="4596" width="8.140625" style="233" customWidth="1"/>
    <col min="4597" max="4597" width="8.28515625" style="233" customWidth="1"/>
    <col min="4598" max="4598" width="5.42578125" style="233" customWidth="1"/>
    <col min="4599" max="4599" width="8.5703125" style="233" customWidth="1"/>
    <col min="4600" max="4600" width="13.7109375" style="233" customWidth="1"/>
    <col min="4601" max="4601" width="15.7109375" style="233" customWidth="1"/>
    <col min="4602" max="4602" width="14.7109375" style="233" customWidth="1"/>
    <col min="4603" max="4603" width="15" style="233" customWidth="1"/>
    <col min="4604" max="4605" width="14.28515625" style="233" customWidth="1"/>
    <col min="4606" max="4606" width="0" style="233" hidden="1" customWidth="1"/>
    <col min="4607" max="4607" width="18.85546875" style="233" customWidth="1"/>
    <col min="4608" max="4620" width="8" style="233" customWidth="1"/>
    <col min="4621" max="4624" width="9.28515625" style="233" customWidth="1"/>
    <col min="4625" max="4652" width="9.140625" style="233"/>
    <col min="4653" max="4653" width="64" style="233" customWidth="1"/>
    <col min="4654" max="4654" width="97.85546875" style="233" customWidth="1"/>
    <col min="4655" max="4848" width="9.140625" style="233"/>
    <col min="4849" max="4849" width="1.28515625" style="233" customWidth="1"/>
    <col min="4850" max="4850" width="44.85546875" style="233" customWidth="1"/>
    <col min="4851" max="4851" width="47.28515625" style="233" customWidth="1"/>
    <col min="4852" max="4852" width="8.140625" style="233" customWidth="1"/>
    <col min="4853" max="4853" width="8.28515625" style="233" customWidth="1"/>
    <col min="4854" max="4854" width="5.42578125" style="233" customWidth="1"/>
    <col min="4855" max="4855" width="8.5703125" style="233" customWidth="1"/>
    <col min="4856" max="4856" width="13.7109375" style="233" customWidth="1"/>
    <col min="4857" max="4857" width="15.7109375" style="233" customWidth="1"/>
    <col min="4858" max="4858" width="14.7109375" style="233" customWidth="1"/>
    <col min="4859" max="4859" width="15" style="233" customWidth="1"/>
    <col min="4860" max="4861" width="14.28515625" style="233" customWidth="1"/>
    <col min="4862" max="4862" width="0" style="233" hidden="1" customWidth="1"/>
    <col min="4863" max="4863" width="18.85546875" style="233" customWidth="1"/>
    <col min="4864" max="4876" width="8" style="233" customWidth="1"/>
    <col min="4877" max="4880" width="9.28515625" style="233" customWidth="1"/>
    <col min="4881" max="4908" width="9.140625" style="233"/>
    <col min="4909" max="4909" width="64" style="233" customWidth="1"/>
    <col min="4910" max="4910" width="97.85546875" style="233" customWidth="1"/>
    <col min="4911" max="5104" width="9.140625" style="233"/>
    <col min="5105" max="5105" width="1.28515625" style="233" customWidth="1"/>
    <col min="5106" max="5106" width="44.85546875" style="233" customWidth="1"/>
    <col min="5107" max="5107" width="47.28515625" style="233" customWidth="1"/>
    <col min="5108" max="5108" width="8.140625" style="233" customWidth="1"/>
    <col min="5109" max="5109" width="8.28515625" style="233" customWidth="1"/>
    <col min="5110" max="5110" width="5.42578125" style="233" customWidth="1"/>
    <col min="5111" max="5111" width="8.5703125" style="233" customWidth="1"/>
    <col min="5112" max="5112" width="13.7109375" style="233" customWidth="1"/>
    <col min="5113" max="5113" width="15.7109375" style="233" customWidth="1"/>
    <col min="5114" max="5114" width="14.7109375" style="233" customWidth="1"/>
    <col min="5115" max="5115" width="15" style="233" customWidth="1"/>
    <col min="5116" max="5117" width="14.28515625" style="233" customWidth="1"/>
    <col min="5118" max="5118" width="0" style="233" hidden="1" customWidth="1"/>
    <col min="5119" max="5119" width="18.85546875" style="233" customWidth="1"/>
    <col min="5120" max="5132" width="8" style="233" customWidth="1"/>
    <col min="5133" max="5136" width="9.28515625" style="233" customWidth="1"/>
    <col min="5137" max="5164" width="9.140625" style="233"/>
    <col min="5165" max="5165" width="64" style="233" customWidth="1"/>
    <col min="5166" max="5166" width="97.85546875" style="233" customWidth="1"/>
    <col min="5167" max="5360" width="9.140625" style="233"/>
    <col min="5361" max="5361" width="1.28515625" style="233" customWidth="1"/>
    <col min="5362" max="5362" width="44.85546875" style="233" customWidth="1"/>
    <col min="5363" max="5363" width="47.28515625" style="233" customWidth="1"/>
    <col min="5364" max="5364" width="8.140625" style="233" customWidth="1"/>
    <col min="5365" max="5365" width="8.28515625" style="233" customWidth="1"/>
    <col min="5366" max="5366" width="5.42578125" style="233" customWidth="1"/>
    <col min="5367" max="5367" width="8.5703125" style="233" customWidth="1"/>
    <col min="5368" max="5368" width="13.7109375" style="233" customWidth="1"/>
    <col min="5369" max="5369" width="15.7109375" style="233" customWidth="1"/>
    <col min="5370" max="5370" width="14.7109375" style="233" customWidth="1"/>
    <col min="5371" max="5371" width="15" style="233" customWidth="1"/>
    <col min="5372" max="5373" width="14.28515625" style="233" customWidth="1"/>
    <col min="5374" max="5374" width="0" style="233" hidden="1" customWidth="1"/>
    <col min="5375" max="5375" width="18.85546875" style="233" customWidth="1"/>
    <col min="5376" max="5388" width="8" style="233" customWidth="1"/>
    <col min="5389" max="5392" width="9.28515625" style="233" customWidth="1"/>
    <col min="5393" max="5420" width="9.140625" style="233"/>
    <col min="5421" max="5421" width="64" style="233" customWidth="1"/>
    <col min="5422" max="5422" width="97.85546875" style="233" customWidth="1"/>
    <col min="5423" max="5616" width="9.140625" style="233"/>
    <col min="5617" max="5617" width="1.28515625" style="233" customWidth="1"/>
    <col min="5618" max="5618" width="44.85546875" style="233" customWidth="1"/>
    <col min="5619" max="5619" width="47.28515625" style="233" customWidth="1"/>
    <col min="5620" max="5620" width="8.140625" style="233" customWidth="1"/>
    <col min="5621" max="5621" width="8.28515625" style="233" customWidth="1"/>
    <col min="5622" max="5622" width="5.42578125" style="233" customWidth="1"/>
    <col min="5623" max="5623" width="8.5703125" style="233" customWidth="1"/>
    <col min="5624" max="5624" width="13.7109375" style="233" customWidth="1"/>
    <col min="5625" max="5625" width="15.7109375" style="233" customWidth="1"/>
    <col min="5626" max="5626" width="14.7109375" style="233" customWidth="1"/>
    <col min="5627" max="5627" width="15" style="233" customWidth="1"/>
    <col min="5628" max="5629" width="14.28515625" style="233" customWidth="1"/>
    <col min="5630" max="5630" width="0" style="233" hidden="1" customWidth="1"/>
    <col min="5631" max="5631" width="18.85546875" style="233" customWidth="1"/>
    <col min="5632" max="5644" width="8" style="233" customWidth="1"/>
    <col min="5645" max="5648" width="9.28515625" style="233" customWidth="1"/>
    <col min="5649" max="5676" width="9.140625" style="233"/>
    <col min="5677" max="5677" width="64" style="233" customWidth="1"/>
    <col min="5678" max="5678" width="97.85546875" style="233" customWidth="1"/>
    <col min="5679" max="5872" width="9.140625" style="233"/>
    <col min="5873" max="5873" width="1.28515625" style="233" customWidth="1"/>
    <col min="5874" max="5874" width="44.85546875" style="233" customWidth="1"/>
    <col min="5875" max="5875" width="47.28515625" style="233" customWidth="1"/>
    <col min="5876" max="5876" width="8.140625" style="233" customWidth="1"/>
    <col min="5877" max="5877" width="8.28515625" style="233" customWidth="1"/>
    <col min="5878" max="5878" width="5.42578125" style="233" customWidth="1"/>
    <col min="5879" max="5879" width="8.5703125" style="233" customWidth="1"/>
    <col min="5880" max="5880" width="13.7109375" style="233" customWidth="1"/>
    <col min="5881" max="5881" width="15.7109375" style="233" customWidth="1"/>
    <col min="5882" max="5882" width="14.7109375" style="233" customWidth="1"/>
    <col min="5883" max="5883" width="15" style="233" customWidth="1"/>
    <col min="5884" max="5885" width="14.28515625" style="233" customWidth="1"/>
    <col min="5886" max="5886" width="0" style="233" hidden="1" customWidth="1"/>
    <col min="5887" max="5887" width="18.85546875" style="233" customWidth="1"/>
    <col min="5888" max="5900" width="8" style="233" customWidth="1"/>
    <col min="5901" max="5904" width="9.28515625" style="233" customWidth="1"/>
    <col min="5905" max="5932" width="9.140625" style="233"/>
    <col min="5933" max="5933" width="64" style="233" customWidth="1"/>
    <col min="5934" max="5934" width="97.85546875" style="233" customWidth="1"/>
    <col min="5935" max="6128" width="9.140625" style="233"/>
    <col min="6129" max="6129" width="1.28515625" style="233" customWidth="1"/>
    <col min="6130" max="6130" width="44.85546875" style="233" customWidth="1"/>
    <col min="6131" max="6131" width="47.28515625" style="233" customWidth="1"/>
    <col min="6132" max="6132" width="8.140625" style="233" customWidth="1"/>
    <col min="6133" max="6133" width="8.28515625" style="233" customWidth="1"/>
    <col min="6134" max="6134" width="5.42578125" style="233" customWidth="1"/>
    <col min="6135" max="6135" width="8.5703125" style="233" customWidth="1"/>
    <col min="6136" max="6136" width="13.7109375" style="233" customWidth="1"/>
    <col min="6137" max="6137" width="15.7109375" style="233" customWidth="1"/>
    <col min="6138" max="6138" width="14.7109375" style="233" customWidth="1"/>
    <col min="6139" max="6139" width="15" style="233" customWidth="1"/>
    <col min="6140" max="6141" width="14.28515625" style="233" customWidth="1"/>
    <col min="6142" max="6142" width="0" style="233" hidden="1" customWidth="1"/>
    <col min="6143" max="6143" width="18.85546875" style="233" customWidth="1"/>
    <col min="6144" max="6156" width="8" style="233" customWidth="1"/>
    <col min="6157" max="6160" width="9.28515625" style="233" customWidth="1"/>
    <col min="6161" max="6188" width="9.140625" style="233"/>
    <col min="6189" max="6189" width="64" style="233" customWidth="1"/>
    <col min="6190" max="6190" width="97.85546875" style="233" customWidth="1"/>
    <col min="6191" max="6384" width="9.140625" style="233"/>
    <col min="6385" max="6385" width="1.28515625" style="233" customWidth="1"/>
    <col min="6386" max="6386" width="44.85546875" style="233" customWidth="1"/>
    <col min="6387" max="6387" width="47.28515625" style="233" customWidth="1"/>
    <col min="6388" max="6388" width="8.140625" style="233" customWidth="1"/>
    <col min="6389" max="6389" width="8.28515625" style="233" customWidth="1"/>
    <col min="6390" max="6390" width="5.42578125" style="233" customWidth="1"/>
    <col min="6391" max="6391" width="8.5703125" style="233" customWidth="1"/>
    <col min="6392" max="6392" width="13.7109375" style="233" customWidth="1"/>
    <col min="6393" max="6393" width="15.7109375" style="233" customWidth="1"/>
    <col min="6394" max="6394" width="14.7109375" style="233" customWidth="1"/>
    <col min="6395" max="6395" width="15" style="233" customWidth="1"/>
    <col min="6396" max="6397" width="14.28515625" style="233" customWidth="1"/>
    <col min="6398" max="6398" width="0" style="233" hidden="1" customWidth="1"/>
    <col min="6399" max="6399" width="18.85546875" style="233" customWidth="1"/>
    <col min="6400" max="6412" width="8" style="233" customWidth="1"/>
    <col min="6413" max="6416" width="9.28515625" style="233" customWidth="1"/>
    <col min="6417" max="6444" width="9.140625" style="233"/>
    <col min="6445" max="6445" width="64" style="233" customWidth="1"/>
    <col min="6446" max="6446" width="97.85546875" style="233" customWidth="1"/>
    <col min="6447" max="6640" width="9.140625" style="233"/>
    <col min="6641" max="6641" width="1.28515625" style="233" customWidth="1"/>
    <col min="6642" max="6642" width="44.85546875" style="233" customWidth="1"/>
    <col min="6643" max="6643" width="47.28515625" style="233" customWidth="1"/>
    <col min="6644" max="6644" width="8.140625" style="233" customWidth="1"/>
    <col min="6645" max="6645" width="8.28515625" style="233" customWidth="1"/>
    <col min="6646" max="6646" width="5.42578125" style="233" customWidth="1"/>
    <col min="6647" max="6647" width="8.5703125" style="233" customWidth="1"/>
    <col min="6648" max="6648" width="13.7109375" style="233" customWidth="1"/>
    <col min="6649" max="6649" width="15.7109375" style="233" customWidth="1"/>
    <col min="6650" max="6650" width="14.7109375" style="233" customWidth="1"/>
    <col min="6651" max="6651" width="15" style="233" customWidth="1"/>
    <col min="6652" max="6653" width="14.28515625" style="233" customWidth="1"/>
    <col min="6654" max="6654" width="0" style="233" hidden="1" customWidth="1"/>
    <col min="6655" max="6655" width="18.85546875" style="233" customWidth="1"/>
    <col min="6656" max="6668" width="8" style="233" customWidth="1"/>
    <col min="6669" max="6672" width="9.28515625" style="233" customWidth="1"/>
    <col min="6673" max="6700" width="9.140625" style="233"/>
    <col min="6701" max="6701" width="64" style="233" customWidth="1"/>
    <col min="6702" max="6702" width="97.85546875" style="233" customWidth="1"/>
    <col min="6703" max="6896" width="9.140625" style="233"/>
    <col min="6897" max="6897" width="1.28515625" style="233" customWidth="1"/>
    <col min="6898" max="6898" width="44.85546875" style="233" customWidth="1"/>
    <col min="6899" max="6899" width="47.28515625" style="233" customWidth="1"/>
    <col min="6900" max="6900" width="8.140625" style="233" customWidth="1"/>
    <col min="6901" max="6901" width="8.28515625" style="233" customWidth="1"/>
    <col min="6902" max="6902" width="5.42578125" style="233" customWidth="1"/>
    <col min="6903" max="6903" width="8.5703125" style="233" customWidth="1"/>
    <col min="6904" max="6904" width="13.7109375" style="233" customWidth="1"/>
    <col min="6905" max="6905" width="15.7109375" style="233" customWidth="1"/>
    <col min="6906" max="6906" width="14.7109375" style="233" customWidth="1"/>
    <col min="6907" max="6907" width="15" style="233" customWidth="1"/>
    <col min="6908" max="6909" width="14.28515625" style="233" customWidth="1"/>
    <col min="6910" max="6910" width="0" style="233" hidden="1" customWidth="1"/>
    <col min="6911" max="6911" width="18.85546875" style="233" customWidth="1"/>
    <col min="6912" max="6924" width="8" style="233" customWidth="1"/>
    <col min="6925" max="6928" width="9.28515625" style="233" customWidth="1"/>
    <col min="6929" max="6956" width="9.140625" style="233"/>
    <col min="6957" max="6957" width="64" style="233" customWidth="1"/>
    <col min="6958" max="6958" width="97.85546875" style="233" customWidth="1"/>
    <col min="6959" max="7152" width="9.140625" style="233"/>
    <col min="7153" max="7153" width="1.28515625" style="233" customWidth="1"/>
    <col min="7154" max="7154" width="44.85546875" style="233" customWidth="1"/>
    <col min="7155" max="7155" width="47.28515625" style="233" customWidth="1"/>
    <col min="7156" max="7156" width="8.140625" style="233" customWidth="1"/>
    <col min="7157" max="7157" width="8.28515625" style="233" customWidth="1"/>
    <col min="7158" max="7158" width="5.42578125" style="233" customWidth="1"/>
    <col min="7159" max="7159" width="8.5703125" style="233" customWidth="1"/>
    <col min="7160" max="7160" width="13.7109375" style="233" customWidth="1"/>
    <col min="7161" max="7161" width="15.7109375" style="233" customWidth="1"/>
    <col min="7162" max="7162" width="14.7109375" style="233" customWidth="1"/>
    <col min="7163" max="7163" width="15" style="233" customWidth="1"/>
    <col min="7164" max="7165" width="14.28515625" style="233" customWidth="1"/>
    <col min="7166" max="7166" width="0" style="233" hidden="1" customWidth="1"/>
    <col min="7167" max="7167" width="18.85546875" style="233" customWidth="1"/>
    <col min="7168" max="7180" width="8" style="233" customWidth="1"/>
    <col min="7181" max="7184" width="9.28515625" style="233" customWidth="1"/>
    <col min="7185" max="7212" width="9.140625" style="233"/>
    <col min="7213" max="7213" width="64" style="233" customWidth="1"/>
    <col min="7214" max="7214" width="97.85546875" style="233" customWidth="1"/>
    <col min="7215" max="7408" width="9.140625" style="233"/>
    <col min="7409" max="7409" width="1.28515625" style="233" customWidth="1"/>
    <col min="7410" max="7410" width="44.85546875" style="233" customWidth="1"/>
    <col min="7411" max="7411" width="47.28515625" style="233" customWidth="1"/>
    <col min="7412" max="7412" width="8.140625" style="233" customWidth="1"/>
    <col min="7413" max="7413" width="8.28515625" style="233" customWidth="1"/>
    <col min="7414" max="7414" width="5.42578125" style="233" customWidth="1"/>
    <col min="7415" max="7415" width="8.5703125" style="233" customWidth="1"/>
    <col min="7416" max="7416" width="13.7109375" style="233" customWidth="1"/>
    <col min="7417" max="7417" width="15.7109375" style="233" customWidth="1"/>
    <col min="7418" max="7418" width="14.7109375" style="233" customWidth="1"/>
    <col min="7419" max="7419" width="15" style="233" customWidth="1"/>
    <col min="7420" max="7421" width="14.28515625" style="233" customWidth="1"/>
    <col min="7422" max="7422" width="0" style="233" hidden="1" customWidth="1"/>
    <col min="7423" max="7423" width="18.85546875" style="233" customWidth="1"/>
    <col min="7424" max="7436" width="8" style="233" customWidth="1"/>
    <col min="7437" max="7440" width="9.28515625" style="233" customWidth="1"/>
    <col min="7441" max="7468" width="9.140625" style="233"/>
    <col min="7469" max="7469" width="64" style="233" customWidth="1"/>
    <col min="7470" max="7470" width="97.85546875" style="233" customWidth="1"/>
    <col min="7471" max="7664" width="9.140625" style="233"/>
    <col min="7665" max="7665" width="1.28515625" style="233" customWidth="1"/>
    <col min="7666" max="7666" width="44.85546875" style="233" customWidth="1"/>
    <col min="7667" max="7667" width="47.28515625" style="233" customWidth="1"/>
    <col min="7668" max="7668" width="8.140625" style="233" customWidth="1"/>
    <col min="7669" max="7669" width="8.28515625" style="233" customWidth="1"/>
    <col min="7670" max="7670" width="5.42578125" style="233" customWidth="1"/>
    <col min="7671" max="7671" width="8.5703125" style="233" customWidth="1"/>
    <col min="7672" max="7672" width="13.7109375" style="233" customWidth="1"/>
    <col min="7673" max="7673" width="15.7109375" style="233" customWidth="1"/>
    <col min="7674" max="7674" width="14.7109375" style="233" customWidth="1"/>
    <col min="7675" max="7675" width="15" style="233" customWidth="1"/>
    <col min="7676" max="7677" width="14.28515625" style="233" customWidth="1"/>
    <col min="7678" max="7678" width="0" style="233" hidden="1" customWidth="1"/>
    <col min="7679" max="7679" width="18.85546875" style="233" customWidth="1"/>
    <col min="7680" max="7692" width="8" style="233" customWidth="1"/>
    <col min="7693" max="7696" width="9.28515625" style="233" customWidth="1"/>
    <col min="7697" max="7724" width="9.140625" style="233"/>
    <col min="7725" max="7725" width="64" style="233" customWidth="1"/>
    <col min="7726" max="7726" width="97.85546875" style="233" customWidth="1"/>
    <col min="7727" max="7920" width="9.140625" style="233"/>
    <col min="7921" max="7921" width="1.28515625" style="233" customWidth="1"/>
    <col min="7922" max="7922" width="44.85546875" style="233" customWidth="1"/>
    <col min="7923" max="7923" width="47.28515625" style="233" customWidth="1"/>
    <col min="7924" max="7924" width="8.140625" style="233" customWidth="1"/>
    <col min="7925" max="7925" width="8.28515625" style="233" customWidth="1"/>
    <col min="7926" max="7926" width="5.42578125" style="233" customWidth="1"/>
    <col min="7927" max="7927" width="8.5703125" style="233" customWidth="1"/>
    <col min="7928" max="7928" width="13.7109375" style="233" customWidth="1"/>
    <col min="7929" max="7929" width="15.7109375" style="233" customWidth="1"/>
    <col min="7930" max="7930" width="14.7109375" style="233" customWidth="1"/>
    <col min="7931" max="7931" width="15" style="233" customWidth="1"/>
    <col min="7932" max="7933" width="14.28515625" style="233" customWidth="1"/>
    <col min="7934" max="7934" width="0" style="233" hidden="1" customWidth="1"/>
    <col min="7935" max="7935" width="18.85546875" style="233" customWidth="1"/>
    <col min="7936" max="7948" width="8" style="233" customWidth="1"/>
    <col min="7949" max="7952" width="9.28515625" style="233" customWidth="1"/>
    <col min="7953" max="7980" width="9.140625" style="233"/>
    <col min="7981" max="7981" width="64" style="233" customWidth="1"/>
    <col min="7982" max="7982" width="97.85546875" style="233" customWidth="1"/>
    <col min="7983" max="8176" width="9.140625" style="233"/>
    <col min="8177" max="8177" width="1.28515625" style="233" customWidth="1"/>
    <col min="8178" max="8178" width="44.85546875" style="233" customWidth="1"/>
    <col min="8179" max="8179" width="47.28515625" style="233" customWidth="1"/>
    <col min="8180" max="8180" width="8.140625" style="233" customWidth="1"/>
    <col min="8181" max="8181" width="8.28515625" style="233" customWidth="1"/>
    <col min="8182" max="8182" width="5.42578125" style="233" customWidth="1"/>
    <col min="8183" max="8183" width="8.5703125" style="233" customWidth="1"/>
    <col min="8184" max="8184" width="13.7109375" style="233" customWidth="1"/>
    <col min="8185" max="8185" width="15.7109375" style="233" customWidth="1"/>
    <col min="8186" max="8186" width="14.7109375" style="233" customWidth="1"/>
    <col min="8187" max="8187" width="15" style="233" customWidth="1"/>
    <col min="8188" max="8189" width="14.28515625" style="233" customWidth="1"/>
    <col min="8190" max="8190" width="0" style="233" hidden="1" customWidth="1"/>
    <col min="8191" max="8191" width="18.85546875" style="233" customWidth="1"/>
    <col min="8192" max="8204" width="8" style="233" customWidth="1"/>
    <col min="8205" max="8208" width="9.28515625" style="233" customWidth="1"/>
    <col min="8209" max="8236" width="9.140625" style="233"/>
    <col min="8237" max="8237" width="64" style="233" customWidth="1"/>
    <col min="8238" max="8238" width="97.85546875" style="233" customWidth="1"/>
    <col min="8239" max="8432" width="9.140625" style="233"/>
    <col min="8433" max="8433" width="1.28515625" style="233" customWidth="1"/>
    <col min="8434" max="8434" width="44.85546875" style="233" customWidth="1"/>
    <col min="8435" max="8435" width="47.28515625" style="233" customWidth="1"/>
    <col min="8436" max="8436" width="8.140625" style="233" customWidth="1"/>
    <col min="8437" max="8437" width="8.28515625" style="233" customWidth="1"/>
    <col min="8438" max="8438" width="5.42578125" style="233" customWidth="1"/>
    <col min="8439" max="8439" width="8.5703125" style="233" customWidth="1"/>
    <col min="8440" max="8440" width="13.7109375" style="233" customWidth="1"/>
    <col min="8441" max="8441" width="15.7109375" style="233" customWidth="1"/>
    <col min="8442" max="8442" width="14.7109375" style="233" customWidth="1"/>
    <col min="8443" max="8443" width="15" style="233" customWidth="1"/>
    <col min="8444" max="8445" width="14.28515625" style="233" customWidth="1"/>
    <col min="8446" max="8446" width="0" style="233" hidden="1" customWidth="1"/>
    <col min="8447" max="8447" width="18.85546875" style="233" customWidth="1"/>
    <col min="8448" max="8460" width="8" style="233" customWidth="1"/>
    <col min="8461" max="8464" width="9.28515625" style="233" customWidth="1"/>
    <col min="8465" max="8492" width="9.140625" style="233"/>
    <col min="8493" max="8493" width="64" style="233" customWidth="1"/>
    <col min="8494" max="8494" width="97.85546875" style="233" customWidth="1"/>
    <col min="8495" max="8688" width="9.140625" style="233"/>
    <col min="8689" max="8689" width="1.28515625" style="233" customWidth="1"/>
    <col min="8690" max="8690" width="44.85546875" style="233" customWidth="1"/>
    <col min="8691" max="8691" width="47.28515625" style="233" customWidth="1"/>
    <col min="8692" max="8692" width="8.140625" style="233" customWidth="1"/>
    <col min="8693" max="8693" width="8.28515625" style="233" customWidth="1"/>
    <col min="8694" max="8694" width="5.42578125" style="233" customWidth="1"/>
    <col min="8695" max="8695" width="8.5703125" style="233" customWidth="1"/>
    <col min="8696" max="8696" width="13.7109375" style="233" customWidth="1"/>
    <col min="8697" max="8697" width="15.7109375" style="233" customWidth="1"/>
    <col min="8698" max="8698" width="14.7109375" style="233" customWidth="1"/>
    <col min="8699" max="8699" width="15" style="233" customWidth="1"/>
    <col min="8700" max="8701" width="14.28515625" style="233" customWidth="1"/>
    <col min="8702" max="8702" width="0" style="233" hidden="1" customWidth="1"/>
    <col min="8703" max="8703" width="18.85546875" style="233" customWidth="1"/>
    <col min="8704" max="8716" width="8" style="233" customWidth="1"/>
    <col min="8717" max="8720" width="9.28515625" style="233" customWidth="1"/>
    <col min="8721" max="8748" width="9.140625" style="233"/>
    <col min="8749" max="8749" width="64" style="233" customWidth="1"/>
    <col min="8750" max="8750" width="97.85546875" style="233" customWidth="1"/>
    <col min="8751" max="8944" width="9.140625" style="233"/>
    <col min="8945" max="8945" width="1.28515625" style="233" customWidth="1"/>
    <col min="8946" max="8946" width="44.85546875" style="233" customWidth="1"/>
    <col min="8947" max="8947" width="47.28515625" style="233" customWidth="1"/>
    <col min="8948" max="8948" width="8.140625" style="233" customWidth="1"/>
    <col min="8949" max="8949" width="8.28515625" style="233" customWidth="1"/>
    <col min="8950" max="8950" width="5.42578125" style="233" customWidth="1"/>
    <col min="8951" max="8951" width="8.5703125" style="233" customWidth="1"/>
    <col min="8952" max="8952" width="13.7109375" style="233" customWidth="1"/>
    <col min="8953" max="8953" width="15.7109375" style="233" customWidth="1"/>
    <col min="8954" max="8954" width="14.7109375" style="233" customWidth="1"/>
    <col min="8955" max="8955" width="15" style="233" customWidth="1"/>
    <col min="8956" max="8957" width="14.28515625" style="233" customWidth="1"/>
    <col min="8958" max="8958" width="0" style="233" hidden="1" customWidth="1"/>
    <col min="8959" max="8959" width="18.85546875" style="233" customWidth="1"/>
    <col min="8960" max="8972" width="8" style="233" customWidth="1"/>
    <col min="8973" max="8976" width="9.28515625" style="233" customWidth="1"/>
    <col min="8977" max="9004" width="9.140625" style="233"/>
    <col min="9005" max="9005" width="64" style="233" customWidth="1"/>
    <col min="9006" max="9006" width="97.85546875" style="233" customWidth="1"/>
    <col min="9007" max="9200" width="9.140625" style="233"/>
    <col min="9201" max="9201" width="1.28515625" style="233" customWidth="1"/>
    <col min="9202" max="9202" width="44.85546875" style="233" customWidth="1"/>
    <col min="9203" max="9203" width="47.28515625" style="233" customWidth="1"/>
    <col min="9204" max="9204" width="8.140625" style="233" customWidth="1"/>
    <col min="9205" max="9205" width="8.28515625" style="233" customWidth="1"/>
    <col min="9206" max="9206" width="5.42578125" style="233" customWidth="1"/>
    <col min="9207" max="9207" width="8.5703125" style="233" customWidth="1"/>
    <col min="9208" max="9208" width="13.7109375" style="233" customWidth="1"/>
    <col min="9209" max="9209" width="15.7109375" style="233" customWidth="1"/>
    <col min="9210" max="9210" width="14.7109375" style="233" customWidth="1"/>
    <col min="9211" max="9211" width="15" style="233" customWidth="1"/>
    <col min="9212" max="9213" width="14.28515625" style="233" customWidth="1"/>
    <col min="9214" max="9214" width="0" style="233" hidden="1" customWidth="1"/>
    <col min="9215" max="9215" width="18.85546875" style="233" customWidth="1"/>
    <col min="9216" max="9228" width="8" style="233" customWidth="1"/>
    <col min="9229" max="9232" width="9.28515625" style="233" customWidth="1"/>
    <col min="9233" max="9260" width="9.140625" style="233"/>
    <col min="9261" max="9261" width="64" style="233" customWidth="1"/>
    <col min="9262" max="9262" width="97.85546875" style="233" customWidth="1"/>
    <col min="9263" max="9456" width="9.140625" style="233"/>
    <col min="9457" max="9457" width="1.28515625" style="233" customWidth="1"/>
    <col min="9458" max="9458" width="44.85546875" style="233" customWidth="1"/>
    <col min="9459" max="9459" width="47.28515625" style="233" customWidth="1"/>
    <col min="9460" max="9460" width="8.140625" style="233" customWidth="1"/>
    <col min="9461" max="9461" width="8.28515625" style="233" customWidth="1"/>
    <col min="9462" max="9462" width="5.42578125" style="233" customWidth="1"/>
    <col min="9463" max="9463" width="8.5703125" style="233" customWidth="1"/>
    <col min="9464" max="9464" width="13.7109375" style="233" customWidth="1"/>
    <col min="9465" max="9465" width="15.7109375" style="233" customWidth="1"/>
    <col min="9466" max="9466" width="14.7109375" style="233" customWidth="1"/>
    <col min="9467" max="9467" width="15" style="233" customWidth="1"/>
    <col min="9468" max="9469" width="14.28515625" style="233" customWidth="1"/>
    <col min="9470" max="9470" width="0" style="233" hidden="1" customWidth="1"/>
    <col min="9471" max="9471" width="18.85546875" style="233" customWidth="1"/>
    <col min="9472" max="9484" width="8" style="233" customWidth="1"/>
    <col min="9485" max="9488" width="9.28515625" style="233" customWidth="1"/>
    <col min="9489" max="9516" width="9.140625" style="233"/>
    <col min="9517" max="9517" width="64" style="233" customWidth="1"/>
    <col min="9518" max="9518" width="97.85546875" style="233" customWidth="1"/>
    <col min="9519" max="9712" width="9.140625" style="233"/>
    <col min="9713" max="9713" width="1.28515625" style="233" customWidth="1"/>
    <col min="9714" max="9714" width="44.85546875" style="233" customWidth="1"/>
    <col min="9715" max="9715" width="47.28515625" style="233" customWidth="1"/>
    <col min="9716" max="9716" width="8.140625" style="233" customWidth="1"/>
    <col min="9717" max="9717" width="8.28515625" style="233" customWidth="1"/>
    <col min="9718" max="9718" width="5.42578125" style="233" customWidth="1"/>
    <col min="9719" max="9719" width="8.5703125" style="233" customWidth="1"/>
    <col min="9720" max="9720" width="13.7109375" style="233" customWidth="1"/>
    <col min="9721" max="9721" width="15.7109375" style="233" customWidth="1"/>
    <col min="9722" max="9722" width="14.7109375" style="233" customWidth="1"/>
    <col min="9723" max="9723" width="15" style="233" customWidth="1"/>
    <col min="9724" max="9725" width="14.28515625" style="233" customWidth="1"/>
    <col min="9726" max="9726" width="0" style="233" hidden="1" customWidth="1"/>
    <col min="9727" max="9727" width="18.85546875" style="233" customWidth="1"/>
    <col min="9728" max="9740" width="8" style="233" customWidth="1"/>
    <col min="9741" max="9744" width="9.28515625" style="233" customWidth="1"/>
    <col min="9745" max="9772" width="9.140625" style="233"/>
    <col min="9773" max="9773" width="64" style="233" customWidth="1"/>
    <col min="9774" max="9774" width="97.85546875" style="233" customWidth="1"/>
    <col min="9775" max="9968" width="9.140625" style="233"/>
    <col min="9969" max="9969" width="1.28515625" style="233" customWidth="1"/>
    <col min="9970" max="9970" width="44.85546875" style="233" customWidth="1"/>
    <col min="9971" max="9971" width="47.28515625" style="233" customWidth="1"/>
    <col min="9972" max="9972" width="8.140625" style="233" customWidth="1"/>
    <col min="9973" max="9973" width="8.28515625" style="233" customWidth="1"/>
    <col min="9974" max="9974" width="5.42578125" style="233" customWidth="1"/>
    <col min="9975" max="9975" width="8.5703125" style="233" customWidth="1"/>
    <col min="9976" max="9976" width="13.7109375" style="233" customWidth="1"/>
    <col min="9977" max="9977" width="15.7109375" style="233" customWidth="1"/>
    <col min="9978" max="9978" width="14.7109375" style="233" customWidth="1"/>
    <col min="9979" max="9979" width="15" style="233" customWidth="1"/>
    <col min="9980" max="9981" width="14.28515625" style="233" customWidth="1"/>
    <col min="9982" max="9982" width="0" style="233" hidden="1" customWidth="1"/>
    <col min="9983" max="9983" width="18.85546875" style="233" customWidth="1"/>
    <col min="9984" max="9996" width="8" style="233" customWidth="1"/>
    <col min="9997" max="10000" width="9.28515625" style="233" customWidth="1"/>
    <col min="10001" max="10028" width="9.140625" style="233"/>
    <col min="10029" max="10029" width="64" style="233" customWidth="1"/>
    <col min="10030" max="10030" width="97.85546875" style="233" customWidth="1"/>
    <col min="10031" max="10224" width="9.140625" style="233"/>
    <col min="10225" max="10225" width="1.28515625" style="233" customWidth="1"/>
    <col min="10226" max="10226" width="44.85546875" style="233" customWidth="1"/>
    <col min="10227" max="10227" width="47.28515625" style="233" customWidth="1"/>
    <col min="10228" max="10228" width="8.140625" style="233" customWidth="1"/>
    <col min="10229" max="10229" width="8.28515625" style="233" customWidth="1"/>
    <col min="10230" max="10230" width="5.42578125" style="233" customWidth="1"/>
    <col min="10231" max="10231" width="8.5703125" style="233" customWidth="1"/>
    <col min="10232" max="10232" width="13.7109375" style="233" customWidth="1"/>
    <col min="10233" max="10233" width="15.7109375" style="233" customWidth="1"/>
    <col min="10234" max="10234" width="14.7109375" style="233" customWidth="1"/>
    <col min="10235" max="10235" width="15" style="233" customWidth="1"/>
    <col min="10236" max="10237" width="14.28515625" style="233" customWidth="1"/>
    <col min="10238" max="10238" width="0" style="233" hidden="1" customWidth="1"/>
    <col min="10239" max="10239" width="18.85546875" style="233" customWidth="1"/>
    <col min="10240" max="10252" width="8" style="233" customWidth="1"/>
    <col min="10253" max="10256" width="9.28515625" style="233" customWidth="1"/>
    <col min="10257" max="10284" width="9.140625" style="233"/>
    <col min="10285" max="10285" width="64" style="233" customWidth="1"/>
    <col min="10286" max="10286" width="97.85546875" style="233" customWidth="1"/>
    <col min="10287" max="10480" width="9.140625" style="233"/>
    <col min="10481" max="10481" width="1.28515625" style="233" customWidth="1"/>
    <col min="10482" max="10482" width="44.85546875" style="233" customWidth="1"/>
    <col min="10483" max="10483" width="47.28515625" style="233" customWidth="1"/>
    <col min="10484" max="10484" width="8.140625" style="233" customWidth="1"/>
    <col min="10485" max="10485" width="8.28515625" style="233" customWidth="1"/>
    <col min="10486" max="10486" width="5.42578125" style="233" customWidth="1"/>
    <col min="10487" max="10487" width="8.5703125" style="233" customWidth="1"/>
    <col min="10488" max="10488" width="13.7109375" style="233" customWidth="1"/>
    <col min="10489" max="10489" width="15.7109375" style="233" customWidth="1"/>
    <col min="10490" max="10490" width="14.7109375" style="233" customWidth="1"/>
    <col min="10491" max="10491" width="15" style="233" customWidth="1"/>
    <col min="10492" max="10493" width="14.28515625" style="233" customWidth="1"/>
    <col min="10494" max="10494" width="0" style="233" hidden="1" customWidth="1"/>
    <col min="10495" max="10495" width="18.85546875" style="233" customWidth="1"/>
    <col min="10496" max="10508" width="8" style="233" customWidth="1"/>
    <col min="10509" max="10512" width="9.28515625" style="233" customWidth="1"/>
    <col min="10513" max="10540" width="9.140625" style="233"/>
    <col min="10541" max="10541" width="64" style="233" customWidth="1"/>
    <col min="10542" max="10542" width="97.85546875" style="233" customWidth="1"/>
    <col min="10543" max="10736" width="9.140625" style="233"/>
    <col min="10737" max="10737" width="1.28515625" style="233" customWidth="1"/>
    <col min="10738" max="10738" width="44.85546875" style="233" customWidth="1"/>
    <col min="10739" max="10739" width="47.28515625" style="233" customWidth="1"/>
    <col min="10740" max="10740" width="8.140625" style="233" customWidth="1"/>
    <col min="10741" max="10741" width="8.28515625" style="233" customWidth="1"/>
    <col min="10742" max="10742" width="5.42578125" style="233" customWidth="1"/>
    <col min="10743" max="10743" width="8.5703125" style="233" customWidth="1"/>
    <col min="10744" max="10744" width="13.7109375" style="233" customWidth="1"/>
    <col min="10745" max="10745" width="15.7109375" style="233" customWidth="1"/>
    <col min="10746" max="10746" width="14.7109375" style="233" customWidth="1"/>
    <col min="10747" max="10747" width="15" style="233" customWidth="1"/>
    <col min="10748" max="10749" width="14.28515625" style="233" customWidth="1"/>
    <col min="10750" max="10750" width="0" style="233" hidden="1" customWidth="1"/>
    <col min="10751" max="10751" width="18.85546875" style="233" customWidth="1"/>
    <col min="10752" max="10764" width="8" style="233" customWidth="1"/>
    <col min="10765" max="10768" width="9.28515625" style="233" customWidth="1"/>
    <col min="10769" max="10796" width="9.140625" style="233"/>
    <col min="10797" max="10797" width="64" style="233" customWidth="1"/>
    <col min="10798" max="10798" width="97.85546875" style="233" customWidth="1"/>
    <col min="10799" max="10992" width="9.140625" style="233"/>
    <col min="10993" max="10993" width="1.28515625" style="233" customWidth="1"/>
    <col min="10994" max="10994" width="44.85546875" style="233" customWidth="1"/>
    <col min="10995" max="10995" width="47.28515625" style="233" customWidth="1"/>
    <col min="10996" max="10996" width="8.140625" style="233" customWidth="1"/>
    <col min="10997" max="10997" width="8.28515625" style="233" customWidth="1"/>
    <col min="10998" max="10998" width="5.42578125" style="233" customWidth="1"/>
    <col min="10999" max="10999" width="8.5703125" style="233" customWidth="1"/>
    <col min="11000" max="11000" width="13.7109375" style="233" customWidth="1"/>
    <col min="11001" max="11001" width="15.7109375" style="233" customWidth="1"/>
    <col min="11002" max="11002" width="14.7109375" style="233" customWidth="1"/>
    <col min="11003" max="11003" width="15" style="233" customWidth="1"/>
    <col min="11004" max="11005" width="14.28515625" style="233" customWidth="1"/>
    <col min="11006" max="11006" width="0" style="233" hidden="1" customWidth="1"/>
    <col min="11007" max="11007" width="18.85546875" style="233" customWidth="1"/>
    <col min="11008" max="11020" width="8" style="233" customWidth="1"/>
    <col min="11021" max="11024" width="9.28515625" style="233" customWidth="1"/>
    <col min="11025" max="11052" width="9.140625" style="233"/>
    <col min="11053" max="11053" width="64" style="233" customWidth="1"/>
    <col min="11054" max="11054" width="97.85546875" style="233" customWidth="1"/>
    <col min="11055" max="11248" width="9.140625" style="233"/>
    <col min="11249" max="11249" width="1.28515625" style="233" customWidth="1"/>
    <col min="11250" max="11250" width="44.85546875" style="233" customWidth="1"/>
    <col min="11251" max="11251" width="47.28515625" style="233" customWidth="1"/>
    <col min="11252" max="11252" width="8.140625" style="233" customWidth="1"/>
    <col min="11253" max="11253" width="8.28515625" style="233" customWidth="1"/>
    <col min="11254" max="11254" width="5.42578125" style="233" customWidth="1"/>
    <col min="11255" max="11255" width="8.5703125" style="233" customWidth="1"/>
    <col min="11256" max="11256" width="13.7109375" style="233" customWidth="1"/>
    <col min="11257" max="11257" width="15.7109375" style="233" customWidth="1"/>
    <col min="11258" max="11258" width="14.7109375" style="233" customWidth="1"/>
    <col min="11259" max="11259" width="15" style="233" customWidth="1"/>
    <col min="11260" max="11261" width="14.28515625" style="233" customWidth="1"/>
    <col min="11262" max="11262" width="0" style="233" hidden="1" customWidth="1"/>
    <col min="11263" max="11263" width="18.85546875" style="233" customWidth="1"/>
    <col min="11264" max="11276" width="8" style="233" customWidth="1"/>
    <col min="11277" max="11280" width="9.28515625" style="233" customWidth="1"/>
    <col min="11281" max="11308" width="9.140625" style="233"/>
    <col min="11309" max="11309" width="64" style="233" customWidth="1"/>
    <col min="11310" max="11310" width="97.85546875" style="233" customWidth="1"/>
    <col min="11311" max="11504" width="9.140625" style="233"/>
    <col min="11505" max="11505" width="1.28515625" style="233" customWidth="1"/>
    <col min="11506" max="11506" width="44.85546875" style="233" customWidth="1"/>
    <col min="11507" max="11507" width="47.28515625" style="233" customWidth="1"/>
    <col min="11508" max="11508" width="8.140625" style="233" customWidth="1"/>
    <col min="11509" max="11509" width="8.28515625" style="233" customWidth="1"/>
    <col min="11510" max="11510" width="5.42578125" style="233" customWidth="1"/>
    <col min="11511" max="11511" width="8.5703125" style="233" customWidth="1"/>
    <col min="11512" max="11512" width="13.7109375" style="233" customWidth="1"/>
    <col min="11513" max="11513" width="15.7109375" style="233" customWidth="1"/>
    <col min="11514" max="11514" width="14.7109375" style="233" customWidth="1"/>
    <col min="11515" max="11515" width="15" style="233" customWidth="1"/>
    <col min="11516" max="11517" width="14.28515625" style="233" customWidth="1"/>
    <col min="11518" max="11518" width="0" style="233" hidden="1" customWidth="1"/>
    <col min="11519" max="11519" width="18.85546875" style="233" customWidth="1"/>
    <col min="11520" max="11532" width="8" style="233" customWidth="1"/>
    <col min="11533" max="11536" width="9.28515625" style="233" customWidth="1"/>
    <col min="11537" max="11564" width="9.140625" style="233"/>
    <col min="11565" max="11565" width="64" style="233" customWidth="1"/>
    <col min="11566" max="11566" width="97.85546875" style="233" customWidth="1"/>
    <col min="11567" max="11760" width="9.140625" style="233"/>
    <col min="11761" max="11761" width="1.28515625" style="233" customWidth="1"/>
    <col min="11762" max="11762" width="44.85546875" style="233" customWidth="1"/>
    <col min="11763" max="11763" width="47.28515625" style="233" customWidth="1"/>
    <col min="11764" max="11764" width="8.140625" style="233" customWidth="1"/>
    <col min="11765" max="11765" width="8.28515625" style="233" customWidth="1"/>
    <col min="11766" max="11766" width="5.42578125" style="233" customWidth="1"/>
    <col min="11767" max="11767" width="8.5703125" style="233" customWidth="1"/>
    <col min="11768" max="11768" width="13.7109375" style="233" customWidth="1"/>
    <col min="11769" max="11769" width="15.7109375" style="233" customWidth="1"/>
    <col min="11770" max="11770" width="14.7109375" style="233" customWidth="1"/>
    <col min="11771" max="11771" width="15" style="233" customWidth="1"/>
    <col min="11772" max="11773" width="14.28515625" style="233" customWidth="1"/>
    <col min="11774" max="11774" width="0" style="233" hidden="1" customWidth="1"/>
    <col min="11775" max="11775" width="18.85546875" style="233" customWidth="1"/>
    <col min="11776" max="11788" width="8" style="233" customWidth="1"/>
    <col min="11789" max="11792" width="9.28515625" style="233" customWidth="1"/>
    <col min="11793" max="11820" width="9.140625" style="233"/>
    <col min="11821" max="11821" width="64" style="233" customWidth="1"/>
    <col min="11822" max="11822" width="97.85546875" style="233" customWidth="1"/>
    <col min="11823" max="12016" width="9.140625" style="233"/>
    <col min="12017" max="12017" width="1.28515625" style="233" customWidth="1"/>
    <col min="12018" max="12018" width="44.85546875" style="233" customWidth="1"/>
    <col min="12019" max="12019" width="47.28515625" style="233" customWidth="1"/>
    <col min="12020" max="12020" width="8.140625" style="233" customWidth="1"/>
    <col min="12021" max="12021" width="8.28515625" style="233" customWidth="1"/>
    <col min="12022" max="12022" width="5.42578125" style="233" customWidth="1"/>
    <col min="12023" max="12023" width="8.5703125" style="233" customWidth="1"/>
    <col min="12024" max="12024" width="13.7109375" style="233" customWidth="1"/>
    <col min="12025" max="12025" width="15.7109375" style="233" customWidth="1"/>
    <col min="12026" max="12026" width="14.7109375" style="233" customWidth="1"/>
    <col min="12027" max="12027" width="15" style="233" customWidth="1"/>
    <col min="12028" max="12029" width="14.28515625" style="233" customWidth="1"/>
    <col min="12030" max="12030" width="0" style="233" hidden="1" customWidth="1"/>
    <col min="12031" max="12031" width="18.85546875" style="233" customWidth="1"/>
    <col min="12032" max="12044" width="8" style="233" customWidth="1"/>
    <col min="12045" max="12048" width="9.28515625" style="233" customWidth="1"/>
    <col min="12049" max="12076" width="9.140625" style="233"/>
    <col min="12077" max="12077" width="64" style="233" customWidth="1"/>
    <col min="12078" max="12078" width="97.85546875" style="233" customWidth="1"/>
    <col min="12079" max="12272" width="9.140625" style="233"/>
    <col min="12273" max="12273" width="1.28515625" style="233" customWidth="1"/>
    <col min="12274" max="12274" width="44.85546875" style="233" customWidth="1"/>
    <col min="12275" max="12275" width="47.28515625" style="233" customWidth="1"/>
    <col min="12276" max="12276" width="8.140625" style="233" customWidth="1"/>
    <col min="12277" max="12277" width="8.28515625" style="233" customWidth="1"/>
    <col min="12278" max="12278" width="5.42578125" style="233" customWidth="1"/>
    <col min="12279" max="12279" width="8.5703125" style="233" customWidth="1"/>
    <col min="12280" max="12280" width="13.7109375" style="233" customWidth="1"/>
    <col min="12281" max="12281" width="15.7109375" style="233" customWidth="1"/>
    <col min="12282" max="12282" width="14.7109375" style="233" customWidth="1"/>
    <col min="12283" max="12283" width="15" style="233" customWidth="1"/>
    <col min="12284" max="12285" width="14.28515625" style="233" customWidth="1"/>
    <col min="12286" max="12286" width="0" style="233" hidden="1" customWidth="1"/>
    <col min="12287" max="12287" width="18.85546875" style="233" customWidth="1"/>
    <col min="12288" max="12300" width="8" style="233" customWidth="1"/>
    <col min="12301" max="12304" width="9.28515625" style="233" customWidth="1"/>
    <col min="12305" max="12332" width="9.140625" style="233"/>
    <col min="12333" max="12333" width="64" style="233" customWidth="1"/>
    <col min="12334" max="12334" width="97.85546875" style="233" customWidth="1"/>
    <col min="12335" max="12528" width="9.140625" style="233"/>
    <col min="12529" max="12529" width="1.28515625" style="233" customWidth="1"/>
    <col min="12530" max="12530" width="44.85546875" style="233" customWidth="1"/>
    <col min="12531" max="12531" width="47.28515625" style="233" customWidth="1"/>
    <col min="12532" max="12532" width="8.140625" style="233" customWidth="1"/>
    <col min="12533" max="12533" width="8.28515625" style="233" customWidth="1"/>
    <col min="12534" max="12534" width="5.42578125" style="233" customWidth="1"/>
    <col min="12535" max="12535" width="8.5703125" style="233" customWidth="1"/>
    <col min="12536" max="12536" width="13.7109375" style="233" customWidth="1"/>
    <col min="12537" max="12537" width="15.7109375" style="233" customWidth="1"/>
    <col min="12538" max="12538" width="14.7109375" style="233" customWidth="1"/>
    <col min="12539" max="12539" width="15" style="233" customWidth="1"/>
    <col min="12540" max="12541" width="14.28515625" style="233" customWidth="1"/>
    <col min="12542" max="12542" width="0" style="233" hidden="1" customWidth="1"/>
    <col min="12543" max="12543" width="18.85546875" style="233" customWidth="1"/>
    <col min="12544" max="12556" width="8" style="233" customWidth="1"/>
    <col min="12557" max="12560" width="9.28515625" style="233" customWidth="1"/>
    <col min="12561" max="12588" width="9.140625" style="233"/>
    <col min="12589" max="12589" width="64" style="233" customWidth="1"/>
    <col min="12590" max="12590" width="97.85546875" style="233" customWidth="1"/>
    <col min="12591" max="12784" width="9.140625" style="233"/>
    <col min="12785" max="12785" width="1.28515625" style="233" customWidth="1"/>
    <col min="12786" max="12786" width="44.85546875" style="233" customWidth="1"/>
    <col min="12787" max="12787" width="47.28515625" style="233" customWidth="1"/>
    <col min="12788" max="12788" width="8.140625" style="233" customWidth="1"/>
    <col min="12789" max="12789" width="8.28515625" style="233" customWidth="1"/>
    <col min="12790" max="12790" width="5.42578125" style="233" customWidth="1"/>
    <col min="12791" max="12791" width="8.5703125" style="233" customWidth="1"/>
    <col min="12792" max="12792" width="13.7109375" style="233" customWidth="1"/>
    <col min="12793" max="12793" width="15.7109375" style="233" customWidth="1"/>
    <col min="12794" max="12794" width="14.7109375" style="233" customWidth="1"/>
    <col min="12795" max="12795" width="15" style="233" customWidth="1"/>
    <col min="12796" max="12797" width="14.28515625" style="233" customWidth="1"/>
    <col min="12798" max="12798" width="0" style="233" hidden="1" customWidth="1"/>
    <col min="12799" max="12799" width="18.85546875" style="233" customWidth="1"/>
    <col min="12800" max="12812" width="8" style="233" customWidth="1"/>
    <col min="12813" max="12816" width="9.28515625" style="233" customWidth="1"/>
    <col min="12817" max="12844" width="9.140625" style="233"/>
    <col min="12845" max="12845" width="64" style="233" customWidth="1"/>
    <col min="12846" max="12846" width="97.85546875" style="233" customWidth="1"/>
    <col min="12847" max="13040" width="9.140625" style="233"/>
    <col min="13041" max="13041" width="1.28515625" style="233" customWidth="1"/>
    <col min="13042" max="13042" width="44.85546875" style="233" customWidth="1"/>
    <col min="13043" max="13043" width="47.28515625" style="233" customWidth="1"/>
    <col min="13044" max="13044" width="8.140625" style="233" customWidth="1"/>
    <col min="13045" max="13045" width="8.28515625" style="233" customWidth="1"/>
    <col min="13046" max="13046" width="5.42578125" style="233" customWidth="1"/>
    <col min="13047" max="13047" width="8.5703125" style="233" customWidth="1"/>
    <col min="13048" max="13048" width="13.7109375" style="233" customWidth="1"/>
    <col min="13049" max="13049" width="15.7109375" style="233" customWidth="1"/>
    <col min="13050" max="13050" width="14.7109375" style="233" customWidth="1"/>
    <col min="13051" max="13051" width="15" style="233" customWidth="1"/>
    <col min="13052" max="13053" width="14.28515625" style="233" customWidth="1"/>
    <col min="13054" max="13054" width="0" style="233" hidden="1" customWidth="1"/>
    <col min="13055" max="13055" width="18.85546875" style="233" customWidth="1"/>
    <col min="13056" max="13068" width="8" style="233" customWidth="1"/>
    <col min="13069" max="13072" width="9.28515625" style="233" customWidth="1"/>
    <col min="13073" max="13100" width="9.140625" style="233"/>
    <col min="13101" max="13101" width="64" style="233" customWidth="1"/>
    <col min="13102" max="13102" width="97.85546875" style="233" customWidth="1"/>
    <col min="13103" max="13296" width="9.140625" style="233"/>
    <col min="13297" max="13297" width="1.28515625" style="233" customWidth="1"/>
    <col min="13298" max="13298" width="44.85546875" style="233" customWidth="1"/>
    <col min="13299" max="13299" width="47.28515625" style="233" customWidth="1"/>
    <col min="13300" max="13300" width="8.140625" style="233" customWidth="1"/>
    <col min="13301" max="13301" width="8.28515625" style="233" customWidth="1"/>
    <col min="13302" max="13302" width="5.42578125" style="233" customWidth="1"/>
    <col min="13303" max="13303" width="8.5703125" style="233" customWidth="1"/>
    <col min="13304" max="13304" width="13.7109375" style="233" customWidth="1"/>
    <col min="13305" max="13305" width="15.7109375" style="233" customWidth="1"/>
    <col min="13306" max="13306" width="14.7109375" style="233" customWidth="1"/>
    <col min="13307" max="13307" width="15" style="233" customWidth="1"/>
    <col min="13308" max="13309" width="14.28515625" style="233" customWidth="1"/>
    <col min="13310" max="13310" width="0" style="233" hidden="1" customWidth="1"/>
    <col min="13311" max="13311" width="18.85546875" style="233" customWidth="1"/>
    <col min="13312" max="13324" width="8" style="233" customWidth="1"/>
    <col min="13325" max="13328" width="9.28515625" style="233" customWidth="1"/>
    <col min="13329" max="13356" width="9.140625" style="233"/>
    <col min="13357" max="13357" width="64" style="233" customWidth="1"/>
    <col min="13358" max="13358" width="97.85546875" style="233" customWidth="1"/>
    <col min="13359" max="13552" width="9.140625" style="233"/>
    <col min="13553" max="13553" width="1.28515625" style="233" customWidth="1"/>
    <col min="13554" max="13554" width="44.85546875" style="233" customWidth="1"/>
    <col min="13555" max="13555" width="47.28515625" style="233" customWidth="1"/>
    <col min="13556" max="13556" width="8.140625" style="233" customWidth="1"/>
    <col min="13557" max="13557" width="8.28515625" style="233" customWidth="1"/>
    <col min="13558" max="13558" width="5.42578125" style="233" customWidth="1"/>
    <col min="13559" max="13559" width="8.5703125" style="233" customWidth="1"/>
    <col min="13560" max="13560" width="13.7109375" style="233" customWidth="1"/>
    <col min="13561" max="13561" width="15.7109375" style="233" customWidth="1"/>
    <col min="13562" max="13562" width="14.7109375" style="233" customWidth="1"/>
    <col min="13563" max="13563" width="15" style="233" customWidth="1"/>
    <col min="13564" max="13565" width="14.28515625" style="233" customWidth="1"/>
    <col min="13566" max="13566" width="0" style="233" hidden="1" customWidth="1"/>
    <col min="13567" max="13567" width="18.85546875" style="233" customWidth="1"/>
    <col min="13568" max="13580" width="8" style="233" customWidth="1"/>
    <col min="13581" max="13584" width="9.28515625" style="233" customWidth="1"/>
    <col min="13585" max="13612" width="9.140625" style="233"/>
    <col min="13613" max="13613" width="64" style="233" customWidth="1"/>
    <col min="13614" max="13614" width="97.85546875" style="233" customWidth="1"/>
    <col min="13615" max="13808" width="9.140625" style="233"/>
    <col min="13809" max="13809" width="1.28515625" style="233" customWidth="1"/>
    <col min="13810" max="13810" width="44.85546875" style="233" customWidth="1"/>
    <col min="13811" max="13811" width="47.28515625" style="233" customWidth="1"/>
    <col min="13812" max="13812" width="8.140625" style="233" customWidth="1"/>
    <col min="13813" max="13813" width="8.28515625" style="233" customWidth="1"/>
    <col min="13814" max="13814" width="5.42578125" style="233" customWidth="1"/>
    <col min="13815" max="13815" width="8.5703125" style="233" customWidth="1"/>
    <col min="13816" max="13816" width="13.7109375" style="233" customWidth="1"/>
    <col min="13817" max="13817" width="15.7109375" style="233" customWidth="1"/>
    <col min="13818" max="13818" width="14.7109375" style="233" customWidth="1"/>
    <col min="13819" max="13819" width="15" style="233" customWidth="1"/>
    <col min="13820" max="13821" width="14.28515625" style="233" customWidth="1"/>
    <col min="13822" max="13822" width="0" style="233" hidden="1" customWidth="1"/>
    <col min="13823" max="13823" width="18.85546875" style="233" customWidth="1"/>
    <col min="13824" max="13836" width="8" style="233" customWidth="1"/>
    <col min="13837" max="13840" width="9.28515625" style="233" customWidth="1"/>
    <col min="13841" max="13868" width="9.140625" style="233"/>
    <col min="13869" max="13869" width="64" style="233" customWidth="1"/>
    <col min="13870" max="13870" width="97.85546875" style="233" customWidth="1"/>
    <col min="13871" max="14064" width="9.140625" style="233"/>
    <col min="14065" max="14065" width="1.28515625" style="233" customWidth="1"/>
    <col min="14066" max="14066" width="44.85546875" style="233" customWidth="1"/>
    <col min="14067" max="14067" width="47.28515625" style="233" customWidth="1"/>
    <col min="14068" max="14068" width="8.140625" style="233" customWidth="1"/>
    <col min="14069" max="14069" width="8.28515625" style="233" customWidth="1"/>
    <col min="14070" max="14070" width="5.42578125" style="233" customWidth="1"/>
    <col min="14071" max="14071" width="8.5703125" style="233" customWidth="1"/>
    <col min="14072" max="14072" width="13.7109375" style="233" customWidth="1"/>
    <col min="14073" max="14073" width="15.7109375" style="233" customWidth="1"/>
    <col min="14074" max="14074" width="14.7109375" style="233" customWidth="1"/>
    <col min="14075" max="14075" width="15" style="233" customWidth="1"/>
    <col min="14076" max="14077" width="14.28515625" style="233" customWidth="1"/>
    <col min="14078" max="14078" width="0" style="233" hidden="1" customWidth="1"/>
    <col min="14079" max="14079" width="18.85546875" style="233" customWidth="1"/>
    <col min="14080" max="14092" width="8" style="233" customWidth="1"/>
    <col min="14093" max="14096" width="9.28515625" style="233" customWidth="1"/>
    <col min="14097" max="14124" width="9.140625" style="233"/>
    <col min="14125" max="14125" width="64" style="233" customWidth="1"/>
    <col min="14126" max="14126" width="97.85546875" style="233" customWidth="1"/>
    <col min="14127" max="14320" width="9.140625" style="233"/>
    <col min="14321" max="14321" width="1.28515625" style="233" customWidth="1"/>
    <col min="14322" max="14322" width="44.85546875" style="233" customWidth="1"/>
    <col min="14323" max="14323" width="47.28515625" style="233" customWidth="1"/>
    <col min="14324" max="14324" width="8.140625" style="233" customWidth="1"/>
    <col min="14325" max="14325" width="8.28515625" style="233" customWidth="1"/>
    <col min="14326" max="14326" width="5.42578125" style="233" customWidth="1"/>
    <col min="14327" max="14327" width="8.5703125" style="233" customWidth="1"/>
    <col min="14328" max="14328" width="13.7109375" style="233" customWidth="1"/>
    <col min="14329" max="14329" width="15.7109375" style="233" customWidth="1"/>
    <col min="14330" max="14330" width="14.7109375" style="233" customWidth="1"/>
    <col min="14331" max="14331" width="15" style="233" customWidth="1"/>
    <col min="14332" max="14333" width="14.28515625" style="233" customWidth="1"/>
    <col min="14334" max="14334" width="0" style="233" hidden="1" customWidth="1"/>
    <col min="14335" max="14335" width="18.85546875" style="233" customWidth="1"/>
    <col min="14336" max="14348" width="8" style="233" customWidth="1"/>
    <col min="14349" max="14352" width="9.28515625" style="233" customWidth="1"/>
    <col min="14353" max="14380" width="9.140625" style="233"/>
    <col min="14381" max="14381" width="64" style="233" customWidth="1"/>
    <col min="14382" max="14382" width="97.85546875" style="233" customWidth="1"/>
    <col min="14383" max="14576" width="9.140625" style="233"/>
    <col min="14577" max="14577" width="1.28515625" style="233" customWidth="1"/>
    <col min="14578" max="14578" width="44.85546875" style="233" customWidth="1"/>
    <col min="14579" max="14579" width="47.28515625" style="233" customWidth="1"/>
    <col min="14580" max="14580" width="8.140625" style="233" customWidth="1"/>
    <col min="14581" max="14581" width="8.28515625" style="233" customWidth="1"/>
    <col min="14582" max="14582" width="5.42578125" style="233" customWidth="1"/>
    <col min="14583" max="14583" width="8.5703125" style="233" customWidth="1"/>
    <col min="14584" max="14584" width="13.7109375" style="233" customWidth="1"/>
    <col min="14585" max="14585" width="15.7109375" style="233" customWidth="1"/>
    <col min="14586" max="14586" width="14.7109375" style="233" customWidth="1"/>
    <col min="14587" max="14587" width="15" style="233" customWidth="1"/>
    <col min="14588" max="14589" width="14.28515625" style="233" customWidth="1"/>
    <col min="14590" max="14590" width="0" style="233" hidden="1" customWidth="1"/>
    <col min="14591" max="14591" width="18.85546875" style="233" customWidth="1"/>
    <col min="14592" max="14604" width="8" style="233" customWidth="1"/>
    <col min="14605" max="14608" width="9.28515625" style="233" customWidth="1"/>
    <col min="14609" max="14636" width="9.140625" style="233"/>
    <col min="14637" max="14637" width="64" style="233" customWidth="1"/>
    <col min="14638" max="14638" width="97.85546875" style="233" customWidth="1"/>
    <col min="14639" max="14832" width="9.140625" style="233"/>
    <col min="14833" max="14833" width="1.28515625" style="233" customWidth="1"/>
    <col min="14834" max="14834" width="44.85546875" style="233" customWidth="1"/>
    <col min="14835" max="14835" width="47.28515625" style="233" customWidth="1"/>
    <col min="14836" max="14836" width="8.140625" style="233" customWidth="1"/>
    <col min="14837" max="14837" width="8.28515625" style="233" customWidth="1"/>
    <col min="14838" max="14838" width="5.42578125" style="233" customWidth="1"/>
    <col min="14839" max="14839" width="8.5703125" style="233" customWidth="1"/>
    <col min="14840" max="14840" width="13.7109375" style="233" customWidth="1"/>
    <col min="14841" max="14841" width="15.7109375" style="233" customWidth="1"/>
    <col min="14842" max="14842" width="14.7109375" style="233" customWidth="1"/>
    <col min="14843" max="14843" width="15" style="233" customWidth="1"/>
    <col min="14844" max="14845" width="14.28515625" style="233" customWidth="1"/>
    <col min="14846" max="14846" width="0" style="233" hidden="1" customWidth="1"/>
    <col min="14847" max="14847" width="18.85546875" style="233" customWidth="1"/>
    <col min="14848" max="14860" width="8" style="233" customWidth="1"/>
    <col min="14861" max="14864" width="9.28515625" style="233" customWidth="1"/>
    <col min="14865" max="14892" width="9.140625" style="233"/>
    <col min="14893" max="14893" width="64" style="233" customWidth="1"/>
    <col min="14894" max="14894" width="97.85546875" style="233" customWidth="1"/>
    <col min="14895" max="15088" width="9.140625" style="233"/>
    <col min="15089" max="15089" width="1.28515625" style="233" customWidth="1"/>
    <col min="15090" max="15090" width="44.85546875" style="233" customWidth="1"/>
    <col min="15091" max="15091" width="47.28515625" style="233" customWidth="1"/>
    <col min="15092" max="15092" width="8.140625" style="233" customWidth="1"/>
    <col min="15093" max="15093" width="8.28515625" style="233" customWidth="1"/>
    <col min="15094" max="15094" width="5.42578125" style="233" customWidth="1"/>
    <col min="15095" max="15095" width="8.5703125" style="233" customWidth="1"/>
    <col min="15096" max="15096" width="13.7109375" style="233" customWidth="1"/>
    <col min="15097" max="15097" width="15.7109375" style="233" customWidth="1"/>
    <col min="15098" max="15098" width="14.7109375" style="233" customWidth="1"/>
    <col min="15099" max="15099" width="15" style="233" customWidth="1"/>
    <col min="15100" max="15101" width="14.28515625" style="233" customWidth="1"/>
    <col min="15102" max="15102" width="0" style="233" hidden="1" customWidth="1"/>
    <col min="15103" max="15103" width="18.85546875" style="233" customWidth="1"/>
    <col min="15104" max="15116" width="8" style="233" customWidth="1"/>
    <col min="15117" max="15120" width="9.28515625" style="233" customWidth="1"/>
    <col min="15121" max="15148" width="9.140625" style="233"/>
    <col min="15149" max="15149" width="64" style="233" customWidth="1"/>
    <col min="15150" max="15150" width="97.85546875" style="233" customWidth="1"/>
    <col min="15151" max="15344" width="9.140625" style="233"/>
    <col min="15345" max="15345" width="1.28515625" style="233" customWidth="1"/>
    <col min="15346" max="15346" width="44.85546875" style="233" customWidth="1"/>
    <col min="15347" max="15347" width="47.28515625" style="233" customWidth="1"/>
    <col min="15348" max="15348" width="8.140625" style="233" customWidth="1"/>
    <col min="15349" max="15349" width="8.28515625" style="233" customWidth="1"/>
    <col min="15350" max="15350" width="5.42578125" style="233" customWidth="1"/>
    <col min="15351" max="15351" width="8.5703125" style="233" customWidth="1"/>
    <col min="15352" max="15352" width="13.7109375" style="233" customWidth="1"/>
    <col min="15353" max="15353" width="15.7109375" style="233" customWidth="1"/>
    <col min="15354" max="15354" width="14.7109375" style="233" customWidth="1"/>
    <col min="15355" max="15355" width="15" style="233" customWidth="1"/>
    <col min="15356" max="15357" width="14.28515625" style="233" customWidth="1"/>
    <col min="15358" max="15358" width="0" style="233" hidden="1" customWidth="1"/>
    <col min="15359" max="15359" width="18.85546875" style="233" customWidth="1"/>
    <col min="15360" max="15372" width="8" style="233" customWidth="1"/>
    <col min="15373" max="15376" width="9.28515625" style="233" customWidth="1"/>
    <col min="15377" max="15404" width="9.140625" style="233"/>
    <col min="15405" max="15405" width="64" style="233" customWidth="1"/>
    <col min="15406" max="15406" width="97.85546875" style="233" customWidth="1"/>
    <col min="15407" max="15600" width="9.140625" style="233"/>
    <col min="15601" max="15601" width="1.28515625" style="233" customWidth="1"/>
    <col min="15602" max="15602" width="44.85546875" style="233" customWidth="1"/>
    <col min="15603" max="15603" width="47.28515625" style="233" customWidth="1"/>
    <col min="15604" max="15604" width="8.140625" style="233" customWidth="1"/>
    <col min="15605" max="15605" width="8.28515625" style="233" customWidth="1"/>
    <col min="15606" max="15606" width="5.42578125" style="233" customWidth="1"/>
    <col min="15607" max="15607" width="8.5703125" style="233" customWidth="1"/>
    <col min="15608" max="15608" width="13.7109375" style="233" customWidth="1"/>
    <col min="15609" max="15609" width="15.7109375" style="233" customWidth="1"/>
    <col min="15610" max="15610" width="14.7109375" style="233" customWidth="1"/>
    <col min="15611" max="15611" width="15" style="233" customWidth="1"/>
    <col min="15612" max="15613" width="14.28515625" style="233" customWidth="1"/>
    <col min="15614" max="15614" width="0" style="233" hidden="1" customWidth="1"/>
    <col min="15615" max="15615" width="18.85546875" style="233" customWidth="1"/>
    <col min="15616" max="15628" width="8" style="233" customWidth="1"/>
    <col min="15629" max="15632" width="9.28515625" style="233" customWidth="1"/>
    <col min="15633" max="15660" width="9.140625" style="233"/>
    <col min="15661" max="15661" width="64" style="233" customWidth="1"/>
    <col min="15662" max="15662" width="97.85546875" style="233" customWidth="1"/>
    <col min="15663" max="15856" width="9.140625" style="233"/>
    <col min="15857" max="15857" width="1.28515625" style="233" customWidth="1"/>
    <col min="15858" max="15858" width="44.85546875" style="233" customWidth="1"/>
    <col min="15859" max="15859" width="47.28515625" style="233" customWidth="1"/>
    <col min="15860" max="15860" width="8.140625" style="233" customWidth="1"/>
    <col min="15861" max="15861" width="8.28515625" style="233" customWidth="1"/>
    <col min="15862" max="15862" width="5.42578125" style="233" customWidth="1"/>
    <col min="15863" max="15863" width="8.5703125" style="233" customWidth="1"/>
    <col min="15864" max="15864" width="13.7109375" style="233" customWidth="1"/>
    <col min="15865" max="15865" width="15.7109375" style="233" customWidth="1"/>
    <col min="15866" max="15866" width="14.7109375" style="233" customWidth="1"/>
    <col min="15867" max="15867" width="15" style="233" customWidth="1"/>
    <col min="15868" max="15869" width="14.28515625" style="233" customWidth="1"/>
    <col min="15870" max="15870" width="0" style="233" hidden="1" customWidth="1"/>
    <col min="15871" max="15871" width="18.85546875" style="233" customWidth="1"/>
    <col min="15872" max="15884" width="8" style="233" customWidth="1"/>
    <col min="15885" max="15888" width="9.28515625" style="233" customWidth="1"/>
    <col min="15889" max="15916" width="9.140625" style="233"/>
    <col min="15917" max="15917" width="64" style="233" customWidth="1"/>
    <col min="15918" max="15918" width="97.85546875" style="233" customWidth="1"/>
    <col min="15919" max="16112" width="9.140625" style="233"/>
    <col min="16113" max="16113" width="1.28515625" style="233" customWidth="1"/>
    <col min="16114" max="16114" width="44.85546875" style="233" customWidth="1"/>
    <col min="16115" max="16115" width="47.28515625" style="233" customWidth="1"/>
    <col min="16116" max="16116" width="8.140625" style="233" customWidth="1"/>
    <col min="16117" max="16117" width="8.28515625" style="233" customWidth="1"/>
    <col min="16118" max="16118" width="5.42578125" style="233" customWidth="1"/>
    <col min="16119" max="16119" width="8.5703125" style="233" customWidth="1"/>
    <col min="16120" max="16120" width="13.7109375" style="233" customWidth="1"/>
    <col min="16121" max="16121" width="15.7109375" style="233" customWidth="1"/>
    <col min="16122" max="16122" width="14.7109375" style="233" customWidth="1"/>
    <col min="16123" max="16123" width="15" style="233" customWidth="1"/>
    <col min="16124" max="16125" width="14.28515625" style="233" customWidth="1"/>
    <col min="16126" max="16126" width="0" style="233" hidden="1" customWidth="1"/>
    <col min="16127" max="16127" width="18.85546875" style="233" customWidth="1"/>
    <col min="16128" max="16140" width="8" style="233" customWidth="1"/>
    <col min="16141" max="16144" width="9.28515625" style="233" customWidth="1"/>
    <col min="16145" max="16172" width="9.140625" style="233"/>
    <col min="16173" max="16173" width="64" style="233" customWidth="1"/>
    <col min="16174" max="16174" width="97.85546875" style="233" customWidth="1"/>
    <col min="16175" max="16384" width="9.140625" style="233"/>
  </cols>
  <sheetData>
    <row r="1" spans="1:46" ht="4.5" customHeight="1" thickBot="1" x14ac:dyDescent="0.3">
      <c r="A1" s="231"/>
      <c r="B1" s="232"/>
      <c r="C1" s="232"/>
      <c r="D1" s="232"/>
      <c r="E1" s="258"/>
      <c r="F1" s="258"/>
      <c r="G1" s="258"/>
      <c r="H1" s="258"/>
      <c r="I1" s="258"/>
      <c r="J1" s="258"/>
      <c r="K1" s="258"/>
      <c r="L1" s="258"/>
      <c r="M1" s="258"/>
      <c r="N1" s="258"/>
      <c r="O1" s="258"/>
      <c r="P1" s="258"/>
      <c r="Q1" s="258"/>
      <c r="R1" s="258"/>
      <c r="AS1" s="234" t="s">
        <v>186</v>
      </c>
      <c r="AT1" s="235" t="s">
        <v>187</v>
      </c>
    </row>
    <row r="2" spans="1:46" ht="32.25" customHeight="1" x14ac:dyDescent="0.25">
      <c r="A2" s="236"/>
      <c r="B2" s="368" t="s">
        <v>528</v>
      </c>
      <c r="C2" s="369"/>
      <c r="D2" s="369"/>
      <c r="E2" s="369"/>
      <c r="F2" s="369"/>
      <c r="G2" s="369"/>
      <c r="H2" s="369"/>
      <c r="I2" s="369"/>
      <c r="J2" s="369"/>
      <c r="K2" s="369"/>
      <c r="L2" s="369"/>
      <c r="M2" s="369"/>
      <c r="N2" s="369"/>
      <c r="O2" s="369"/>
      <c r="P2" s="369"/>
      <c r="Q2" s="369"/>
      <c r="R2" s="369"/>
      <c r="S2" s="370"/>
      <c r="AS2" s="237"/>
      <c r="AT2" s="238"/>
    </row>
    <row r="3" spans="1:46" ht="9" customHeight="1" x14ac:dyDescent="0.25">
      <c r="A3" s="236"/>
      <c r="B3" s="371"/>
      <c r="C3" s="371"/>
      <c r="D3" s="371"/>
      <c r="E3" s="371"/>
      <c r="F3" s="371"/>
      <c r="G3" s="371"/>
      <c r="H3" s="371"/>
      <c r="I3" s="371"/>
      <c r="J3" s="371"/>
      <c r="K3" s="371"/>
      <c r="L3" s="371"/>
      <c r="M3" s="371"/>
      <c r="N3" s="371"/>
      <c r="O3" s="371"/>
      <c r="P3" s="371"/>
      <c r="Q3" s="371"/>
      <c r="R3" s="371"/>
      <c r="S3" s="371"/>
      <c r="AS3" s="237"/>
      <c r="AT3" s="238"/>
    </row>
    <row r="4" spans="1:46" ht="25.5" customHeight="1" x14ac:dyDescent="0.25">
      <c r="A4" s="236"/>
      <c r="B4" s="372" t="s">
        <v>332</v>
      </c>
      <c r="C4" s="373"/>
      <c r="D4" s="373"/>
      <c r="E4" s="373"/>
      <c r="F4" s="373"/>
      <c r="G4" s="373"/>
      <c r="H4" s="373"/>
      <c r="I4" s="373"/>
      <c r="J4" s="373"/>
      <c r="K4" s="373"/>
      <c r="L4" s="373"/>
      <c r="M4" s="373"/>
      <c r="N4" s="373"/>
      <c r="O4" s="373"/>
      <c r="P4" s="373"/>
      <c r="Q4" s="373"/>
      <c r="R4" s="373"/>
      <c r="S4" s="374"/>
      <c r="AS4" s="239" t="s">
        <v>190</v>
      </c>
      <c r="AT4" s="240" t="s">
        <v>191</v>
      </c>
    </row>
    <row r="5" spans="1:46" ht="11.25" customHeight="1" x14ac:dyDescent="0.25">
      <c r="A5" s="236"/>
      <c r="B5" s="371"/>
      <c r="C5" s="371"/>
      <c r="D5" s="371"/>
      <c r="E5" s="371"/>
      <c r="F5" s="371"/>
      <c r="G5" s="371"/>
      <c r="H5" s="371"/>
      <c r="I5" s="371"/>
      <c r="J5" s="371"/>
      <c r="K5" s="371"/>
      <c r="L5" s="371"/>
      <c r="M5" s="371"/>
      <c r="N5" s="371"/>
      <c r="O5" s="371"/>
      <c r="P5" s="371"/>
      <c r="Q5" s="371"/>
      <c r="R5" s="371"/>
      <c r="S5" s="371"/>
      <c r="AS5" s="242" t="s">
        <v>198</v>
      </c>
      <c r="AT5" s="243" t="s">
        <v>199</v>
      </c>
    </row>
    <row r="6" spans="1:46" ht="9" hidden="1" customHeight="1" x14ac:dyDescent="0.25">
      <c r="A6" s="236"/>
      <c r="B6" s="241"/>
      <c r="C6" s="241"/>
      <c r="D6" s="241"/>
      <c r="E6" s="52"/>
      <c r="F6" s="52"/>
      <c r="G6" s="52"/>
      <c r="H6" s="52"/>
      <c r="I6" s="52"/>
      <c r="J6" s="52"/>
      <c r="K6" s="52"/>
      <c r="L6" s="52"/>
      <c r="M6" s="52"/>
      <c r="N6" s="52"/>
      <c r="O6" s="52"/>
      <c r="P6" s="52"/>
      <c r="Q6" s="52"/>
      <c r="R6" s="52"/>
      <c r="AS6" s="242"/>
      <c r="AT6" s="243"/>
    </row>
    <row r="7" spans="1:46" ht="22.5" customHeight="1" x14ac:dyDescent="0.25">
      <c r="A7" s="236"/>
      <c r="B7" s="387" t="s">
        <v>529</v>
      </c>
      <c r="C7" s="388"/>
      <c r="D7" s="389"/>
      <c r="E7" s="379" t="s">
        <v>312</v>
      </c>
      <c r="F7" s="379"/>
      <c r="G7" s="379"/>
      <c r="H7" s="379"/>
      <c r="I7" s="379"/>
      <c r="J7" s="379"/>
      <c r="K7" s="379"/>
      <c r="L7" s="379"/>
      <c r="M7" s="379"/>
      <c r="N7" s="379"/>
      <c r="O7" s="379"/>
      <c r="P7" s="379"/>
      <c r="Q7" s="379"/>
      <c r="R7" s="380"/>
      <c r="S7" s="375" t="s">
        <v>515</v>
      </c>
      <c r="AS7" s="242" t="s">
        <v>201</v>
      </c>
      <c r="AT7" s="243" t="s">
        <v>202</v>
      </c>
    </row>
    <row r="8" spans="1:46" ht="12" customHeight="1" x14ac:dyDescent="0.25">
      <c r="A8" s="236"/>
      <c r="B8" s="390"/>
      <c r="C8" s="391"/>
      <c r="D8" s="392"/>
      <c r="E8" s="381" t="s">
        <v>313</v>
      </c>
      <c r="F8" s="382"/>
      <c r="G8" s="382"/>
      <c r="H8" s="382"/>
      <c r="I8" s="382"/>
      <c r="J8" s="382"/>
      <c r="K8" s="383"/>
      <c r="L8" s="384" t="s">
        <v>314</v>
      </c>
      <c r="M8" s="384"/>
      <c r="N8" s="384"/>
      <c r="O8" s="384"/>
      <c r="P8" s="384"/>
      <c r="Q8" s="384"/>
      <c r="R8" s="381"/>
      <c r="S8" s="375"/>
      <c r="AS8" s="242" t="s">
        <v>203</v>
      </c>
      <c r="AT8" s="243" t="s">
        <v>204</v>
      </c>
    </row>
    <row r="9" spans="1:46" ht="18" customHeight="1" x14ac:dyDescent="0.25">
      <c r="A9" s="236"/>
      <c r="B9" s="393"/>
      <c r="C9" s="394"/>
      <c r="D9" s="395"/>
      <c r="E9" s="376" t="s">
        <v>26</v>
      </c>
      <c r="F9" s="376"/>
      <c r="G9" s="376"/>
      <c r="H9" s="376" t="s">
        <v>27</v>
      </c>
      <c r="I9" s="376"/>
      <c r="J9" s="376"/>
      <c r="K9" s="385" t="s">
        <v>315</v>
      </c>
      <c r="L9" s="376" t="s">
        <v>28</v>
      </c>
      <c r="M9" s="376"/>
      <c r="N9" s="376"/>
      <c r="O9" s="376" t="s">
        <v>29</v>
      </c>
      <c r="P9" s="376"/>
      <c r="Q9" s="376"/>
      <c r="R9" s="377" t="s">
        <v>315</v>
      </c>
      <c r="S9" s="375"/>
      <c r="AS9" s="242" t="s">
        <v>207</v>
      </c>
      <c r="AT9" s="243" t="s">
        <v>208</v>
      </c>
    </row>
    <row r="10" spans="1:46" ht="40.5" customHeight="1" x14ac:dyDescent="0.25">
      <c r="A10" s="236"/>
      <c r="B10" s="244" t="s">
        <v>330</v>
      </c>
      <c r="C10" s="245" t="s">
        <v>331</v>
      </c>
      <c r="D10" s="246" t="s">
        <v>318</v>
      </c>
      <c r="E10" s="259" t="s">
        <v>319</v>
      </c>
      <c r="F10" s="259" t="s">
        <v>320</v>
      </c>
      <c r="G10" s="259" t="s">
        <v>321</v>
      </c>
      <c r="H10" s="259" t="s">
        <v>319</v>
      </c>
      <c r="I10" s="259" t="s">
        <v>320</v>
      </c>
      <c r="J10" s="259" t="s">
        <v>321</v>
      </c>
      <c r="K10" s="386"/>
      <c r="L10" s="259" t="s">
        <v>319</v>
      </c>
      <c r="M10" s="259" t="s">
        <v>320</v>
      </c>
      <c r="N10" s="259" t="s">
        <v>321</v>
      </c>
      <c r="O10" s="259" t="s">
        <v>319</v>
      </c>
      <c r="P10" s="259" t="s">
        <v>320</v>
      </c>
      <c r="Q10" s="259" t="s">
        <v>321</v>
      </c>
      <c r="R10" s="378"/>
      <c r="S10" s="375"/>
      <c r="AS10" s="242" t="s">
        <v>215</v>
      </c>
      <c r="AT10" s="243" t="s">
        <v>216</v>
      </c>
    </row>
    <row r="11" spans="1:46" s="250" customFormat="1" ht="176.25" customHeight="1" x14ac:dyDescent="0.25">
      <c r="A11" s="247"/>
      <c r="B11" s="194" t="s">
        <v>351</v>
      </c>
      <c r="C11" s="194" t="s">
        <v>352</v>
      </c>
      <c r="D11" s="175" t="s">
        <v>519</v>
      </c>
      <c r="E11" s="260"/>
      <c r="F11" s="260"/>
      <c r="G11" s="260"/>
      <c r="H11" s="260"/>
      <c r="I11" s="260"/>
      <c r="J11" s="260"/>
      <c r="K11" s="261">
        <f>IF(E11="x",5,0)+IF(F11="x",3,0)+IF(G11="x",1,0)+IF(H11="x",5,0)+IF(I11="x",3,0)+IF(J11="x",1,0)</f>
        <v>0</v>
      </c>
      <c r="L11" s="262"/>
      <c r="M11" s="262"/>
      <c r="N11" s="262"/>
      <c r="O11" s="262"/>
      <c r="P11" s="262"/>
      <c r="Q11" s="262"/>
      <c r="R11" s="290">
        <f>IF(L11="x",5,0)+IF(M11="x",3,0)+IF(N11="x",1,0)+IF(O11="x",1,0)+IF(P11="x",3,0)+IF(Q11="x",5,0)</f>
        <v>0</v>
      </c>
      <c r="S11" s="291">
        <f>K11+R11</f>
        <v>0</v>
      </c>
      <c r="T11" s="248"/>
      <c r="U11" s="248"/>
      <c r="V11" s="248"/>
      <c r="W11" s="248"/>
      <c r="X11" s="249"/>
      <c r="AS11" s="251" t="s">
        <v>217</v>
      </c>
      <c r="AT11" s="252" t="s">
        <v>218</v>
      </c>
    </row>
    <row r="12" spans="1:46" s="250" customFormat="1" ht="176.25" customHeight="1" x14ac:dyDescent="0.25">
      <c r="A12" s="247"/>
      <c r="B12" s="194"/>
      <c r="C12" s="194"/>
      <c r="D12" s="175" t="s">
        <v>514</v>
      </c>
      <c r="E12" s="264"/>
      <c r="F12" s="262"/>
      <c r="G12" s="262"/>
      <c r="H12" s="262"/>
      <c r="I12" s="262"/>
      <c r="J12" s="262"/>
      <c r="K12" s="263">
        <f>IF(E12="x",5,0)+IF(F12="x",3,0)+IF(G12="x",1,0)+IF(H12="x",5,0)+IF(I12="x",3,0)+IF(J12="x",1,0)</f>
        <v>0</v>
      </c>
      <c r="L12" s="262"/>
      <c r="M12" s="262"/>
      <c r="N12" s="262"/>
      <c r="O12" s="262"/>
      <c r="P12" s="262"/>
      <c r="Q12" s="262"/>
      <c r="R12" s="290">
        <f>IF(L12="x",5,0)+IF(M12="x",3,0)+IF(N12="x",1,0)+IF(O12="x",1,0)+IF(P12="x",3,0)+IF(Q12="x",5,0)</f>
        <v>0</v>
      </c>
      <c r="S12" s="291">
        <f t="shared" ref="S12:S34" si="0">K12+R12</f>
        <v>0</v>
      </c>
      <c r="T12" s="248"/>
      <c r="U12" s="248"/>
      <c r="V12" s="248"/>
      <c r="W12" s="248"/>
      <c r="X12" s="249"/>
      <c r="AS12" s="251" t="s">
        <v>217</v>
      </c>
      <c r="AT12" s="252" t="s">
        <v>218</v>
      </c>
    </row>
    <row r="13" spans="1:46" s="250" customFormat="1" ht="176.25" customHeight="1" x14ac:dyDescent="0.25">
      <c r="A13" s="247"/>
      <c r="B13" s="194"/>
      <c r="C13" s="175"/>
      <c r="D13" s="175" t="s">
        <v>514</v>
      </c>
      <c r="E13" s="264"/>
      <c r="F13" s="262"/>
      <c r="G13" s="262"/>
      <c r="H13" s="262"/>
      <c r="I13" s="262"/>
      <c r="J13" s="262"/>
      <c r="K13" s="263">
        <f>IF(E13="x",5,0)+IF(F13="x",3,0)+IF(G13="x",1,0)+IF(H13="x",5,0)+IF(I13="x",3,0)+IF(J13="x",1,0)</f>
        <v>0</v>
      </c>
      <c r="L13" s="262"/>
      <c r="M13" s="262"/>
      <c r="N13" s="262"/>
      <c r="O13" s="262"/>
      <c r="P13" s="262"/>
      <c r="Q13" s="262"/>
      <c r="R13" s="290">
        <f>IF(L13="x",5,0)+IF(M13="x",3,0)+IF(N13="x",1,0)+IF(O13="x",1,0)+IF(P13="x",3,0)+IF(Q13="x",5,0)</f>
        <v>0</v>
      </c>
      <c r="S13" s="291">
        <f t="shared" si="0"/>
        <v>0</v>
      </c>
      <c r="T13" s="248"/>
      <c r="U13" s="248"/>
      <c r="V13" s="248"/>
      <c r="W13" s="248"/>
      <c r="X13" s="249"/>
      <c r="AS13" s="251" t="s">
        <v>217</v>
      </c>
      <c r="AT13" s="252" t="s">
        <v>218</v>
      </c>
    </row>
    <row r="14" spans="1:46" s="250" customFormat="1" ht="176.25" customHeight="1" x14ac:dyDescent="0.25">
      <c r="A14" s="247"/>
      <c r="B14" s="194"/>
      <c r="C14" s="175"/>
      <c r="D14" s="175" t="s">
        <v>514</v>
      </c>
      <c r="E14" s="264"/>
      <c r="F14" s="262"/>
      <c r="G14" s="262"/>
      <c r="H14" s="262"/>
      <c r="I14" s="262"/>
      <c r="J14" s="262"/>
      <c r="K14" s="263">
        <f>IF(E14="x",5,0)+IF(F14="x",3,0)+IF(G14="x",1,0)+IF(H14="x",5,0)+IF(I14="x",3,0)+IF(J14="x",1,0)</f>
        <v>0</v>
      </c>
      <c r="L14" s="262"/>
      <c r="M14" s="262"/>
      <c r="N14" s="262"/>
      <c r="O14" s="262"/>
      <c r="P14" s="262"/>
      <c r="Q14" s="262"/>
      <c r="R14" s="290">
        <f>IF(L14="x",5,0)+IF(M14="x",3,0)+IF(N14="x",1,0)+IF(O14="x",1,0)+IF(P14="x",3,0)+IF(Q14="x",5,0)</f>
        <v>0</v>
      </c>
      <c r="S14" s="291">
        <f t="shared" si="0"/>
        <v>0</v>
      </c>
      <c r="T14" s="248"/>
      <c r="U14" s="248"/>
      <c r="V14" s="248"/>
      <c r="W14" s="248"/>
      <c r="X14" s="249"/>
      <c r="AS14" s="251" t="s">
        <v>217</v>
      </c>
      <c r="AT14" s="252" t="s">
        <v>218</v>
      </c>
    </row>
    <row r="15" spans="1:46" s="250" customFormat="1" ht="176.25" customHeight="1" x14ac:dyDescent="0.25">
      <c r="A15" s="247"/>
      <c r="B15" s="194"/>
      <c r="C15" s="175"/>
      <c r="D15" s="175" t="s">
        <v>514</v>
      </c>
      <c r="E15" s="264"/>
      <c r="F15" s="262"/>
      <c r="G15" s="262"/>
      <c r="H15" s="262"/>
      <c r="I15" s="262"/>
      <c r="J15" s="262"/>
      <c r="K15" s="263">
        <f>IF(E15="x",5,0)+IF(F15="x",3,0)+IF(G15="x",1,0)+IF(H15="x",5,0)+IF(I15="x",3,0)+IF(J15="x",1,0)</f>
        <v>0</v>
      </c>
      <c r="L15" s="262"/>
      <c r="M15" s="262"/>
      <c r="N15" s="262"/>
      <c r="O15" s="262"/>
      <c r="P15" s="262"/>
      <c r="Q15" s="262"/>
      <c r="R15" s="290">
        <f>IF(L15="x",5,0)+IF(M15="x",3,0)+IF(N15="x",1,0)+IF(O15="x",1,0)+IF(P15="x",3,0)+IF(Q15="x",5,0)</f>
        <v>0</v>
      </c>
      <c r="S15" s="291">
        <f t="shared" si="0"/>
        <v>0</v>
      </c>
      <c r="T15" s="248"/>
      <c r="U15" s="248"/>
      <c r="V15" s="248"/>
      <c r="W15" s="248"/>
      <c r="X15" s="249"/>
      <c r="AS15" s="251" t="s">
        <v>217</v>
      </c>
      <c r="AT15" s="252" t="s">
        <v>218</v>
      </c>
    </row>
    <row r="16" spans="1:46" s="250" customFormat="1" ht="176.25" customHeight="1" x14ac:dyDescent="0.25">
      <c r="A16" s="247"/>
      <c r="B16" s="194"/>
      <c r="C16" s="175"/>
      <c r="D16" s="175" t="s">
        <v>514</v>
      </c>
      <c r="E16" s="265"/>
      <c r="F16" s="266"/>
      <c r="G16" s="266"/>
      <c r="H16" s="266"/>
      <c r="I16" s="266"/>
      <c r="J16" s="266"/>
      <c r="K16" s="263">
        <f t="shared" ref="K16:K18" si="1">IF(E16="x",5,0)+IF(F16="x",3,0)+IF(G16="x",1,0)+IF(H16="x",5,0)+IF(I16="x",3,0)+IF(J16="x",1,0)</f>
        <v>0</v>
      </c>
      <c r="L16" s="266"/>
      <c r="M16" s="266"/>
      <c r="N16" s="266"/>
      <c r="O16" s="266"/>
      <c r="P16" s="266"/>
      <c r="Q16" s="266"/>
      <c r="R16" s="290">
        <f t="shared" ref="R16:R18" si="2">IF(L16="x",5,0)+IF(M16="x",3,0)+IF(N16="x",1,0)+IF(O16="x",1,0)+IF(P16="x",3,0)+IF(Q16="x",5,0)</f>
        <v>0</v>
      </c>
      <c r="S16" s="291">
        <f t="shared" si="0"/>
        <v>0</v>
      </c>
      <c r="T16" s="248"/>
      <c r="U16" s="248"/>
      <c r="V16" s="248"/>
      <c r="W16" s="248"/>
      <c r="X16" s="249"/>
      <c r="AS16" s="251"/>
      <c r="AT16" s="252"/>
    </row>
    <row r="17" spans="1:46" s="250" customFormat="1" ht="176.25" customHeight="1" x14ac:dyDescent="0.25">
      <c r="A17" s="247"/>
      <c r="B17" s="194"/>
      <c r="C17" s="175"/>
      <c r="D17" s="175" t="s">
        <v>514</v>
      </c>
      <c r="E17" s="265"/>
      <c r="F17" s="266"/>
      <c r="G17" s="266"/>
      <c r="H17" s="266"/>
      <c r="I17" s="266"/>
      <c r="J17" s="266"/>
      <c r="K17" s="263">
        <f t="shared" si="1"/>
        <v>0</v>
      </c>
      <c r="L17" s="266"/>
      <c r="M17" s="266"/>
      <c r="N17" s="266"/>
      <c r="O17" s="266"/>
      <c r="P17" s="266"/>
      <c r="Q17" s="266"/>
      <c r="R17" s="290">
        <f t="shared" si="2"/>
        <v>0</v>
      </c>
      <c r="S17" s="291">
        <f t="shared" si="0"/>
        <v>0</v>
      </c>
      <c r="T17" s="248"/>
      <c r="U17" s="248"/>
      <c r="V17" s="248"/>
      <c r="W17" s="248"/>
      <c r="X17" s="249"/>
      <c r="AS17" s="251"/>
      <c r="AT17" s="252"/>
    </row>
    <row r="18" spans="1:46" s="250" customFormat="1" ht="176.25" customHeight="1" x14ac:dyDescent="0.25">
      <c r="A18" s="247"/>
      <c r="B18" s="194"/>
      <c r="C18" s="195"/>
      <c r="D18" s="175" t="s">
        <v>514</v>
      </c>
      <c r="E18" s="264"/>
      <c r="F18" s="262"/>
      <c r="G18" s="262"/>
      <c r="H18" s="262"/>
      <c r="I18" s="262"/>
      <c r="J18" s="262"/>
      <c r="K18" s="263">
        <f t="shared" si="1"/>
        <v>0</v>
      </c>
      <c r="L18" s="262"/>
      <c r="M18" s="262"/>
      <c r="N18" s="262"/>
      <c r="O18" s="262"/>
      <c r="P18" s="262"/>
      <c r="Q18" s="262"/>
      <c r="R18" s="290">
        <f t="shared" si="2"/>
        <v>0</v>
      </c>
      <c r="S18" s="291">
        <f t="shared" si="0"/>
        <v>0</v>
      </c>
      <c r="AS18" s="251" t="s">
        <v>272</v>
      </c>
      <c r="AT18" s="252" t="s">
        <v>273</v>
      </c>
    </row>
    <row r="19" spans="1:46" s="250" customFormat="1" ht="176.25" customHeight="1" x14ac:dyDescent="0.25">
      <c r="A19" s="247"/>
      <c r="B19" s="194"/>
      <c r="C19" s="194"/>
      <c r="D19" s="175" t="s">
        <v>514</v>
      </c>
      <c r="E19" s="264"/>
      <c r="F19" s="262"/>
      <c r="G19" s="262"/>
      <c r="H19" s="262"/>
      <c r="I19" s="262"/>
      <c r="J19" s="262"/>
      <c r="K19" s="263">
        <f>IF(E19="x",5,0)+IF(F19="x",3,0)+IF(G19="x",1,0)+IF(H19="x",5,0)+IF(I19="x",3,0)+IF(J19="x",1,0)</f>
        <v>0</v>
      </c>
      <c r="L19" s="262"/>
      <c r="M19" s="262"/>
      <c r="N19" s="262"/>
      <c r="O19" s="262"/>
      <c r="P19" s="262"/>
      <c r="Q19" s="262"/>
      <c r="R19" s="290">
        <f>IF(L19="x",5,0)+IF(M19="x",3,0)+IF(N19="x",1,0)+IF(O19="x",1,0)+IF(P19="x",3,0)+IF(Q19="x",5,0)</f>
        <v>0</v>
      </c>
      <c r="S19" s="291">
        <f t="shared" si="0"/>
        <v>0</v>
      </c>
      <c r="T19" s="248"/>
      <c r="U19" s="248"/>
      <c r="V19" s="248"/>
      <c r="W19" s="248"/>
      <c r="X19" s="249"/>
      <c r="AS19" s="251" t="s">
        <v>217</v>
      </c>
      <c r="AT19" s="252" t="s">
        <v>218</v>
      </c>
    </row>
    <row r="20" spans="1:46" s="250" customFormat="1" ht="176.25" customHeight="1" x14ac:dyDescent="0.25">
      <c r="A20" s="247"/>
      <c r="B20" s="194"/>
      <c r="C20" s="194"/>
      <c r="D20" s="175" t="s">
        <v>514</v>
      </c>
      <c r="E20" s="265"/>
      <c r="F20" s="266"/>
      <c r="G20" s="266"/>
      <c r="H20" s="266"/>
      <c r="I20" s="266"/>
      <c r="J20" s="266"/>
      <c r="K20" s="263">
        <f t="shared" ref="K20:K22" si="3">IF(E20="x",5,0)+IF(F20="x",3,0)+IF(G20="x",1,0)+IF(H20="x",5,0)+IF(I20="x",3,0)+IF(J20="x",1,0)</f>
        <v>0</v>
      </c>
      <c r="L20" s="266"/>
      <c r="M20" s="266"/>
      <c r="N20" s="266"/>
      <c r="O20" s="266"/>
      <c r="P20" s="266"/>
      <c r="Q20" s="266"/>
      <c r="R20" s="290">
        <f t="shared" ref="R20:R22" si="4">IF(L20="x",5,0)+IF(M20="x",3,0)+IF(N20="x",1,0)+IF(O20="x",1,0)+IF(P20="x",3,0)+IF(Q20="x",5,0)</f>
        <v>0</v>
      </c>
      <c r="S20" s="291">
        <f t="shared" si="0"/>
        <v>0</v>
      </c>
      <c r="T20" s="248"/>
      <c r="U20" s="248"/>
      <c r="V20" s="248"/>
      <c r="W20" s="248"/>
      <c r="X20" s="249"/>
      <c r="AS20" s="251"/>
      <c r="AT20" s="252"/>
    </row>
    <row r="21" spans="1:46" s="250" customFormat="1" ht="176.25" customHeight="1" x14ac:dyDescent="0.25">
      <c r="A21" s="247"/>
      <c r="B21" s="194"/>
      <c r="C21" s="194"/>
      <c r="D21" s="175" t="s">
        <v>520</v>
      </c>
      <c r="E21" s="265"/>
      <c r="F21" s="266"/>
      <c r="G21" s="266"/>
      <c r="H21" s="266"/>
      <c r="I21" s="266"/>
      <c r="J21" s="266"/>
      <c r="K21" s="263">
        <f t="shared" si="3"/>
        <v>0</v>
      </c>
      <c r="L21" s="266"/>
      <c r="M21" s="266"/>
      <c r="N21" s="266"/>
      <c r="O21" s="266"/>
      <c r="P21" s="266"/>
      <c r="Q21" s="266"/>
      <c r="R21" s="290">
        <f t="shared" si="4"/>
        <v>0</v>
      </c>
      <c r="S21" s="291">
        <f t="shared" si="0"/>
        <v>0</v>
      </c>
      <c r="T21" s="248"/>
      <c r="U21" s="248"/>
      <c r="V21" s="248"/>
      <c r="W21" s="248"/>
      <c r="X21" s="249"/>
      <c r="AS21" s="251"/>
      <c r="AT21" s="252"/>
    </row>
    <row r="22" spans="1:46" s="250" customFormat="1" ht="176.25" customHeight="1" x14ac:dyDescent="0.25">
      <c r="A22" s="247"/>
      <c r="B22" s="194"/>
      <c r="C22" s="194"/>
      <c r="D22" s="175" t="s">
        <v>514</v>
      </c>
      <c r="E22" s="264"/>
      <c r="F22" s="262"/>
      <c r="G22" s="262"/>
      <c r="H22" s="262"/>
      <c r="I22" s="262"/>
      <c r="J22" s="262"/>
      <c r="K22" s="263">
        <f t="shared" si="3"/>
        <v>0</v>
      </c>
      <c r="L22" s="262"/>
      <c r="M22" s="262"/>
      <c r="N22" s="262"/>
      <c r="O22" s="262"/>
      <c r="P22" s="262"/>
      <c r="Q22" s="262"/>
      <c r="R22" s="290">
        <f t="shared" si="4"/>
        <v>0</v>
      </c>
      <c r="S22" s="291">
        <f t="shared" si="0"/>
        <v>0</v>
      </c>
      <c r="AS22" s="251" t="s">
        <v>272</v>
      </c>
      <c r="AT22" s="252" t="s">
        <v>273</v>
      </c>
    </row>
    <row r="23" spans="1:46" s="250" customFormat="1" ht="176.25" customHeight="1" x14ac:dyDescent="0.25">
      <c r="A23" s="247"/>
      <c r="B23" s="194"/>
      <c r="C23" s="194"/>
      <c r="D23" s="175" t="s">
        <v>514</v>
      </c>
      <c r="E23" s="264"/>
      <c r="F23" s="262"/>
      <c r="G23" s="262"/>
      <c r="H23" s="262"/>
      <c r="I23" s="262"/>
      <c r="J23" s="262"/>
      <c r="K23" s="263">
        <f>IF(E23="x",5,0)+IF(F23="x",3,0)+IF(G23="x",1,0)+IF(H23="x",5,0)+IF(I23="x",3,0)+IF(J23="x",1,0)</f>
        <v>0</v>
      </c>
      <c r="L23" s="262"/>
      <c r="M23" s="262"/>
      <c r="N23" s="262"/>
      <c r="O23" s="262"/>
      <c r="P23" s="262"/>
      <c r="Q23" s="262"/>
      <c r="R23" s="290">
        <f>IF(L23="x",5,0)+IF(M23="x",3,0)+IF(N23="x",1,0)+IF(O23="x",1,0)+IF(P23="x",3,0)+IF(Q23="x",5,0)</f>
        <v>0</v>
      </c>
      <c r="S23" s="291">
        <f t="shared" si="0"/>
        <v>0</v>
      </c>
      <c r="T23" s="248"/>
      <c r="U23" s="248"/>
      <c r="V23" s="248"/>
      <c r="W23" s="248"/>
      <c r="X23" s="249"/>
      <c r="AS23" s="251" t="s">
        <v>217</v>
      </c>
      <c r="AT23" s="252" t="s">
        <v>218</v>
      </c>
    </row>
    <row r="24" spans="1:46" s="250" customFormat="1" ht="176.25" customHeight="1" x14ac:dyDescent="0.25">
      <c r="A24" s="247"/>
      <c r="B24" s="194"/>
      <c r="C24" s="194"/>
      <c r="D24" s="175" t="s">
        <v>521</v>
      </c>
      <c r="E24" s="265"/>
      <c r="F24" s="266"/>
      <c r="G24" s="266"/>
      <c r="H24" s="266"/>
      <c r="I24" s="266"/>
      <c r="J24" s="266"/>
      <c r="K24" s="263">
        <f t="shared" ref="K24:K26" si="5">IF(E24="x",5,0)+IF(F24="x",3,0)+IF(G24="x",1,0)+IF(H24="x",5,0)+IF(I24="x",3,0)+IF(J24="x",1,0)</f>
        <v>0</v>
      </c>
      <c r="L24" s="266"/>
      <c r="M24" s="266"/>
      <c r="N24" s="266"/>
      <c r="O24" s="266"/>
      <c r="P24" s="266"/>
      <c r="Q24" s="266"/>
      <c r="R24" s="290">
        <f t="shared" ref="R24:R26" si="6">IF(L24="x",5,0)+IF(M24="x",3,0)+IF(N24="x",1,0)+IF(O24="x",1,0)+IF(P24="x",3,0)+IF(Q24="x",5,0)</f>
        <v>0</v>
      </c>
      <c r="S24" s="291">
        <f t="shared" si="0"/>
        <v>0</v>
      </c>
      <c r="T24" s="248"/>
      <c r="U24" s="248"/>
      <c r="V24" s="248"/>
      <c r="W24" s="248"/>
      <c r="X24" s="249"/>
      <c r="AS24" s="251"/>
      <c r="AT24" s="252"/>
    </row>
    <row r="25" spans="1:46" s="250" customFormat="1" ht="176.25" customHeight="1" x14ac:dyDescent="0.25">
      <c r="A25" s="247"/>
      <c r="B25" s="194"/>
      <c r="C25" s="194"/>
      <c r="D25" s="175" t="s">
        <v>522</v>
      </c>
      <c r="E25" s="265"/>
      <c r="F25" s="266"/>
      <c r="G25" s="266"/>
      <c r="H25" s="266"/>
      <c r="I25" s="266"/>
      <c r="J25" s="266"/>
      <c r="K25" s="263">
        <f t="shared" si="5"/>
        <v>0</v>
      </c>
      <c r="L25" s="266"/>
      <c r="M25" s="266"/>
      <c r="N25" s="266"/>
      <c r="O25" s="266"/>
      <c r="P25" s="266"/>
      <c r="Q25" s="266"/>
      <c r="R25" s="290">
        <f t="shared" si="6"/>
        <v>0</v>
      </c>
      <c r="S25" s="291">
        <f t="shared" si="0"/>
        <v>0</v>
      </c>
      <c r="T25" s="248"/>
      <c r="U25" s="248"/>
      <c r="V25" s="248"/>
      <c r="W25" s="248"/>
      <c r="X25" s="249"/>
      <c r="AS25" s="251"/>
      <c r="AT25" s="252"/>
    </row>
    <row r="26" spans="1:46" s="250" customFormat="1" ht="176.25" customHeight="1" x14ac:dyDescent="0.25">
      <c r="A26" s="247"/>
      <c r="B26" s="194"/>
      <c r="C26" s="194"/>
      <c r="D26" s="175" t="s">
        <v>523</v>
      </c>
      <c r="E26" s="264"/>
      <c r="F26" s="262"/>
      <c r="G26" s="262"/>
      <c r="H26" s="262"/>
      <c r="I26" s="262"/>
      <c r="J26" s="262"/>
      <c r="K26" s="263">
        <f t="shared" si="5"/>
        <v>0</v>
      </c>
      <c r="L26" s="262"/>
      <c r="M26" s="262"/>
      <c r="N26" s="262"/>
      <c r="O26" s="262"/>
      <c r="P26" s="262"/>
      <c r="Q26" s="262"/>
      <c r="R26" s="290">
        <f t="shared" si="6"/>
        <v>0</v>
      </c>
      <c r="S26" s="291">
        <f t="shared" si="0"/>
        <v>0</v>
      </c>
      <c r="AS26" s="251" t="s">
        <v>272</v>
      </c>
      <c r="AT26" s="252" t="s">
        <v>273</v>
      </c>
    </row>
    <row r="27" spans="1:46" s="250" customFormat="1" ht="176.25" customHeight="1" x14ac:dyDescent="0.25">
      <c r="A27" s="247"/>
      <c r="B27" s="194"/>
      <c r="C27" s="194"/>
      <c r="D27" s="175" t="s">
        <v>514</v>
      </c>
      <c r="E27" s="264"/>
      <c r="F27" s="262"/>
      <c r="G27" s="262"/>
      <c r="H27" s="262"/>
      <c r="I27" s="262"/>
      <c r="J27" s="262"/>
      <c r="K27" s="263">
        <f>IF(E27="x",5,0)+IF(F27="x",3,0)+IF(G27="x",1,0)+IF(H27="x",5,0)+IF(I27="x",3,0)+IF(J27="x",1,0)</f>
        <v>0</v>
      </c>
      <c r="L27" s="262"/>
      <c r="M27" s="262"/>
      <c r="N27" s="262"/>
      <c r="O27" s="262"/>
      <c r="P27" s="262"/>
      <c r="Q27" s="262"/>
      <c r="R27" s="290">
        <f>IF(L27="x",5,0)+IF(M27="x",3,0)+IF(N27="x",1,0)+IF(O27="x",1,0)+IF(P27="x",3,0)+IF(Q27="x",5,0)</f>
        <v>0</v>
      </c>
      <c r="S27" s="291">
        <f t="shared" si="0"/>
        <v>0</v>
      </c>
      <c r="T27" s="248"/>
      <c r="U27" s="248"/>
      <c r="V27" s="248"/>
      <c r="W27" s="248"/>
      <c r="X27" s="249"/>
      <c r="AS27" s="251" t="s">
        <v>217</v>
      </c>
      <c r="AT27" s="252" t="s">
        <v>218</v>
      </c>
    </row>
    <row r="28" spans="1:46" s="250" customFormat="1" ht="176.25" customHeight="1" x14ac:dyDescent="0.25">
      <c r="A28" s="247"/>
      <c r="B28" s="194"/>
      <c r="C28" s="194"/>
      <c r="D28" s="175" t="s">
        <v>514</v>
      </c>
      <c r="E28" s="265"/>
      <c r="F28" s="266"/>
      <c r="G28" s="266"/>
      <c r="H28" s="266"/>
      <c r="I28" s="266"/>
      <c r="J28" s="266"/>
      <c r="K28" s="263">
        <f t="shared" ref="K28:K30" si="7">IF(E28="x",5,0)+IF(F28="x",3,0)+IF(G28="x",1,0)+IF(H28="x",5,0)+IF(I28="x",3,0)+IF(J28="x",1,0)</f>
        <v>0</v>
      </c>
      <c r="L28" s="266"/>
      <c r="M28" s="266"/>
      <c r="N28" s="266"/>
      <c r="O28" s="266"/>
      <c r="P28" s="266"/>
      <c r="Q28" s="266"/>
      <c r="R28" s="290">
        <f t="shared" ref="R28:R30" si="8">IF(L28="x",5,0)+IF(M28="x",3,0)+IF(N28="x",1,0)+IF(O28="x",1,0)+IF(P28="x",3,0)+IF(Q28="x",5,0)</f>
        <v>0</v>
      </c>
      <c r="S28" s="291">
        <f t="shared" si="0"/>
        <v>0</v>
      </c>
      <c r="T28" s="248"/>
      <c r="U28" s="248"/>
      <c r="V28" s="248"/>
      <c r="W28" s="248"/>
      <c r="X28" s="249"/>
      <c r="AS28" s="251"/>
      <c r="AT28" s="252"/>
    </row>
    <row r="29" spans="1:46" s="250" customFormat="1" ht="176.25" customHeight="1" x14ac:dyDescent="0.25">
      <c r="A29" s="247"/>
      <c r="B29" s="194"/>
      <c r="C29" s="194"/>
      <c r="D29" s="175" t="s">
        <v>514</v>
      </c>
      <c r="E29" s="265"/>
      <c r="F29" s="266"/>
      <c r="G29" s="266"/>
      <c r="H29" s="266"/>
      <c r="I29" s="266"/>
      <c r="J29" s="266"/>
      <c r="K29" s="263">
        <f t="shared" si="7"/>
        <v>0</v>
      </c>
      <c r="L29" s="266"/>
      <c r="M29" s="266"/>
      <c r="N29" s="266"/>
      <c r="O29" s="266"/>
      <c r="P29" s="266"/>
      <c r="Q29" s="266"/>
      <c r="R29" s="290">
        <f t="shared" si="8"/>
        <v>0</v>
      </c>
      <c r="S29" s="291">
        <f t="shared" si="0"/>
        <v>0</v>
      </c>
      <c r="T29" s="248"/>
      <c r="U29" s="248"/>
      <c r="V29" s="248"/>
      <c r="W29" s="248"/>
      <c r="X29" s="249"/>
      <c r="AS29" s="251"/>
      <c r="AT29" s="252"/>
    </row>
    <row r="30" spans="1:46" s="250" customFormat="1" ht="176.25" customHeight="1" x14ac:dyDescent="0.25">
      <c r="A30" s="247"/>
      <c r="B30" s="194"/>
      <c r="C30" s="194"/>
      <c r="D30" s="175" t="s">
        <v>514</v>
      </c>
      <c r="E30" s="264"/>
      <c r="F30" s="262"/>
      <c r="G30" s="262"/>
      <c r="H30" s="262"/>
      <c r="I30" s="262"/>
      <c r="J30" s="262"/>
      <c r="K30" s="263">
        <f t="shared" si="7"/>
        <v>0</v>
      </c>
      <c r="L30" s="262"/>
      <c r="M30" s="262"/>
      <c r="N30" s="262"/>
      <c r="O30" s="262"/>
      <c r="P30" s="262"/>
      <c r="Q30" s="262"/>
      <c r="R30" s="290">
        <f t="shared" si="8"/>
        <v>0</v>
      </c>
      <c r="S30" s="291">
        <f t="shared" si="0"/>
        <v>0</v>
      </c>
      <c r="AS30" s="251" t="s">
        <v>272</v>
      </c>
      <c r="AT30" s="252" t="s">
        <v>273</v>
      </c>
    </row>
    <row r="31" spans="1:46" s="250" customFormat="1" ht="32.25" hidden="1" customHeight="1" x14ac:dyDescent="0.25">
      <c r="A31" s="247"/>
      <c r="B31" s="194"/>
      <c r="C31" s="194"/>
      <c r="D31" s="175" t="s">
        <v>524</v>
      </c>
      <c r="E31" s="264"/>
      <c r="F31" s="262"/>
      <c r="G31" s="262"/>
      <c r="H31" s="262"/>
      <c r="I31" s="262"/>
      <c r="J31" s="262"/>
      <c r="K31" s="263">
        <f>IF(E31="x",5,0)+IF(F31="x",3,0)+IF(G31="x",1,0)+IF(H31="x",5,0)+IF(I31="x",3,0)+IF(J31="x",1,0)</f>
        <v>0</v>
      </c>
      <c r="L31" s="262"/>
      <c r="M31" s="262"/>
      <c r="N31" s="262"/>
      <c r="O31" s="262"/>
      <c r="P31" s="262"/>
      <c r="Q31" s="262"/>
      <c r="R31" s="290">
        <f>IF(L31="x",5,0)+IF(M31="x",3,0)+IF(N31="x",1,0)+IF(O31="x",1,0)+IF(P31="x",3,0)+IF(Q31="x",5,0)</f>
        <v>0</v>
      </c>
      <c r="S31" s="291">
        <f t="shared" si="0"/>
        <v>0</v>
      </c>
      <c r="T31" s="248"/>
      <c r="U31" s="248"/>
      <c r="V31" s="248"/>
      <c r="W31" s="248"/>
      <c r="X31" s="249"/>
      <c r="AS31" s="251" t="s">
        <v>217</v>
      </c>
      <c r="AT31" s="252" t="s">
        <v>218</v>
      </c>
    </row>
    <row r="32" spans="1:46" s="250" customFormat="1" ht="32.25" hidden="1" customHeight="1" x14ac:dyDescent="0.25">
      <c r="A32" s="247"/>
      <c r="B32" s="194"/>
      <c r="C32" s="194"/>
      <c r="D32" s="175" t="s">
        <v>525</v>
      </c>
      <c r="E32" s="265"/>
      <c r="F32" s="266"/>
      <c r="G32" s="266"/>
      <c r="H32" s="266"/>
      <c r="I32" s="266"/>
      <c r="J32" s="266"/>
      <c r="K32" s="263">
        <f t="shared" ref="K32:K34" si="9">IF(E32="x",5,0)+IF(F32="x",3,0)+IF(G32="x",1,0)+IF(H32="x",5,0)+IF(I32="x",3,0)+IF(J32="x",1,0)</f>
        <v>0</v>
      </c>
      <c r="L32" s="266"/>
      <c r="M32" s="266"/>
      <c r="N32" s="266"/>
      <c r="O32" s="266"/>
      <c r="P32" s="266"/>
      <c r="Q32" s="266"/>
      <c r="R32" s="290">
        <f t="shared" ref="R32:R34" si="10">IF(L32="x",5,0)+IF(M32="x",3,0)+IF(N32="x",1,0)+IF(O32="x",1,0)+IF(P32="x",3,0)+IF(Q32="x",5,0)</f>
        <v>0</v>
      </c>
      <c r="S32" s="291">
        <f t="shared" si="0"/>
        <v>0</v>
      </c>
      <c r="T32" s="248"/>
      <c r="U32" s="248"/>
      <c r="V32" s="248"/>
      <c r="W32" s="248"/>
      <c r="X32" s="249"/>
      <c r="AS32" s="251"/>
      <c r="AT32" s="252"/>
    </row>
    <row r="33" spans="1:46" s="250" customFormat="1" ht="32.25" hidden="1" customHeight="1" x14ac:dyDescent="0.25">
      <c r="A33" s="247"/>
      <c r="B33" s="194"/>
      <c r="C33" s="194"/>
      <c r="D33" s="175" t="s">
        <v>526</v>
      </c>
      <c r="E33" s="265"/>
      <c r="F33" s="266"/>
      <c r="G33" s="266"/>
      <c r="H33" s="266"/>
      <c r="I33" s="266"/>
      <c r="J33" s="266"/>
      <c r="K33" s="263">
        <f t="shared" si="9"/>
        <v>0</v>
      </c>
      <c r="L33" s="266"/>
      <c r="M33" s="266"/>
      <c r="N33" s="266"/>
      <c r="O33" s="266"/>
      <c r="P33" s="266"/>
      <c r="Q33" s="266"/>
      <c r="R33" s="290">
        <f t="shared" si="10"/>
        <v>0</v>
      </c>
      <c r="S33" s="291">
        <f t="shared" si="0"/>
        <v>0</v>
      </c>
      <c r="T33" s="248"/>
      <c r="U33" s="248"/>
      <c r="V33" s="248"/>
      <c r="W33" s="248"/>
      <c r="X33" s="249"/>
      <c r="AS33" s="251"/>
      <c r="AT33" s="252"/>
    </row>
    <row r="34" spans="1:46" s="250" customFormat="1" ht="32.25" hidden="1" customHeight="1" x14ac:dyDescent="0.25">
      <c r="A34" s="247"/>
      <c r="B34" s="194"/>
      <c r="C34" s="194"/>
      <c r="D34" s="175" t="s">
        <v>527</v>
      </c>
      <c r="E34" s="264"/>
      <c r="F34" s="262"/>
      <c r="G34" s="262"/>
      <c r="H34" s="262"/>
      <c r="I34" s="262"/>
      <c r="J34" s="262"/>
      <c r="K34" s="263">
        <f t="shared" si="9"/>
        <v>0</v>
      </c>
      <c r="L34" s="262"/>
      <c r="M34" s="262"/>
      <c r="N34" s="262"/>
      <c r="O34" s="262"/>
      <c r="P34" s="262"/>
      <c r="Q34" s="262"/>
      <c r="R34" s="290">
        <f t="shared" si="10"/>
        <v>0</v>
      </c>
      <c r="S34" s="291">
        <f t="shared" si="0"/>
        <v>0</v>
      </c>
      <c r="AS34" s="251" t="s">
        <v>272</v>
      </c>
      <c r="AT34" s="252" t="s">
        <v>273</v>
      </c>
    </row>
    <row r="35" spans="1:46" ht="33" customHeight="1" thickBot="1" x14ac:dyDescent="0.3">
      <c r="A35" s="236"/>
      <c r="B35" s="399"/>
      <c r="C35" s="399"/>
      <c r="D35" s="253"/>
      <c r="E35" s="400" t="s">
        <v>313</v>
      </c>
      <c r="F35" s="401"/>
      <c r="G35" s="401"/>
      <c r="H35" s="401"/>
      <c r="I35" s="401"/>
      <c r="J35" s="402"/>
      <c r="K35" s="406">
        <f>SUM(K11:K14)</f>
        <v>0</v>
      </c>
      <c r="L35" s="408" t="s">
        <v>329</v>
      </c>
      <c r="M35" s="408"/>
      <c r="N35" s="408"/>
      <c r="O35" s="408"/>
      <c r="P35" s="408"/>
      <c r="Q35" s="408"/>
      <c r="R35" s="400">
        <f>SUM(R11:R14)</f>
        <v>0</v>
      </c>
      <c r="S35" s="366">
        <f>SUM(S11:S34)</f>
        <v>0</v>
      </c>
      <c r="AS35" s="254"/>
      <c r="AT35" s="255"/>
    </row>
    <row r="36" spans="1:46" ht="32.25" customHeight="1" thickBot="1" x14ac:dyDescent="0.3">
      <c r="A36" s="236"/>
      <c r="B36" s="399"/>
      <c r="C36" s="399"/>
      <c r="D36" s="253"/>
      <c r="E36" s="403"/>
      <c r="F36" s="404"/>
      <c r="G36" s="404"/>
      <c r="H36" s="404"/>
      <c r="I36" s="404"/>
      <c r="J36" s="405"/>
      <c r="K36" s="407"/>
      <c r="L36" s="408"/>
      <c r="M36" s="408"/>
      <c r="N36" s="408"/>
      <c r="O36" s="408"/>
      <c r="P36" s="408"/>
      <c r="Q36" s="408"/>
      <c r="R36" s="403"/>
      <c r="S36" s="367"/>
      <c r="AS36" s="256"/>
    </row>
    <row r="37" spans="1:46" ht="18" hidden="1" customHeight="1" x14ac:dyDescent="0.25">
      <c r="A37" s="236"/>
      <c r="B37" s="191"/>
      <c r="C37" s="191"/>
      <c r="D37" s="191"/>
      <c r="E37" s="190"/>
      <c r="F37" s="190"/>
      <c r="G37" s="190"/>
      <c r="H37" s="190"/>
      <c r="I37" s="190"/>
      <c r="J37" s="190"/>
      <c r="K37" s="190"/>
      <c r="L37" s="190"/>
      <c r="M37" s="190"/>
      <c r="N37" s="190"/>
      <c r="O37" s="190"/>
      <c r="P37" s="190"/>
      <c r="Q37" s="190"/>
      <c r="R37" s="190"/>
    </row>
    <row r="38" spans="1:46" ht="27" hidden="1" customHeight="1" x14ac:dyDescent="0.25">
      <c r="A38" s="236"/>
      <c r="B38" s="396"/>
      <c r="C38" s="396"/>
      <c r="D38" s="191"/>
      <c r="E38" s="190"/>
      <c r="F38" s="190"/>
      <c r="G38" s="190"/>
      <c r="H38" s="190"/>
      <c r="I38" s="190"/>
      <c r="J38" s="190"/>
      <c r="K38" s="190"/>
      <c r="L38" s="190"/>
      <c r="M38" s="190"/>
      <c r="N38" s="190"/>
      <c r="O38" s="190"/>
      <c r="P38" s="190"/>
      <c r="Q38" s="190"/>
      <c r="R38" s="190"/>
    </row>
    <row r="39" spans="1:46" ht="15.75" hidden="1" customHeight="1" x14ac:dyDescent="0.25">
      <c r="A39" s="236"/>
      <c r="B39" s="191"/>
      <c r="C39" s="191"/>
      <c r="D39" s="191"/>
      <c r="E39" s="190"/>
      <c r="F39" s="190"/>
      <c r="G39" s="190"/>
      <c r="H39" s="190"/>
      <c r="I39" s="190"/>
      <c r="J39" s="190"/>
      <c r="K39" s="190"/>
      <c r="L39" s="190"/>
      <c r="M39" s="190"/>
      <c r="N39" s="190"/>
      <c r="O39" s="190"/>
      <c r="P39" s="190"/>
      <c r="Q39" s="190"/>
      <c r="R39" s="190"/>
    </row>
    <row r="40" spans="1:46" ht="0.75" customHeight="1" thickTop="1" x14ac:dyDescent="0.25">
      <c r="A40" s="397"/>
      <c r="B40" s="398"/>
      <c r="C40" s="398"/>
      <c r="D40" s="398"/>
      <c r="E40" s="398"/>
      <c r="F40" s="398"/>
      <c r="G40" s="398"/>
      <c r="H40" s="398"/>
      <c r="I40" s="398"/>
      <c r="J40" s="398"/>
      <c r="K40" s="398"/>
      <c r="L40" s="398"/>
      <c r="M40" s="398"/>
      <c r="N40" s="398"/>
      <c r="O40" s="398"/>
      <c r="P40" s="398"/>
      <c r="Q40" s="398"/>
      <c r="R40" s="398"/>
    </row>
  </sheetData>
  <autoFilter ref="A10:WXB36" xr:uid="{00000000-0009-0000-0000-000000000000}"/>
  <mergeCells count="23">
    <mergeCell ref="B38:C38"/>
    <mergeCell ref="A40:R40"/>
    <mergeCell ref="B35:C36"/>
    <mergeCell ref="E35:J36"/>
    <mergeCell ref="K35:K36"/>
    <mergeCell ref="L35:Q36"/>
    <mergeCell ref="R35:R36"/>
    <mergeCell ref="S35:S36"/>
    <mergeCell ref="B2:S2"/>
    <mergeCell ref="B3:S3"/>
    <mergeCell ref="B4:S4"/>
    <mergeCell ref="B5:S5"/>
    <mergeCell ref="S7:S10"/>
    <mergeCell ref="O9:Q9"/>
    <mergeCell ref="R9:R10"/>
    <mergeCell ref="E7:R7"/>
    <mergeCell ref="E8:K8"/>
    <mergeCell ref="L8:R8"/>
    <mergeCell ref="E9:G9"/>
    <mergeCell ref="H9:J9"/>
    <mergeCell ref="K9:K10"/>
    <mergeCell ref="L9:N9"/>
    <mergeCell ref="B7:D9"/>
  </mergeCells>
  <pageMargins left="0.7" right="0.7" top="0.75" bottom="0.75" header="0.3" footer="0.3"/>
  <pageSetup paperSize="9" scale="60" orientation="landscape" horizontalDpi="4294967293"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2DE884-F8CF-42EC-93D4-680F33064E21}">
  <dimension ref="A1:BJ78"/>
  <sheetViews>
    <sheetView topLeftCell="A15" zoomScale="75" zoomScaleNormal="75" workbookViewId="0">
      <selection activeCell="C30" sqref="C30"/>
    </sheetView>
  </sheetViews>
  <sheetFormatPr defaultRowHeight="24" customHeight="1" x14ac:dyDescent="0.25"/>
  <cols>
    <col min="1" max="1" width="1.28515625" style="42" customWidth="1"/>
    <col min="2" max="2" width="52.42578125" style="42" customWidth="1"/>
    <col min="3" max="3" width="48.7109375" style="42" customWidth="1"/>
    <col min="4" max="4" width="6.7109375" style="60" customWidth="1"/>
    <col min="5" max="5" width="8.28515625" style="60" customWidth="1"/>
    <col min="6" max="6" width="6.42578125" style="60" hidden="1" customWidth="1"/>
    <col min="7" max="7" width="6.85546875" style="61" customWidth="1"/>
    <col min="8" max="8" width="13.7109375" style="42" customWidth="1"/>
    <col min="9" max="9" width="15.7109375" style="42" customWidth="1"/>
    <col min="10" max="10" width="14.7109375" style="42" customWidth="1"/>
    <col min="11" max="11" width="15" style="42" customWidth="1"/>
    <col min="12" max="12" width="14.28515625" style="42" customWidth="1"/>
    <col min="13" max="13" width="15.140625" style="42" customWidth="1"/>
    <col min="14" max="14" width="1.5703125" style="42" customWidth="1"/>
    <col min="15" max="15" width="18.85546875" style="42" hidden="1" customWidth="1"/>
    <col min="16" max="16" width="8" style="42" hidden="1" customWidth="1"/>
    <col min="17" max="28" width="8" style="42" customWidth="1"/>
    <col min="29" max="32" width="9.28515625" style="42" customWidth="1"/>
    <col min="33" max="60" width="8.85546875" style="42"/>
    <col min="61" max="61" width="64" style="136" customWidth="1"/>
    <col min="62" max="62" width="97.85546875" style="136" customWidth="1"/>
    <col min="63" max="256" width="8.85546875" style="42"/>
    <col min="257" max="257" width="1.28515625" style="42" customWidth="1"/>
    <col min="258" max="258" width="44.85546875" style="42" customWidth="1"/>
    <col min="259" max="259" width="47.28515625" style="42" customWidth="1"/>
    <col min="260" max="260" width="8.140625" style="42" customWidth="1"/>
    <col min="261" max="261" width="8.28515625" style="42" customWidth="1"/>
    <col min="262" max="262" width="5.42578125" style="42" customWidth="1"/>
    <col min="263" max="263" width="8.5703125" style="42" customWidth="1"/>
    <col min="264" max="264" width="13.7109375" style="42" customWidth="1"/>
    <col min="265" max="265" width="15.7109375" style="42" customWidth="1"/>
    <col min="266" max="266" width="14.7109375" style="42" customWidth="1"/>
    <col min="267" max="267" width="15" style="42" customWidth="1"/>
    <col min="268" max="269" width="14.28515625" style="42" customWidth="1"/>
    <col min="270" max="270" width="0" style="42" hidden="1" customWidth="1"/>
    <col min="271" max="271" width="18.85546875" style="42" customWidth="1"/>
    <col min="272" max="284" width="8" style="42" customWidth="1"/>
    <col min="285" max="288" width="9.28515625" style="42" customWidth="1"/>
    <col min="289" max="316" width="8.85546875" style="42"/>
    <col min="317" max="317" width="64" style="42" customWidth="1"/>
    <col min="318" max="318" width="97.85546875" style="42" customWidth="1"/>
    <col min="319" max="512" width="8.85546875" style="42"/>
    <col min="513" max="513" width="1.28515625" style="42" customWidth="1"/>
    <col min="514" max="514" width="44.85546875" style="42" customWidth="1"/>
    <col min="515" max="515" width="47.28515625" style="42" customWidth="1"/>
    <col min="516" max="516" width="8.140625" style="42" customWidth="1"/>
    <col min="517" max="517" width="8.28515625" style="42" customWidth="1"/>
    <col min="518" max="518" width="5.42578125" style="42" customWidth="1"/>
    <col min="519" max="519" width="8.5703125" style="42" customWidth="1"/>
    <col min="520" max="520" width="13.7109375" style="42" customWidth="1"/>
    <col min="521" max="521" width="15.7109375" style="42" customWidth="1"/>
    <col min="522" max="522" width="14.7109375" style="42" customWidth="1"/>
    <col min="523" max="523" width="15" style="42" customWidth="1"/>
    <col min="524" max="525" width="14.28515625" style="42" customWidth="1"/>
    <col min="526" max="526" width="0" style="42" hidden="1" customWidth="1"/>
    <col min="527" max="527" width="18.85546875" style="42" customWidth="1"/>
    <col min="528" max="540" width="8" style="42" customWidth="1"/>
    <col min="541" max="544" width="9.28515625" style="42" customWidth="1"/>
    <col min="545" max="572" width="8.85546875" style="42"/>
    <col min="573" max="573" width="64" style="42" customWidth="1"/>
    <col min="574" max="574" width="97.85546875" style="42" customWidth="1"/>
    <col min="575" max="768" width="8.85546875" style="42"/>
    <col min="769" max="769" width="1.28515625" style="42" customWidth="1"/>
    <col min="770" max="770" width="44.85546875" style="42" customWidth="1"/>
    <col min="771" max="771" width="47.28515625" style="42" customWidth="1"/>
    <col min="772" max="772" width="8.140625" style="42" customWidth="1"/>
    <col min="773" max="773" width="8.28515625" style="42" customWidth="1"/>
    <col min="774" max="774" width="5.42578125" style="42" customWidth="1"/>
    <col min="775" max="775" width="8.5703125" style="42" customWidth="1"/>
    <col min="776" max="776" width="13.7109375" style="42" customWidth="1"/>
    <col min="777" max="777" width="15.7109375" style="42" customWidth="1"/>
    <col min="778" max="778" width="14.7109375" style="42" customWidth="1"/>
    <col min="779" max="779" width="15" style="42" customWidth="1"/>
    <col min="780" max="781" width="14.28515625" style="42" customWidth="1"/>
    <col min="782" max="782" width="0" style="42" hidden="1" customWidth="1"/>
    <col min="783" max="783" width="18.85546875" style="42" customWidth="1"/>
    <col min="784" max="796" width="8" style="42" customWidth="1"/>
    <col min="797" max="800" width="9.28515625" style="42" customWidth="1"/>
    <col min="801" max="828" width="8.85546875" style="42"/>
    <col min="829" max="829" width="64" style="42" customWidth="1"/>
    <col min="830" max="830" width="97.85546875" style="42" customWidth="1"/>
    <col min="831" max="1024" width="8.85546875" style="42"/>
    <col min="1025" max="1025" width="1.28515625" style="42" customWidth="1"/>
    <col min="1026" max="1026" width="44.85546875" style="42" customWidth="1"/>
    <col min="1027" max="1027" width="47.28515625" style="42" customWidth="1"/>
    <col min="1028" max="1028" width="8.140625" style="42" customWidth="1"/>
    <col min="1029" max="1029" width="8.28515625" style="42" customWidth="1"/>
    <col min="1030" max="1030" width="5.42578125" style="42" customWidth="1"/>
    <col min="1031" max="1031" width="8.5703125" style="42" customWidth="1"/>
    <col min="1032" max="1032" width="13.7109375" style="42" customWidth="1"/>
    <col min="1033" max="1033" width="15.7109375" style="42" customWidth="1"/>
    <col min="1034" max="1034" width="14.7109375" style="42" customWidth="1"/>
    <col min="1035" max="1035" width="15" style="42" customWidth="1"/>
    <col min="1036" max="1037" width="14.28515625" style="42" customWidth="1"/>
    <col min="1038" max="1038" width="0" style="42" hidden="1" customWidth="1"/>
    <col min="1039" max="1039" width="18.85546875" style="42" customWidth="1"/>
    <col min="1040" max="1052" width="8" style="42" customWidth="1"/>
    <col min="1053" max="1056" width="9.28515625" style="42" customWidth="1"/>
    <col min="1057" max="1084" width="8.85546875" style="42"/>
    <col min="1085" max="1085" width="64" style="42" customWidth="1"/>
    <col min="1086" max="1086" width="97.85546875" style="42" customWidth="1"/>
    <col min="1087" max="1280" width="8.85546875" style="42"/>
    <col min="1281" max="1281" width="1.28515625" style="42" customWidth="1"/>
    <col min="1282" max="1282" width="44.85546875" style="42" customWidth="1"/>
    <col min="1283" max="1283" width="47.28515625" style="42" customWidth="1"/>
    <col min="1284" max="1284" width="8.140625" style="42" customWidth="1"/>
    <col min="1285" max="1285" width="8.28515625" style="42" customWidth="1"/>
    <col min="1286" max="1286" width="5.42578125" style="42" customWidth="1"/>
    <col min="1287" max="1287" width="8.5703125" style="42" customWidth="1"/>
    <col min="1288" max="1288" width="13.7109375" style="42" customWidth="1"/>
    <col min="1289" max="1289" width="15.7109375" style="42" customWidth="1"/>
    <col min="1290" max="1290" width="14.7109375" style="42" customWidth="1"/>
    <col min="1291" max="1291" width="15" style="42" customWidth="1"/>
    <col min="1292" max="1293" width="14.28515625" style="42" customWidth="1"/>
    <col min="1294" max="1294" width="0" style="42" hidden="1" customWidth="1"/>
    <col min="1295" max="1295" width="18.85546875" style="42" customWidth="1"/>
    <col min="1296" max="1308" width="8" style="42" customWidth="1"/>
    <col min="1309" max="1312" width="9.28515625" style="42" customWidth="1"/>
    <col min="1313" max="1340" width="8.85546875" style="42"/>
    <col min="1341" max="1341" width="64" style="42" customWidth="1"/>
    <col min="1342" max="1342" width="97.85546875" style="42" customWidth="1"/>
    <col min="1343" max="1536" width="8.85546875" style="42"/>
    <col min="1537" max="1537" width="1.28515625" style="42" customWidth="1"/>
    <col min="1538" max="1538" width="44.85546875" style="42" customWidth="1"/>
    <col min="1539" max="1539" width="47.28515625" style="42" customWidth="1"/>
    <col min="1540" max="1540" width="8.140625" style="42" customWidth="1"/>
    <col min="1541" max="1541" width="8.28515625" style="42" customWidth="1"/>
    <col min="1542" max="1542" width="5.42578125" style="42" customWidth="1"/>
    <col min="1543" max="1543" width="8.5703125" style="42" customWidth="1"/>
    <col min="1544" max="1544" width="13.7109375" style="42" customWidth="1"/>
    <col min="1545" max="1545" width="15.7109375" style="42" customWidth="1"/>
    <col min="1546" max="1546" width="14.7109375" style="42" customWidth="1"/>
    <col min="1547" max="1547" width="15" style="42" customWidth="1"/>
    <col min="1548" max="1549" width="14.28515625" style="42" customWidth="1"/>
    <col min="1550" max="1550" width="0" style="42" hidden="1" customWidth="1"/>
    <col min="1551" max="1551" width="18.85546875" style="42" customWidth="1"/>
    <col min="1552" max="1564" width="8" style="42" customWidth="1"/>
    <col min="1565" max="1568" width="9.28515625" style="42" customWidth="1"/>
    <col min="1569" max="1596" width="8.85546875" style="42"/>
    <col min="1597" max="1597" width="64" style="42" customWidth="1"/>
    <col min="1598" max="1598" width="97.85546875" style="42" customWidth="1"/>
    <col min="1599" max="1792" width="8.85546875" style="42"/>
    <col min="1793" max="1793" width="1.28515625" style="42" customWidth="1"/>
    <col min="1794" max="1794" width="44.85546875" style="42" customWidth="1"/>
    <col min="1795" max="1795" width="47.28515625" style="42" customWidth="1"/>
    <col min="1796" max="1796" width="8.140625" style="42" customWidth="1"/>
    <col min="1797" max="1797" width="8.28515625" style="42" customWidth="1"/>
    <col min="1798" max="1798" width="5.42578125" style="42" customWidth="1"/>
    <col min="1799" max="1799" width="8.5703125" style="42" customWidth="1"/>
    <col min="1800" max="1800" width="13.7109375" style="42" customWidth="1"/>
    <col min="1801" max="1801" width="15.7109375" style="42" customWidth="1"/>
    <col min="1802" max="1802" width="14.7109375" style="42" customWidth="1"/>
    <col min="1803" max="1803" width="15" style="42" customWidth="1"/>
    <col min="1804" max="1805" width="14.28515625" style="42" customWidth="1"/>
    <col min="1806" max="1806" width="0" style="42" hidden="1" customWidth="1"/>
    <col min="1807" max="1807" width="18.85546875" style="42" customWidth="1"/>
    <col min="1808" max="1820" width="8" style="42" customWidth="1"/>
    <col min="1821" max="1824" width="9.28515625" style="42" customWidth="1"/>
    <col min="1825" max="1852" width="8.85546875" style="42"/>
    <col min="1853" max="1853" width="64" style="42" customWidth="1"/>
    <col min="1854" max="1854" width="97.85546875" style="42" customWidth="1"/>
    <col min="1855" max="2048" width="8.85546875" style="42"/>
    <col min="2049" max="2049" width="1.28515625" style="42" customWidth="1"/>
    <col min="2050" max="2050" width="44.85546875" style="42" customWidth="1"/>
    <col min="2051" max="2051" width="47.28515625" style="42" customWidth="1"/>
    <col min="2052" max="2052" width="8.140625" style="42" customWidth="1"/>
    <col min="2053" max="2053" width="8.28515625" style="42" customWidth="1"/>
    <col min="2054" max="2054" width="5.42578125" style="42" customWidth="1"/>
    <col min="2055" max="2055" width="8.5703125" style="42" customWidth="1"/>
    <col min="2056" max="2056" width="13.7109375" style="42" customWidth="1"/>
    <col min="2057" max="2057" width="15.7109375" style="42" customWidth="1"/>
    <col min="2058" max="2058" width="14.7109375" style="42" customWidth="1"/>
    <col min="2059" max="2059" width="15" style="42" customWidth="1"/>
    <col min="2060" max="2061" width="14.28515625" style="42" customWidth="1"/>
    <col min="2062" max="2062" width="0" style="42" hidden="1" customWidth="1"/>
    <col min="2063" max="2063" width="18.85546875" style="42" customWidth="1"/>
    <col min="2064" max="2076" width="8" style="42" customWidth="1"/>
    <col min="2077" max="2080" width="9.28515625" style="42" customWidth="1"/>
    <col min="2081" max="2108" width="8.85546875" style="42"/>
    <col min="2109" max="2109" width="64" style="42" customWidth="1"/>
    <col min="2110" max="2110" width="97.85546875" style="42" customWidth="1"/>
    <col min="2111" max="2304" width="8.85546875" style="42"/>
    <col min="2305" max="2305" width="1.28515625" style="42" customWidth="1"/>
    <col min="2306" max="2306" width="44.85546875" style="42" customWidth="1"/>
    <col min="2307" max="2307" width="47.28515625" style="42" customWidth="1"/>
    <col min="2308" max="2308" width="8.140625" style="42" customWidth="1"/>
    <col min="2309" max="2309" width="8.28515625" style="42" customWidth="1"/>
    <col min="2310" max="2310" width="5.42578125" style="42" customWidth="1"/>
    <col min="2311" max="2311" width="8.5703125" style="42" customWidth="1"/>
    <col min="2312" max="2312" width="13.7109375" style="42" customWidth="1"/>
    <col min="2313" max="2313" width="15.7109375" style="42" customWidth="1"/>
    <col min="2314" max="2314" width="14.7109375" style="42" customWidth="1"/>
    <col min="2315" max="2315" width="15" style="42" customWidth="1"/>
    <col min="2316" max="2317" width="14.28515625" style="42" customWidth="1"/>
    <col min="2318" max="2318" width="0" style="42" hidden="1" customWidth="1"/>
    <col min="2319" max="2319" width="18.85546875" style="42" customWidth="1"/>
    <col min="2320" max="2332" width="8" style="42" customWidth="1"/>
    <col min="2333" max="2336" width="9.28515625" style="42" customWidth="1"/>
    <col min="2337" max="2364" width="8.85546875" style="42"/>
    <col min="2365" max="2365" width="64" style="42" customWidth="1"/>
    <col min="2366" max="2366" width="97.85546875" style="42" customWidth="1"/>
    <col min="2367" max="2560" width="8.85546875" style="42"/>
    <col min="2561" max="2561" width="1.28515625" style="42" customWidth="1"/>
    <col min="2562" max="2562" width="44.85546875" style="42" customWidth="1"/>
    <col min="2563" max="2563" width="47.28515625" style="42" customWidth="1"/>
    <col min="2564" max="2564" width="8.140625" style="42" customWidth="1"/>
    <col min="2565" max="2565" width="8.28515625" style="42" customWidth="1"/>
    <col min="2566" max="2566" width="5.42578125" style="42" customWidth="1"/>
    <col min="2567" max="2567" width="8.5703125" style="42" customWidth="1"/>
    <col min="2568" max="2568" width="13.7109375" style="42" customWidth="1"/>
    <col min="2569" max="2569" width="15.7109375" style="42" customWidth="1"/>
    <col min="2570" max="2570" width="14.7109375" style="42" customWidth="1"/>
    <col min="2571" max="2571" width="15" style="42" customWidth="1"/>
    <col min="2572" max="2573" width="14.28515625" style="42" customWidth="1"/>
    <col min="2574" max="2574" width="0" style="42" hidden="1" customWidth="1"/>
    <col min="2575" max="2575" width="18.85546875" style="42" customWidth="1"/>
    <col min="2576" max="2588" width="8" style="42" customWidth="1"/>
    <col min="2589" max="2592" width="9.28515625" style="42" customWidth="1"/>
    <col min="2593" max="2620" width="8.85546875" style="42"/>
    <col min="2621" max="2621" width="64" style="42" customWidth="1"/>
    <col min="2622" max="2622" width="97.85546875" style="42" customWidth="1"/>
    <col min="2623" max="2816" width="8.85546875" style="42"/>
    <col min="2817" max="2817" width="1.28515625" style="42" customWidth="1"/>
    <col min="2818" max="2818" width="44.85546875" style="42" customWidth="1"/>
    <col min="2819" max="2819" width="47.28515625" style="42" customWidth="1"/>
    <col min="2820" max="2820" width="8.140625" style="42" customWidth="1"/>
    <col min="2821" max="2821" width="8.28515625" style="42" customWidth="1"/>
    <col min="2822" max="2822" width="5.42578125" style="42" customWidth="1"/>
    <col min="2823" max="2823" width="8.5703125" style="42" customWidth="1"/>
    <col min="2824" max="2824" width="13.7109375" style="42" customWidth="1"/>
    <col min="2825" max="2825" width="15.7109375" style="42" customWidth="1"/>
    <col min="2826" max="2826" width="14.7109375" style="42" customWidth="1"/>
    <col min="2827" max="2827" width="15" style="42" customWidth="1"/>
    <col min="2828" max="2829" width="14.28515625" style="42" customWidth="1"/>
    <col min="2830" max="2830" width="0" style="42" hidden="1" customWidth="1"/>
    <col min="2831" max="2831" width="18.85546875" style="42" customWidth="1"/>
    <col min="2832" max="2844" width="8" style="42" customWidth="1"/>
    <col min="2845" max="2848" width="9.28515625" style="42" customWidth="1"/>
    <col min="2849" max="2876" width="8.85546875" style="42"/>
    <col min="2877" max="2877" width="64" style="42" customWidth="1"/>
    <col min="2878" max="2878" width="97.85546875" style="42" customWidth="1"/>
    <col min="2879" max="3072" width="8.85546875" style="42"/>
    <col min="3073" max="3073" width="1.28515625" style="42" customWidth="1"/>
    <col min="3074" max="3074" width="44.85546875" style="42" customWidth="1"/>
    <col min="3075" max="3075" width="47.28515625" style="42" customWidth="1"/>
    <col min="3076" max="3076" width="8.140625" style="42" customWidth="1"/>
    <col min="3077" max="3077" width="8.28515625" style="42" customWidth="1"/>
    <col min="3078" max="3078" width="5.42578125" style="42" customWidth="1"/>
    <col min="3079" max="3079" width="8.5703125" style="42" customWidth="1"/>
    <col min="3080" max="3080" width="13.7109375" style="42" customWidth="1"/>
    <col min="3081" max="3081" width="15.7109375" style="42" customWidth="1"/>
    <col min="3082" max="3082" width="14.7109375" style="42" customWidth="1"/>
    <col min="3083" max="3083" width="15" style="42" customWidth="1"/>
    <col min="3084" max="3085" width="14.28515625" style="42" customWidth="1"/>
    <col min="3086" max="3086" width="0" style="42" hidden="1" customWidth="1"/>
    <col min="3087" max="3087" width="18.85546875" style="42" customWidth="1"/>
    <col min="3088" max="3100" width="8" style="42" customWidth="1"/>
    <col min="3101" max="3104" width="9.28515625" style="42" customWidth="1"/>
    <col min="3105" max="3132" width="8.85546875" style="42"/>
    <col min="3133" max="3133" width="64" style="42" customWidth="1"/>
    <col min="3134" max="3134" width="97.85546875" style="42" customWidth="1"/>
    <col min="3135" max="3328" width="8.85546875" style="42"/>
    <col min="3329" max="3329" width="1.28515625" style="42" customWidth="1"/>
    <col min="3330" max="3330" width="44.85546875" style="42" customWidth="1"/>
    <col min="3331" max="3331" width="47.28515625" style="42" customWidth="1"/>
    <col min="3332" max="3332" width="8.140625" style="42" customWidth="1"/>
    <col min="3333" max="3333" width="8.28515625" style="42" customWidth="1"/>
    <col min="3334" max="3334" width="5.42578125" style="42" customWidth="1"/>
    <col min="3335" max="3335" width="8.5703125" style="42" customWidth="1"/>
    <col min="3336" max="3336" width="13.7109375" style="42" customWidth="1"/>
    <col min="3337" max="3337" width="15.7109375" style="42" customWidth="1"/>
    <col min="3338" max="3338" width="14.7109375" style="42" customWidth="1"/>
    <col min="3339" max="3339" width="15" style="42" customWidth="1"/>
    <col min="3340" max="3341" width="14.28515625" style="42" customWidth="1"/>
    <col min="3342" max="3342" width="0" style="42" hidden="1" customWidth="1"/>
    <col min="3343" max="3343" width="18.85546875" style="42" customWidth="1"/>
    <col min="3344" max="3356" width="8" style="42" customWidth="1"/>
    <col min="3357" max="3360" width="9.28515625" style="42" customWidth="1"/>
    <col min="3361" max="3388" width="8.85546875" style="42"/>
    <col min="3389" max="3389" width="64" style="42" customWidth="1"/>
    <col min="3390" max="3390" width="97.85546875" style="42" customWidth="1"/>
    <col min="3391" max="3584" width="8.85546875" style="42"/>
    <col min="3585" max="3585" width="1.28515625" style="42" customWidth="1"/>
    <col min="3586" max="3586" width="44.85546875" style="42" customWidth="1"/>
    <col min="3587" max="3587" width="47.28515625" style="42" customWidth="1"/>
    <col min="3588" max="3588" width="8.140625" style="42" customWidth="1"/>
    <col min="3589" max="3589" width="8.28515625" style="42" customWidth="1"/>
    <col min="3590" max="3590" width="5.42578125" style="42" customWidth="1"/>
    <col min="3591" max="3591" width="8.5703125" style="42" customWidth="1"/>
    <col min="3592" max="3592" width="13.7109375" style="42" customWidth="1"/>
    <col min="3593" max="3593" width="15.7109375" style="42" customWidth="1"/>
    <col min="3594" max="3594" width="14.7109375" style="42" customWidth="1"/>
    <col min="3595" max="3595" width="15" style="42" customWidth="1"/>
    <col min="3596" max="3597" width="14.28515625" style="42" customWidth="1"/>
    <col min="3598" max="3598" width="0" style="42" hidden="1" customWidth="1"/>
    <col min="3599" max="3599" width="18.85546875" style="42" customWidth="1"/>
    <col min="3600" max="3612" width="8" style="42" customWidth="1"/>
    <col min="3613" max="3616" width="9.28515625" style="42" customWidth="1"/>
    <col min="3617" max="3644" width="8.85546875" style="42"/>
    <col min="3645" max="3645" width="64" style="42" customWidth="1"/>
    <col min="3646" max="3646" width="97.85546875" style="42" customWidth="1"/>
    <col min="3647" max="3840" width="8.85546875" style="42"/>
    <col min="3841" max="3841" width="1.28515625" style="42" customWidth="1"/>
    <col min="3842" max="3842" width="44.85546875" style="42" customWidth="1"/>
    <col min="3843" max="3843" width="47.28515625" style="42" customWidth="1"/>
    <col min="3844" max="3844" width="8.140625" style="42" customWidth="1"/>
    <col min="3845" max="3845" width="8.28515625" style="42" customWidth="1"/>
    <col min="3846" max="3846" width="5.42578125" style="42" customWidth="1"/>
    <col min="3847" max="3847" width="8.5703125" style="42" customWidth="1"/>
    <col min="3848" max="3848" width="13.7109375" style="42" customWidth="1"/>
    <col min="3849" max="3849" width="15.7109375" style="42" customWidth="1"/>
    <col min="3850" max="3850" width="14.7109375" style="42" customWidth="1"/>
    <col min="3851" max="3851" width="15" style="42" customWidth="1"/>
    <col min="3852" max="3853" width="14.28515625" style="42" customWidth="1"/>
    <col min="3854" max="3854" width="0" style="42" hidden="1" customWidth="1"/>
    <col min="3855" max="3855" width="18.85546875" style="42" customWidth="1"/>
    <col min="3856" max="3868" width="8" style="42" customWidth="1"/>
    <col min="3869" max="3872" width="9.28515625" style="42" customWidth="1"/>
    <col min="3873" max="3900" width="8.85546875" style="42"/>
    <col min="3901" max="3901" width="64" style="42" customWidth="1"/>
    <col min="3902" max="3902" width="97.85546875" style="42" customWidth="1"/>
    <col min="3903" max="4096" width="8.85546875" style="42"/>
    <col min="4097" max="4097" width="1.28515625" style="42" customWidth="1"/>
    <col min="4098" max="4098" width="44.85546875" style="42" customWidth="1"/>
    <col min="4099" max="4099" width="47.28515625" style="42" customWidth="1"/>
    <col min="4100" max="4100" width="8.140625" style="42" customWidth="1"/>
    <col min="4101" max="4101" width="8.28515625" style="42" customWidth="1"/>
    <col min="4102" max="4102" width="5.42578125" style="42" customWidth="1"/>
    <col min="4103" max="4103" width="8.5703125" style="42" customWidth="1"/>
    <col min="4104" max="4104" width="13.7109375" style="42" customWidth="1"/>
    <col min="4105" max="4105" width="15.7109375" style="42" customWidth="1"/>
    <col min="4106" max="4106" width="14.7109375" style="42" customWidth="1"/>
    <col min="4107" max="4107" width="15" style="42" customWidth="1"/>
    <col min="4108" max="4109" width="14.28515625" style="42" customWidth="1"/>
    <col min="4110" max="4110" width="0" style="42" hidden="1" customWidth="1"/>
    <col min="4111" max="4111" width="18.85546875" style="42" customWidth="1"/>
    <col min="4112" max="4124" width="8" style="42" customWidth="1"/>
    <col min="4125" max="4128" width="9.28515625" style="42" customWidth="1"/>
    <col min="4129" max="4156" width="8.85546875" style="42"/>
    <col min="4157" max="4157" width="64" style="42" customWidth="1"/>
    <col min="4158" max="4158" width="97.85546875" style="42" customWidth="1"/>
    <col min="4159" max="4352" width="8.85546875" style="42"/>
    <col min="4353" max="4353" width="1.28515625" style="42" customWidth="1"/>
    <col min="4354" max="4354" width="44.85546875" style="42" customWidth="1"/>
    <col min="4355" max="4355" width="47.28515625" style="42" customWidth="1"/>
    <col min="4356" max="4356" width="8.140625" style="42" customWidth="1"/>
    <col min="4357" max="4357" width="8.28515625" style="42" customWidth="1"/>
    <col min="4358" max="4358" width="5.42578125" style="42" customWidth="1"/>
    <col min="4359" max="4359" width="8.5703125" style="42" customWidth="1"/>
    <col min="4360" max="4360" width="13.7109375" style="42" customWidth="1"/>
    <col min="4361" max="4361" width="15.7109375" style="42" customWidth="1"/>
    <col min="4362" max="4362" width="14.7109375" style="42" customWidth="1"/>
    <col min="4363" max="4363" width="15" style="42" customWidth="1"/>
    <col min="4364" max="4365" width="14.28515625" style="42" customWidth="1"/>
    <col min="4366" max="4366" width="0" style="42" hidden="1" customWidth="1"/>
    <col min="4367" max="4367" width="18.85546875" style="42" customWidth="1"/>
    <col min="4368" max="4380" width="8" style="42" customWidth="1"/>
    <col min="4381" max="4384" width="9.28515625" style="42" customWidth="1"/>
    <col min="4385" max="4412" width="8.85546875" style="42"/>
    <col min="4413" max="4413" width="64" style="42" customWidth="1"/>
    <col min="4414" max="4414" width="97.85546875" style="42" customWidth="1"/>
    <col min="4415" max="4608" width="8.85546875" style="42"/>
    <col min="4609" max="4609" width="1.28515625" style="42" customWidth="1"/>
    <col min="4610" max="4610" width="44.85546875" style="42" customWidth="1"/>
    <col min="4611" max="4611" width="47.28515625" style="42" customWidth="1"/>
    <col min="4612" max="4612" width="8.140625" style="42" customWidth="1"/>
    <col min="4613" max="4613" width="8.28515625" style="42" customWidth="1"/>
    <col min="4614" max="4614" width="5.42578125" style="42" customWidth="1"/>
    <col min="4615" max="4615" width="8.5703125" style="42" customWidth="1"/>
    <col min="4616" max="4616" width="13.7109375" style="42" customWidth="1"/>
    <col min="4617" max="4617" width="15.7109375" style="42" customWidth="1"/>
    <col min="4618" max="4618" width="14.7109375" style="42" customWidth="1"/>
    <col min="4619" max="4619" width="15" style="42" customWidth="1"/>
    <col min="4620" max="4621" width="14.28515625" style="42" customWidth="1"/>
    <col min="4622" max="4622" width="0" style="42" hidden="1" customWidth="1"/>
    <col min="4623" max="4623" width="18.85546875" style="42" customWidth="1"/>
    <col min="4624" max="4636" width="8" style="42" customWidth="1"/>
    <col min="4637" max="4640" width="9.28515625" style="42" customWidth="1"/>
    <col min="4641" max="4668" width="8.85546875" style="42"/>
    <col min="4669" max="4669" width="64" style="42" customWidth="1"/>
    <col min="4670" max="4670" width="97.85546875" style="42" customWidth="1"/>
    <col min="4671" max="4864" width="8.85546875" style="42"/>
    <col min="4865" max="4865" width="1.28515625" style="42" customWidth="1"/>
    <col min="4866" max="4866" width="44.85546875" style="42" customWidth="1"/>
    <col min="4867" max="4867" width="47.28515625" style="42" customWidth="1"/>
    <col min="4868" max="4868" width="8.140625" style="42" customWidth="1"/>
    <col min="4869" max="4869" width="8.28515625" style="42" customWidth="1"/>
    <col min="4870" max="4870" width="5.42578125" style="42" customWidth="1"/>
    <col min="4871" max="4871" width="8.5703125" style="42" customWidth="1"/>
    <col min="4872" max="4872" width="13.7109375" style="42" customWidth="1"/>
    <col min="4873" max="4873" width="15.7109375" style="42" customWidth="1"/>
    <col min="4874" max="4874" width="14.7109375" style="42" customWidth="1"/>
    <col min="4875" max="4875" width="15" style="42" customWidth="1"/>
    <col min="4876" max="4877" width="14.28515625" style="42" customWidth="1"/>
    <col min="4878" max="4878" width="0" style="42" hidden="1" customWidth="1"/>
    <col min="4879" max="4879" width="18.85546875" style="42" customWidth="1"/>
    <col min="4880" max="4892" width="8" style="42" customWidth="1"/>
    <col min="4893" max="4896" width="9.28515625" style="42" customWidth="1"/>
    <col min="4897" max="4924" width="8.85546875" style="42"/>
    <col min="4925" max="4925" width="64" style="42" customWidth="1"/>
    <col min="4926" max="4926" width="97.85546875" style="42" customWidth="1"/>
    <col min="4927" max="5120" width="8.85546875" style="42"/>
    <col min="5121" max="5121" width="1.28515625" style="42" customWidth="1"/>
    <col min="5122" max="5122" width="44.85546875" style="42" customWidth="1"/>
    <col min="5123" max="5123" width="47.28515625" style="42" customWidth="1"/>
    <col min="5124" max="5124" width="8.140625" style="42" customWidth="1"/>
    <col min="5125" max="5125" width="8.28515625" style="42" customWidth="1"/>
    <col min="5126" max="5126" width="5.42578125" style="42" customWidth="1"/>
    <col min="5127" max="5127" width="8.5703125" style="42" customWidth="1"/>
    <col min="5128" max="5128" width="13.7109375" style="42" customWidth="1"/>
    <col min="5129" max="5129" width="15.7109375" style="42" customWidth="1"/>
    <col min="5130" max="5130" width="14.7109375" style="42" customWidth="1"/>
    <col min="5131" max="5131" width="15" style="42" customWidth="1"/>
    <col min="5132" max="5133" width="14.28515625" style="42" customWidth="1"/>
    <col min="5134" max="5134" width="0" style="42" hidden="1" customWidth="1"/>
    <col min="5135" max="5135" width="18.85546875" style="42" customWidth="1"/>
    <col min="5136" max="5148" width="8" style="42" customWidth="1"/>
    <col min="5149" max="5152" width="9.28515625" style="42" customWidth="1"/>
    <col min="5153" max="5180" width="8.85546875" style="42"/>
    <col min="5181" max="5181" width="64" style="42" customWidth="1"/>
    <col min="5182" max="5182" width="97.85546875" style="42" customWidth="1"/>
    <col min="5183" max="5376" width="8.85546875" style="42"/>
    <col min="5377" max="5377" width="1.28515625" style="42" customWidth="1"/>
    <col min="5378" max="5378" width="44.85546875" style="42" customWidth="1"/>
    <col min="5379" max="5379" width="47.28515625" style="42" customWidth="1"/>
    <col min="5380" max="5380" width="8.140625" style="42" customWidth="1"/>
    <col min="5381" max="5381" width="8.28515625" style="42" customWidth="1"/>
    <col min="5382" max="5382" width="5.42578125" style="42" customWidth="1"/>
    <col min="5383" max="5383" width="8.5703125" style="42" customWidth="1"/>
    <col min="5384" max="5384" width="13.7109375" style="42" customWidth="1"/>
    <col min="5385" max="5385" width="15.7109375" style="42" customWidth="1"/>
    <col min="5386" max="5386" width="14.7109375" style="42" customWidth="1"/>
    <col min="5387" max="5387" width="15" style="42" customWidth="1"/>
    <col min="5388" max="5389" width="14.28515625" style="42" customWidth="1"/>
    <col min="5390" max="5390" width="0" style="42" hidden="1" customWidth="1"/>
    <col min="5391" max="5391" width="18.85546875" style="42" customWidth="1"/>
    <col min="5392" max="5404" width="8" style="42" customWidth="1"/>
    <col min="5405" max="5408" width="9.28515625" style="42" customWidth="1"/>
    <col min="5409" max="5436" width="8.85546875" style="42"/>
    <col min="5437" max="5437" width="64" style="42" customWidth="1"/>
    <col min="5438" max="5438" width="97.85546875" style="42" customWidth="1"/>
    <col min="5439" max="5632" width="8.85546875" style="42"/>
    <col min="5633" max="5633" width="1.28515625" style="42" customWidth="1"/>
    <col min="5634" max="5634" width="44.85546875" style="42" customWidth="1"/>
    <col min="5635" max="5635" width="47.28515625" style="42" customWidth="1"/>
    <col min="5636" max="5636" width="8.140625" style="42" customWidth="1"/>
    <col min="5637" max="5637" width="8.28515625" style="42" customWidth="1"/>
    <col min="5638" max="5638" width="5.42578125" style="42" customWidth="1"/>
    <col min="5639" max="5639" width="8.5703125" style="42" customWidth="1"/>
    <col min="5640" max="5640" width="13.7109375" style="42" customWidth="1"/>
    <col min="5641" max="5641" width="15.7109375" style="42" customWidth="1"/>
    <col min="5642" max="5642" width="14.7109375" style="42" customWidth="1"/>
    <col min="5643" max="5643" width="15" style="42" customWidth="1"/>
    <col min="5644" max="5645" width="14.28515625" style="42" customWidth="1"/>
    <col min="5646" max="5646" width="0" style="42" hidden="1" customWidth="1"/>
    <col min="5647" max="5647" width="18.85546875" style="42" customWidth="1"/>
    <col min="5648" max="5660" width="8" style="42" customWidth="1"/>
    <col min="5661" max="5664" width="9.28515625" style="42" customWidth="1"/>
    <col min="5665" max="5692" width="8.85546875" style="42"/>
    <col min="5693" max="5693" width="64" style="42" customWidth="1"/>
    <col min="5694" max="5694" width="97.85546875" style="42" customWidth="1"/>
    <col min="5695" max="5888" width="8.85546875" style="42"/>
    <col min="5889" max="5889" width="1.28515625" style="42" customWidth="1"/>
    <col min="5890" max="5890" width="44.85546875" style="42" customWidth="1"/>
    <col min="5891" max="5891" width="47.28515625" style="42" customWidth="1"/>
    <col min="5892" max="5892" width="8.140625" style="42" customWidth="1"/>
    <col min="5893" max="5893" width="8.28515625" style="42" customWidth="1"/>
    <col min="5894" max="5894" width="5.42578125" style="42" customWidth="1"/>
    <col min="5895" max="5895" width="8.5703125" style="42" customWidth="1"/>
    <col min="5896" max="5896" width="13.7109375" style="42" customWidth="1"/>
    <col min="5897" max="5897" width="15.7109375" style="42" customWidth="1"/>
    <col min="5898" max="5898" width="14.7109375" style="42" customWidth="1"/>
    <col min="5899" max="5899" width="15" style="42" customWidth="1"/>
    <col min="5900" max="5901" width="14.28515625" style="42" customWidth="1"/>
    <col min="5902" max="5902" width="0" style="42" hidden="1" customWidth="1"/>
    <col min="5903" max="5903" width="18.85546875" style="42" customWidth="1"/>
    <col min="5904" max="5916" width="8" style="42" customWidth="1"/>
    <col min="5917" max="5920" width="9.28515625" style="42" customWidth="1"/>
    <col min="5921" max="5948" width="8.85546875" style="42"/>
    <col min="5949" max="5949" width="64" style="42" customWidth="1"/>
    <col min="5950" max="5950" width="97.85546875" style="42" customWidth="1"/>
    <col min="5951" max="6144" width="8.85546875" style="42"/>
    <col min="6145" max="6145" width="1.28515625" style="42" customWidth="1"/>
    <col min="6146" max="6146" width="44.85546875" style="42" customWidth="1"/>
    <col min="6147" max="6147" width="47.28515625" style="42" customWidth="1"/>
    <col min="6148" max="6148" width="8.140625" style="42" customWidth="1"/>
    <col min="6149" max="6149" width="8.28515625" style="42" customWidth="1"/>
    <col min="6150" max="6150" width="5.42578125" style="42" customWidth="1"/>
    <col min="6151" max="6151" width="8.5703125" style="42" customWidth="1"/>
    <col min="6152" max="6152" width="13.7109375" style="42" customWidth="1"/>
    <col min="6153" max="6153" width="15.7109375" style="42" customWidth="1"/>
    <col min="6154" max="6154" width="14.7109375" style="42" customWidth="1"/>
    <col min="6155" max="6155" width="15" style="42" customWidth="1"/>
    <col min="6156" max="6157" width="14.28515625" style="42" customWidth="1"/>
    <col min="6158" max="6158" width="0" style="42" hidden="1" customWidth="1"/>
    <col min="6159" max="6159" width="18.85546875" style="42" customWidth="1"/>
    <col min="6160" max="6172" width="8" style="42" customWidth="1"/>
    <col min="6173" max="6176" width="9.28515625" style="42" customWidth="1"/>
    <col min="6177" max="6204" width="8.85546875" style="42"/>
    <col min="6205" max="6205" width="64" style="42" customWidth="1"/>
    <col min="6206" max="6206" width="97.85546875" style="42" customWidth="1"/>
    <col min="6207" max="6400" width="8.85546875" style="42"/>
    <col min="6401" max="6401" width="1.28515625" style="42" customWidth="1"/>
    <col min="6402" max="6402" width="44.85546875" style="42" customWidth="1"/>
    <col min="6403" max="6403" width="47.28515625" style="42" customWidth="1"/>
    <col min="6404" max="6404" width="8.140625" style="42" customWidth="1"/>
    <col min="6405" max="6405" width="8.28515625" style="42" customWidth="1"/>
    <col min="6406" max="6406" width="5.42578125" style="42" customWidth="1"/>
    <col min="6407" max="6407" width="8.5703125" style="42" customWidth="1"/>
    <col min="6408" max="6408" width="13.7109375" style="42" customWidth="1"/>
    <col min="6409" max="6409" width="15.7109375" style="42" customWidth="1"/>
    <col min="6410" max="6410" width="14.7109375" style="42" customWidth="1"/>
    <col min="6411" max="6411" width="15" style="42" customWidth="1"/>
    <col min="6412" max="6413" width="14.28515625" style="42" customWidth="1"/>
    <col min="6414" max="6414" width="0" style="42" hidden="1" customWidth="1"/>
    <col min="6415" max="6415" width="18.85546875" style="42" customWidth="1"/>
    <col min="6416" max="6428" width="8" style="42" customWidth="1"/>
    <col min="6429" max="6432" width="9.28515625" style="42" customWidth="1"/>
    <col min="6433" max="6460" width="8.85546875" style="42"/>
    <col min="6461" max="6461" width="64" style="42" customWidth="1"/>
    <col min="6462" max="6462" width="97.85546875" style="42" customWidth="1"/>
    <col min="6463" max="6656" width="8.85546875" style="42"/>
    <col min="6657" max="6657" width="1.28515625" style="42" customWidth="1"/>
    <col min="6658" max="6658" width="44.85546875" style="42" customWidth="1"/>
    <col min="6659" max="6659" width="47.28515625" style="42" customWidth="1"/>
    <col min="6660" max="6660" width="8.140625" style="42" customWidth="1"/>
    <col min="6661" max="6661" width="8.28515625" style="42" customWidth="1"/>
    <col min="6662" max="6662" width="5.42578125" style="42" customWidth="1"/>
    <col min="6663" max="6663" width="8.5703125" style="42" customWidth="1"/>
    <col min="6664" max="6664" width="13.7109375" style="42" customWidth="1"/>
    <col min="6665" max="6665" width="15.7109375" style="42" customWidth="1"/>
    <col min="6666" max="6666" width="14.7109375" style="42" customWidth="1"/>
    <col min="6667" max="6667" width="15" style="42" customWidth="1"/>
    <col min="6668" max="6669" width="14.28515625" style="42" customWidth="1"/>
    <col min="6670" max="6670" width="0" style="42" hidden="1" customWidth="1"/>
    <col min="6671" max="6671" width="18.85546875" style="42" customWidth="1"/>
    <col min="6672" max="6684" width="8" style="42" customWidth="1"/>
    <col min="6685" max="6688" width="9.28515625" style="42" customWidth="1"/>
    <col min="6689" max="6716" width="8.85546875" style="42"/>
    <col min="6717" max="6717" width="64" style="42" customWidth="1"/>
    <col min="6718" max="6718" width="97.85546875" style="42" customWidth="1"/>
    <col min="6719" max="6912" width="8.85546875" style="42"/>
    <col min="6913" max="6913" width="1.28515625" style="42" customWidth="1"/>
    <col min="6914" max="6914" width="44.85546875" style="42" customWidth="1"/>
    <col min="6915" max="6915" width="47.28515625" style="42" customWidth="1"/>
    <col min="6916" max="6916" width="8.140625" style="42" customWidth="1"/>
    <col min="6917" max="6917" width="8.28515625" style="42" customWidth="1"/>
    <col min="6918" max="6918" width="5.42578125" style="42" customWidth="1"/>
    <col min="6919" max="6919" width="8.5703125" style="42" customWidth="1"/>
    <col min="6920" max="6920" width="13.7109375" style="42" customWidth="1"/>
    <col min="6921" max="6921" width="15.7109375" style="42" customWidth="1"/>
    <col min="6922" max="6922" width="14.7109375" style="42" customWidth="1"/>
    <col min="6923" max="6923" width="15" style="42" customWidth="1"/>
    <col min="6924" max="6925" width="14.28515625" style="42" customWidth="1"/>
    <col min="6926" max="6926" width="0" style="42" hidden="1" customWidth="1"/>
    <col min="6927" max="6927" width="18.85546875" style="42" customWidth="1"/>
    <col min="6928" max="6940" width="8" style="42" customWidth="1"/>
    <col min="6941" max="6944" width="9.28515625" style="42" customWidth="1"/>
    <col min="6945" max="6972" width="8.85546875" style="42"/>
    <col min="6973" max="6973" width="64" style="42" customWidth="1"/>
    <col min="6974" max="6974" width="97.85546875" style="42" customWidth="1"/>
    <col min="6975" max="7168" width="8.85546875" style="42"/>
    <col min="7169" max="7169" width="1.28515625" style="42" customWidth="1"/>
    <col min="7170" max="7170" width="44.85546875" style="42" customWidth="1"/>
    <col min="7171" max="7171" width="47.28515625" style="42" customWidth="1"/>
    <col min="7172" max="7172" width="8.140625" style="42" customWidth="1"/>
    <col min="7173" max="7173" width="8.28515625" style="42" customWidth="1"/>
    <col min="7174" max="7174" width="5.42578125" style="42" customWidth="1"/>
    <col min="7175" max="7175" width="8.5703125" style="42" customWidth="1"/>
    <col min="7176" max="7176" width="13.7109375" style="42" customWidth="1"/>
    <col min="7177" max="7177" width="15.7109375" style="42" customWidth="1"/>
    <col min="7178" max="7178" width="14.7109375" style="42" customWidth="1"/>
    <col min="7179" max="7179" width="15" style="42" customWidth="1"/>
    <col min="7180" max="7181" width="14.28515625" style="42" customWidth="1"/>
    <col min="7182" max="7182" width="0" style="42" hidden="1" customWidth="1"/>
    <col min="7183" max="7183" width="18.85546875" style="42" customWidth="1"/>
    <col min="7184" max="7196" width="8" style="42" customWidth="1"/>
    <col min="7197" max="7200" width="9.28515625" style="42" customWidth="1"/>
    <col min="7201" max="7228" width="8.85546875" style="42"/>
    <col min="7229" max="7229" width="64" style="42" customWidth="1"/>
    <col min="7230" max="7230" width="97.85546875" style="42" customWidth="1"/>
    <col min="7231" max="7424" width="8.85546875" style="42"/>
    <col min="7425" max="7425" width="1.28515625" style="42" customWidth="1"/>
    <col min="7426" max="7426" width="44.85546875" style="42" customWidth="1"/>
    <col min="7427" max="7427" width="47.28515625" style="42" customWidth="1"/>
    <col min="7428" max="7428" width="8.140625" style="42" customWidth="1"/>
    <col min="7429" max="7429" width="8.28515625" style="42" customWidth="1"/>
    <col min="7430" max="7430" width="5.42578125" style="42" customWidth="1"/>
    <col min="7431" max="7431" width="8.5703125" style="42" customWidth="1"/>
    <col min="7432" max="7432" width="13.7109375" style="42" customWidth="1"/>
    <col min="7433" max="7433" width="15.7109375" style="42" customWidth="1"/>
    <col min="7434" max="7434" width="14.7109375" style="42" customWidth="1"/>
    <col min="7435" max="7435" width="15" style="42" customWidth="1"/>
    <col min="7436" max="7437" width="14.28515625" style="42" customWidth="1"/>
    <col min="7438" max="7438" width="0" style="42" hidden="1" customWidth="1"/>
    <col min="7439" max="7439" width="18.85546875" style="42" customWidth="1"/>
    <col min="7440" max="7452" width="8" style="42" customWidth="1"/>
    <col min="7453" max="7456" width="9.28515625" style="42" customWidth="1"/>
    <col min="7457" max="7484" width="8.85546875" style="42"/>
    <col min="7485" max="7485" width="64" style="42" customWidth="1"/>
    <col min="7486" max="7486" width="97.85546875" style="42" customWidth="1"/>
    <col min="7487" max="7680" width="8.85546875" style="42"/>
    <col min="7681" max="7681" width="1.28515625" style="42" customWidth="1"/>
    <col min="7682" max="7682" width="44.85546875" style="42" customWidth="1"/>
    <col min="7683" max="7683" width="47.28515625" style="42" customWidth="1"/>
    <col min="7684" max="7684" width="8.140625" style="42" customWidth="1"/>
    <col min="7685" max="7685" width="8.28515625" style="42" customWidth="1"/>
    <col min="7686" max="7686" width="5.42578125" style="42" customWidth="1"/>
    <col min="7687" max="7687" width="8.5703125" style="42" customWidth="1"/>
    <col min="7688" max="7688" width="13.7109375" style="42" customWidth="1"/>
    <col min="7689" max="7689" width="15.7109375" style="42" customWidth="1"/>
    <col min="7690" max="7690" width="14.7109375" style="42" customWidth="1"/>
    <col min="7691" max="7691" width="15" style="42" customWidth="1"/>
    <col min="7692" max="7693" width="14.28515625" style="42" customWidth="1"/>
    <col min="7694" max="7694" width="0" style="42" hidden="1" customWidth="1"/>
    <col min="7695" max="7695" width="18.85546875" style="42" customWidth="1"/>
    <col min="7696" max="7708" width="8" style="42" customWidth="1"/>
    <col min="7709" max="7712" width="9.28515625" style="42" customWidth="1"/>
    <col min="7713" max="7740" width="8.85546875" style="42"/>
    <col min="7741" max="7741" width="64" style="42" customWidth="1"/>
    <col min="7742" max="7742" width="97.85546875" style="42" customWidth="1"/>
    <col min="7743" max="7936" width="8.85546875" style="42"/>
    <col min="7937" max="7937" width="1.28515625" style="42" customWidth="1"/>
    <col min="7938" max="7938" width="44.85546875" style="42" customWidth="1"/>
    <col min="7939" max="7939" width="47.28515625" style="42" customWidth="1"/>
    <col min="7940" max="7940" width="8.140625" style="42" customWidth="1"/>
    <col min="7941" max="7941" width="8.28515625" style="42" customWidth="1"/>
    <col min="7942" max="7942" width="5.42578125" style="42" customWidth="1"/>
    <col min="7943" max="7943" width="8.5703125" style="42" customWidth="1"/>
    <col min="7944" max="7944" width="13.7109375" style="42" customWidth="1"/>
    <col min="7945" max="7945" width="15.7109375" style="42" customWidth="1"/>
    <col min="7946" max="7946" width="14.7109375" style="42" customWidth="1"/>
    <col min="7947" max="7947" width="15" style="42" customWidth="1"/>
    <col min="7948" max="7949" width="14.28515625" style="42" customWidth="1"/>
    <col min="7950" max="7950" width="0" style="42" hidden="1" customWidth="1"/>
    <col min="7951" max="7951" width="18.85546875" style="42" customWidth="1"/>
    <col min="7952" max="7964" width="8" style="42" customWidth="1"/>
    <col min="7965" max="7968" width="9.28515625" style="42" customWidth="1"/>
    <col min="7969" max="7996" width="8.85546875" style="42"/>
    <col min="7997" max="7997" width="64" style="42" customWidth="1"/>
    <col min="7998" max="7998" width="97.85546875" style="42" customWidth="1"/>
    <col min="7999" max="8192" width="8.85546875" style="42"/>
    <col min="8193" max="8193" width="1.28515625" style="42" customWidth="1"/>
    <col min="8194" max="8194" width="44.85546875" style="42" customWidth="1"/>
    <col min="8195" max="8195" width="47.28515625" style="42" customWidth="1"/>
    <col min="8196" max="8196" width="8.140625" style="42" customWidth="1"/>
    <col min="8197" max="8197" width="8.28515625" style="42" customWidth="1"/>
    <col min="8198" max="8198" width="5.42578125" style="42" customWidth="1"/>
    <col min="8199" max="8199" width="8.5703125" style="42" customWidth="1"/>
    <col min="8200" max="8200" width="13.7109375" style="42" customWidth="1"/>
    <col min="8201" max="8201" width="15.7109375" style="42" customWidth="1"/>
    <col min="8202" max="8202" width="14.7109375" style="42" customWidth="1"/>
    <col min="8203" max="8203" width="15" style="42" customWidth="1"/>
    <col min="8204" max="8205" width="14.28515625" style="42" customWidth="1"/>
    <col min="8206" max="8206" width="0" style="42" hidden="1" customWidth="1"/>
    <col min="8207" max="8207" width="18.85546875" style="42" customWidth="1"/>
    <col min="8208" max="8220" width="8" style="42" customWidth="1"/>
    <col min="8221" max="8224" width="9.28515625" style="42" customWidth="1"/>
    <col min="8225" max="8252" width="8.85546875" style="42"/>
    <col min="8253" max="8253" width="64" style="42" customWidth="1"/>
    <col min="8254" max="8254" width="97.85546875" style="42" customWidth="1"/>
    <col min="8255" max="8448" width="8.85546875" style="42"/>
    <col min="8449" max="8449" width="1.28515625" style="42" customWidth="1"/>
    <col min="8450" max="8450" width="44.85546875" style="42" customWidth="1"/>
    <col min="8451" max="8451" width="47.28515625" style="42" customWidth="1"/>
    <col min="8452" max="8452" width="8.140625" style="42" customWidth="1"/>
    <col min="8453" max="8453" width="8.28515625" style="42" customWidth="1"/>
    <col min="8454" max="8454" width="5.42578125" style="42" customWidth="1"/>
    <col min="8455" max="8455" width="8.5703125" style="42" customWidth="1"/>
    <col min="8456" max="8456" width="13.7109375" style="42" customWidth="1"/>
    <col min="8457" max="8457" width="15.7109375" style="42" customWidth="1"/>
    <col min="8458" max="8458" width="14.7109375" style="42" customWidth="1"/>
    <col min="8459" max="8459" width="15" style="42" customWidth="1"/>
    <col min="8460" max="8461" width="14.28515625" style="42" customWidth="1"/>
    <col min="8462" max="8462" width="0" style="42" hidden="1" customWidth="1"/>
    <col min="8463" max="8463" width="18.85546875" style="42" customWidth="1"/>
    <col min="8464" max="8476" width="8" style="42" customWidth="1"/>
    <col min="8477" max="8480" width="9.28515625" style="42" customWidth="1"/>
    <col min="8481" max="8508" width="8.85546875" style="42"/>
    <col min="8509" max="8509" width="64" style="42" customWidth="1"/>
    <col min="8510" max="8510" width="97.85546875" style="42" customWidth="1"/>
    <col min="8511" max="8704" width="8.85546875" style="42"/>
    <col min="8705" max="8705" width="1.28515625" style="42" customWidth="1"/>
    <col min="8706" max="8706" width="44.85546875" style="42" customWidth="1"/>
    <col min="8707" max="8707" width="47.28515625" style="42" customWidth="1"/>
    <col min="8708" max="8708" width="8.140625" style="42" customWidth="1"/>
    <col min="8709" max="8709" width="8.28515625" style="42" customWidth="1"/>
    <col min="8710" max="8710" width="5.42578125" style="42" customWidth="1"/>
    <col min="8711" max="8711" width="8.5703125" style="42" customWidth="1"/>
    <col min="8712" max="8712" width="13.7109375" style="42" customWidth="1"/>
    <col min="8713" max="8713" width="15.7109375" style="42" customWidth="1"/>
    <col min="8714" max="8714" width="14.7109375" style="42" customWidth="1"/>
    <col min="8715" max="8715" width="15" style="42" customWidth="1"/>
    <col min="8716" max="8717" width="14.28515625" style="42" customWidth="1"/>
    <col min="8718" max="8718" width="0" style="42" hidden="1" customWidth="1"/>
    <col min="8719" max="8719" width="18.85546875" style="42" customWidth="1"/>
    <col min="8720" max="8732" width="8" style="42" customWidth="1"/>
    <col min="8733" max="8736" width="9.28515625" style="42" customWidth="1"/>
    <col min="8737" max="8764" width="8.85546875" style="42"/>
    <col min="8765" max="8765" width="64" style="42" customWidth="1"/>
    <col min="8766" max="8766" width="97.85546875" style="42" customWidth="1"/>
    <col min="8767" max="8960" width="8.85546875" style="42"/>
    <col min="8961" max="8961" width="1.28515625" style="42" customWidth="1"/>
    <col min="8962" max="8962" width="44.85546875" style="42" customWidth="1"/>
    <col min="8963" max="8963" width="47.28515625" style="42" customWidth="1"/>
    <col min="8964" max="8964" width="8.140625" style="42" customWidth="1"/>
    <col min="8965" max="8965" width="8.28515625" style="42" customWidth="1"/>
    <col min="8966" max="8966" width="5.42578125" style="42" customWidth="1"/>
    <col min="8967" max="8967" width="8.5703125" style="42" customWidth="1"/>
    <col min="8968" max="8968" width="13.7109375" style="42" customWidth="1"/>
    <col min="8969" max="8969" width="15.7109375" style="42" customWidth="1"/>
    <col min="8970" max="8970" width="14.7109375" style="42" customWidth="1"/>
    <col min="8971" max="8971" width="15" style="42" customWidth="1"/>
    <col min="8972" max="8973" width="14.28515625" style="42" customWidth="1"/>
    <col min="8974" max="8974" width="0" style="42" hidden="1" customWidth="1"/>
    <col min="8975" max="8975" width="18.85546875" style="42" customWidth="1"/>
    <col min="8976" max="8988" width="8" style="42" customWidth="1"/>
    <col min="8989" max="8992" width="9.28515625" style="42" customWidth="1"/>
    <col min="8993" max="9020" width="8.85546875" style="42"/>
    <col min="9021" max="9021" width="64" style="42" customWidth="1"/>
    <col min="9022" max="9022" width="97.85546875" style="42" customWidth="1"/>
    <col min="9023" max="9216" width="8.85546875" style="42"/>
    <col min="9217" max="9217" width="1.28515625" style="42" customWidth="1"/>
    <col min="9218" max="9218" width="44.85546875" style="42" customWidth="1"/>
    <col min="9219" max="9219" width="47.28515625" style="42" customWidth="1"/>
    <col min="9220" max="9220" width="8.140625" style="42" customWidth="1"/>
    <col min="9221" max="9221" width="8.28515625" style="42" customWidth="1"/>
    <col min="9222" max="9222" width="5.42578125" style="42" customWidth="1"/>
    <col min="9223" max="9223" width="8.5703125" style="42" customWidth="1"/>
    <col min="9224" max="9224" width="13.7109375" style="42" customWidth="1"/>
    <col min="9225" max="9225" width="15.7109375" style="42" customWidth="1"/>
    <col min="9226" max="9226" width="14.7109375" style="42" customWidth="1"/>
    <col min="9227" max="9227" width="15" style="42" customWidth="1"/>
    <col min="9228" max="9229" width="14.28515625" style="42" customWidth="1"/>
    <col min="9230" max="9230" width="0" style="42" hidden="1" customWidth="1"/>
    <col min="9231" max="9231" width="18.85546875" style="42" customWidth="1"/>
    <col min="9232" max="9244" width="8" style="42" customWidth="1"/>
    <col min="9245" max="9248" width="9.28515625" style="42" customWidth="1"/>
    <col min="9249" max="9276" width="8.85546875" style="42"/>
    <col min="9277" max="9277" width="64" style="42" customWidth="1"/>
    <col min="9278" max="9278" width="97.85546875" style="42" customWidth="1"/>
    <col min="9279" max="9472" width="8.85546875" style="42"/>
    <col min="9473" max="9473" width="1.28515625" style="42" customWidth="1"/>
    <col min="9474" max="9474" width="44.85546875" style="42" customWidth="1"/>
    <col min="9475" max="9475" width="47.28515625" style="42" customWidth="1"/>
    <col min="9476" max="9476" width="8.140625" style="42" customWidth="1"/>
    <col min="9477" max="9477" width="8.28515625" style="42" customWidth="1"/>
    <col min="9478" max="9478" width="5.42578125" style="42" customWidth="1"/>
    <col min="9479" max="9479" width="8.5703125" style="42" customWidth="1"/>
    <col min="9480" max="9480" width="13.7109375" style="42" customWidth="1"/>
    <col min="9481" max="9481" width="15.7109375" style="42" customWidth="1"/>
    <col min="9482" max="9482" width="14.7109375" style="42" customWidth="1"/>
    <col min="9483" max="9483" width="15" style="42" customWidth="1"/>
    <col min="9484" max="9485" width="14.28515625" style="42" customWidth="1"/>
    <col min="9486" max="9486" width="0" style="42" hidden="1" customWidth="1"/>
    <col min="9487" max="9487" width="18.85546875" style="42" customWidth="1"/>
    <col min="9488" max="9500" width="8" style="42" customWidth="1"/>
    <col min="9501" max="9504" width="9.28515625" style="42" customWidth="1"/>
    <col min="9505" max="9532" width="8.85546875" style="42"/>
    <col min="9533" max="9533" width="64" style="42" customWidth="1"/>
    <col min="9534" max="9534" width="97.85546875" style="42" customWidth="1"/>
    <col min="9535" max="9728" width="8.85546875" style="42"/>
    <col min="9729" max="9729" width="1.28515625" style="42" customWidth="1"/>
    <col min="9730" max="9730" width="44.85546875" style="42" customWidth="1"/>
    <col min="9731" max="9731" width="47.28515625" style="42" customWidth="1"/>
    <col min="9732" max="9732" width="8.140625" style="42" customWidth="1"/>
    <col min="9733" max="9733" width="8.28515625" style="42" customWidth="1"/>
    <col min="9734" max="9734" width="5.42578125" style="42" customWidth="1"/>
    <col min="9735" max="9735" width="8.5703125" style="42" customWidth="1"/>
    <col min="9736" max="9736" width="13.7109375" style="42" customWidth="1"/>
    <col min="9737" max="9737" width="15.7109375" style="42" customWidth="1"/>
    <col min="9738" max="9738" width="14.7109375" style="42" customWidth="1"/>
    <col min="9739" max="9739" width="15" style="42" customWidth="1"/>
    <col min="9740" max="9741" width="14.28515625" style="42" customWidth="1"/>
    <col min="9742" max="9742" width="0" style="42" hidden="1" customWidth="1"/>
    <col min="9743" max="9743" width="18.85546875" style="42" customWidth="1"/>
    <col min="9744" max="9756" width="8" style="42" customWidth="1"/>
    <col min="9757" max="9760" width="9.28515625" style="42" customWidth="1"/>
    <col min="9761" max="9788" width="8.85546875" style="42"/>
    <col min="9789" max="9789" width="64" style="42" customWidth="1"/>
    <col min="9790" max="9790" width="97.85546875" style="42" customWidth="1"/>
    <col min="9791" max="9984" width="8.85546875" style="42"/>
    <col min="9985" max="9985" width="1.28515625" style="42" customWidth="1"/>
    <col min="9986" max="9986" width="44.85546875" style="42" customWidth="1"/>
    <col min="9987" max="9987" width="47.28515625" style="42" customWidth="1"/>
    <col min="9988" max="9988" width="8.140625" style="42" customWidth="1"/>
    <col min="9989" max="9989" width="8.28515625" style="42" customWidth="1"/>
    <col min="9990" max="9990" width="5.42578125" style="42" customWidth="1"/>
    <col min="9991" max="9991" width="8.5703125" style="42" customWidth="1"/>
    <col min="9992" max="9992" width="13.7109375" style="42" customWidth="1"/>
    <col min="9993" max="9993" width="15.7109375" style="42" customWidth="1"/>
    <col min="9994" max="9994" width="14.7109375" style="42" customWidth="1"/>
    <col min="9995" max="9995" width="15" style="42" customWidth="1"/>
    <col min="9996" max="9997" width="14.28515625" style="42" customWidth="1"/>
    <col min="9998" max="9998" width="0" style="42" hidden="1" customWidth="1"/>
    <col min="9999" max="9999" width="18.85546875" style="42" customWidth="1"/>
    <col min="10000" max="10012" width="8" style="42" customWidth="1"/>
    <col min="10013" max="10016" width="9.28515625" style="42" customWidth="1"/>
    <col min="10017" max="10044" width="8.85546875" style="42"/>
    <col min="10045" max="10045" width="64" style="42" customWidth="1"/>
    <col min="10046" max="10046" width="97.85546875" style="42" customWidth="1"/>
    <col min="10047" max="10240" width="8.85546875" style="42"/>
    <col min="10241" max="10241" width="1.28515625" style="42" customWidth="1"/>
    <col min="10242" max="10242" width="44.85546875" style="42" customWidth="1"/>
    <col min="10243" max="10243" width="47.28515625" style="42" customWidth="1"/>
    <col min="10244" max="10244" width="8.140625" style="42" customWidth="1"/>
    <col min="10245" max="10245" width="8.28515625" style="42" customWidth="1"/>
    <col min="10246" max="10246" width="5.42578125" style="42" customWidth="1"/>
    <col min="10247" max="10247" width="8.5703125" style="42" customWidth="1"/>
    <col min="10248" max="10248" width="13.7109375" style="42" customWidth="1"/>
    <col min="10249" max="10249" width="15.7109375" style="42" customWidth="1"/>
    <col min="10250" max="10250" width="14.7109375" style="42" customWidth="1"/>
    <col min="10251" max="10251" width="15" style="42" customWidth="1"/>
    <col min="10252" max="10253" width="14.28515625" style="42" customWidth="1"/>
    <col min="10254" max="10254" width="0" style="42" hidden="1" customWidth="1"/>
    <col min="10255" max="10255" width="18.85546875" style="42" customWidth="1"/>
    <col min="10256" max="10268" width="8" style="42" customWidth="1"/>
    <col min="10269" max="10272" width="9.28515625" style="42" customWidth="1"/>
    <col min="10273" max="10300" width="8.85546875" style="42"/>
    <col min="10301" max="10301" width="64" style="42" customWidth="1"/>
    <col min="10302" max="10302" width="97.85546875" style="42" customWidth="1"/>
    <col min="10303" max="10496" width="8.85546875" style="42"/>
    <col min="10497" max="10497" width="1.28515625" style="42" customWidth="1"/>
    <col min="10498" max="10498" width="44.85546875" style="42" customWidth="1"/>
    <col min="10499" max="10499" width="47.28515625" style="42" customWidth="1"/>
    <col min="10500" max="10500" width="8.140625" style="42" customWidth="1"/>
    <col min="10501" max="10501" width="8.28515625" style="42" customWidth="1"/>
    <col min="10502" max="10502" width="5.42578125" style="42" customWidth="1"/>
    <col min="10503" max="10503" width="8.5703125" style="42" customWidth="1"/>
    <col min="10504" max="10504" width="13.7109375" style="42" customWidth="1"/>
    <col min="10505" max="10505" width="15.7109375" style="42" customWidth="1"/>
    <col min="10506" max="10506" width="14.7109375" style="42" customWidth="1"/>
    <col min="10507" max="10507" width="15" style="42" customWidth="1"/>
    <col min="10508" max="10509" width="14.28515625" style="42" customWidth="1"/>
    <col min="10510" max="10510" width="0" style="42" hidden="1" customWidth="1"/>
    <col min="10511" max="10511" width="18.85546875" style="42" customWidth="1"/>
    <col min="10512" max="10524" width="8" style="42" customWidth="1"/>
    <col min="10525" max="10528" width="9.28515625" style="42" customWidth="1"/>
    <col min="10529" max="10556" width="8.85546875" style="42"/>
    <col min="10557" max="10557" width="64" style="42" customWidth="1"/>
    <col min="10558" max="10558" width="97.85546875" style="42" customWidth="1"/>
    <col min="10559" max="10752" width="8.85546875" style="42"/>
    <col min="10753" max="10753" width="1.28515625" style="42" customWidth="1"/>
    <col min="10754" max="10754" width="44.85546875" style="42" customWidth="1"/>
    <col min="10755" max="10755" width="47.28515625" style="42" customWidth="1"/>
    <col min="10756" max="10756" width="8.140625" style="42" customWidth="1"/>
    <col min="10757" max="10757" width="8.28515625" style="42" customWidth="1"/>
    <col min="10758" max="10758" width="5.42578125" style="42" customWidth="1"/>
    <col min="10759" max="10759" width="8.5703125" style="42" customWidth="1"/>
    <col min="10760" max="10760" width="13.7109375" style="42" customWidth="1"/>
    <col min="10761" max="10761" width="15.7109375" style="42" customWidth="1"/>
    <col min="10762" max="10762" width="14.7109375" style="42" customWidth="1"/>
    <col min="10763" max="10763" width="15" style="42" customWidth="1"/>
    <col min="10764" max="10765" width="14.28515625" style="42" customWidth="1"/>
    <col min="10766" max="10766" width="0" style="42" hidden="1" customWidth="1"/>
    <col min="10767" max="10767" width="18.85546875" style="42" customWidth="1"/>
    <col min="10768" max="10780" width="8" style="42" customWidth="1"/>
    <col min="10781" max="10784" width="9.28515625" style="42" customWidth="1"/>
    <col min="10785" max="10812" width="8.85546875" style="42"/>
    <col min="10813" max="10813" width="64" style="42" customWidth="1"/>
    <col min="10814" max="10814" width="97.85546875" style="42" customWidth="1"/>
    <col min="10815" max="11008" width="8.85546875" style="42"/>
    <col min="11009" max="11009" width="1.28515625" style="42" customWidth="1"/>
    <col min="11010" max="11010" width="44.85546875" style="42" customWidth="1"/>
    <col min="11011" max="11011" width="47.28515625" style="42" customWidth="1"/>
    <col min="11012" max="11012" width="8.140625" style="42" customWidth="1"/>
    <col min="11013" max="11013" width="8.28515625" style="42" customWidth="1"/>
    <col min="11014" max="11014" width="5.42578125" style="42" customWidth="1"/>
    <col min="11015" max="11015" width="8.5703125" style="42" customWidth="1"/>
    <col min="11016" max="11016" width="13.7109375" style="42" customWidth="1"/>
    <col min="11017" max="11017" width="15.7109375" style="42" customWidth="1"/>
    <col min="11018" max="11018" width="14.7109375" style="42" customWidth="1"/>
    <col min="11019" max="11019" width="15" style="42" customWidth="1"/>
    <col min="11020" max="11021" width="14.28515625" style="42" customWidth="1"/>
    <col min="11022" max="11022" width="0" style="42" hidden="1" customWidth="1"/>
    <col min="11023" max="11023" width="18.85546875" style="42" customWidth="1"/>
    <col min="11024" max="11036" width="8" style="42" customWidth="1"/>
    <col min="11037" max="11040" width="9.28515625" style="42" customWidth="1"/>
    <col min="11041" max="11068" width="8.85546875" style="42"/>
    <col min="11069" max="11069" width="64" style="42" customWidth="1"/>
    <col min="11070" max="11070" width="97.85546875" style="42" customWidth="1"/>
    <col min="11071" max="11264" width="8.85546875" style="42"/>
    <col min="11265" max="11265" width="1.28515625" style="42" customWidth="1"/>
    <col min="11266" max="11266" width="44.85546875" style="42" customWidth="1"/>
    <col min="11267" max="11267" width="47.28515625" style="42" customWidth="1"/>
    <col min="11268" max="11268" width="8.140625" style="42" customWidth="1"/>
    <col min="11269" max="11269" width="8.28515625" style="42" customWidth="1"/>
    <col min="11270" max="11270" width="5.42578125" style="42" customWidth="1"/>
    <col min="11271" max="11271" width="8.5703125" style="42" customWidth="1"/>
    <col min="11272" max="11272" width="13.7109375" style="42" customWidth="1"/>
    <col min="11273" max="11273" width="15.7109375" style="42" customWidth="1"/>
    <col min="11274" max="11274" width="14.7109375" style="42" customWidth="1"/>
    <col min="11275" max="11275" width="15" style="42" customWidth="1"/>
    <col min="11276" max="11277" width="14.28515625" style="42" customWidth="1"/>
    <col min="11278" max="11278" width="0" style="42" hidden="1" customWidth="1"/>
    <col min="11279" max="11279" width="18.85546875" style="42" customWidth="1"/>
    <col min="11280" max="11292" width="8" style="42" customWidth="1"/>
    <col min="11293" max="11296" width="9.28515625" style="42" customWidth="1"/>
    <col min="11297" max="11324" width="8.85546875" style="42"/>
    <col min="11325" max="11325" width="64" style="42" customWidth="1"/>
    <col min="11326" max="11326" width="97.85546875" style="42" customWidth="1"/>
    <col min="11327" max="11520" width="8.85546875" style="42"/>
    <col min="11521" max="11521" width="1.28515625" style="42" customWidth="1"/>
    <col min="11522" max="11522" width="44.85546875" style="42" customWidth="1"/>
    <col min="11523" max="11523" width="47.28515625" style="42" customWidth="1"/>
    <col min="11524" max="11524" width="8.140625" style="42" customWidth="1"/>
    <col min="11525" max="11525" width="8.28515625" style="42" customWidth="1"/>
    <col min="11526" max="11526" width="5.42578125" style="42" customWidth="1"/>
    <col min="11527" max="11527" width="8.5703125" style="42" customWidth="1"/>
    <col min="11528" max="11528" width="13.7109375" style="42" customWidth="1"/>
    <col min="11529" max="11529" width="15.7109375" style="42" customWidth="1"/>
    <col min="11530" max="11530" width="14.7109375" style="42" customWidth="1"/>
    <col min="11531" max="11531" width="15" style="42" customWidth="1"/>
    <col min="11532" max="11533" width="14.28515625" style="42" customWidth="1"/>
    <col min="11534" max="11534" width="0" style="42" hidden="1" customWidth="1"/>
    <col min="11535" max="11535" width="18.85546875" style="42" customWidth="1"/>
    <col min="11536" max="11548" width="8" style="42" customWidth="1"/>
    <col min="11549" max="11552" width="9.28515625" style="42" customWidth="1"/>
    <col min="11553" max="11580" width="8.85546875" style="42"/>
    <col min="11581" max="11581" width="64" style="42" customWidth="1"/>
    <col min="11582" max="11582" width="97.85546875" style="42" customWidth="1"/>
    <col min="11583" max="11776" width="8.85546875" style="42"/>
    <col min="11777" max="11777" width="1.28515625" style="42" customWidth="1"/>
    <col min="11778" max="11778" width="44.85546875" style="42" customWidth="1"/>
    <col min="11779" max="11779" width="47.28515625" style="42" customWidth="1"/>
    <col min="11780" max="11780" width="8.140625" style="42" customWidth="1"/>
    <col min="11781" max="11781" width="8.28515625" style="42" customWidth="1"/>
    <col min="11782" max="11782" width="5.42578125" style="42" customWidth="1"/>
    <col min="11783" max="11783" width="8.5703125" style="42" customWidth="1"/>
    <col min="11784" max="11784" width="13.7109375" style="42" customWidth="1"/>
    <col min="11785" max="11785" width="15.7109375" style="42" customWidth="1"/>
    <col min="11786" max="11786" width="14.7109375" style="42" customWidth="1"/>
    <col min="11787" max="11787" width="15" style="42" customWidth="1"/>
    <col min="11788" max="11789" width="14.28515625" style="42" customWidth="1"/>
    <col min="11790" max="11790" width="0" style="42" hidden="1" customWidth="1"/>
    <col min="11791" max="11791" width="18.85546875" style="42" customWidth="1"/>
    <col min="11792" max="11804" width="8" style="42" customWidth="1"/>
    <col min="11805" max="11808" width="9.28515625" style="42" customWidth="1"/>
    <col min="11809" max="11836" width="8.85546875" style="42"/>
    <col min="11837" max="11837" width="64" style="42" customWidth="1"/>
    <col min="11838" max="11838" width="97.85546875" style="42" customWidth="1"/>
    <col min="11839" max="12032" width="8.85546875" style="42"/>
    <col min="12033" max="12033" width="1.28515625" style="42" customWidth="1"/>
    <col min="12034" max="12034" width="44.85546875" style="42" customWidth="1"/>
    <col min="12035" max="12035" width="47.28515625" style="42" customWidth="1"/>
    <col min="12036" max="12036" width="8.140625" style="42" customWidth="1"/>
    <col min="12037" max="12037" width="8.28515625" style="42" customWidth="1"/>
    <col min="12038" max="12038" width="5.42578125" style="42" customWidth="1"/>
    <col min="12039" max="12039" width="8.5703125" style="42" customWidth="1"/>
    <col min="12040" max="12040" width="13.7109375" style="42" customWidth="1"/>
    <col min="12041" max="12041" width="15.7109375" style="42" customWidth="1"/>
    <col min="12042" max="12042" width="14.7109375" style="42" customWidth="1"/>
    <col min="12043" max="12043" width="15" style="42" customWidth="1"/>
    <col min="12044" max="12045" width="14.28515625" style="42" customWidth="1"/>
    <col min="12046" max="12046" width="0" style="42" hidden="1" customWidth="1"/>
    <col min="12047" max="12047" width="18.85546875" style="42" customWidth="1"/>
    <col min="12048" max="12060" width="8" style="42" customWidth="1"/>
    <col min="12061" max="12064" width="9.28515625" style="42" customWidth="1"/>
    <col min="12065" max="12092" width="8.85546875" style="42"/>
    <col min="12093" max="12093" width="64" style="42" customWidth="1"/>
    <col min="12094" max="12094" width="97.85546875" style="42" customWidth="1"/>
    <col min="12095" max="12288" width="8.85546875" style="42"/>
    <col min="12289" max="12289" width="1.28515625" style="42" customWidth="1"/>
    <col min="12290" max="12290" width="44.85546875" style="42" customWidth="1"/>
    <col min="12291" max="12291" width="47.28515625" style="42" customWidth="1"/>
    <col min="12292" max="12292" width="8.140625" style="42" customWidth="1"/>
    <col min="12293" max="12293" width="8.28515625" style="42" customWidth="1"/>
    <col min="12294" max="12294" width="5.42578125" style="42" customWidth="1"/>
    <col min="12295" max="12295" width="8.5703125" style="42" customWidth="1"/>
    <col min="12296" max="12296" width="13.7109375" style="42" customWidth="1"/>
    <col min="12297" max="12297" width="15.7109375" style="42" customWidth="1"/>
    <col min="12298" max="12298" width="14.7109375" style="42" customWidth="1"/>
    <col min="12299" max="12299" width="15" style="42" customWidth="1"/>
    <col min="12300" max="12301" width="14.28515625" style="42" customWidth="1"/>
    <col min="12302" max="12302" width="0" style="42" hidden="1" customWidth="1"/>
    <col min="12303" max="12303" width="18.85546875" style="42" customWidth="1"/>
    <col min="12304" max="12316" width="8" style="42" customWidth="1"/>
    <col min="12317" max="12320" width="9.28515625" style="42" customWidth="1"/>
    <col min="12321" max="12348" width="8.85546875" style="42"/>
    <col min="12349" max="12349" width="64" style="42" customWidth="1"/>
    <col min="12350" max="12350" width="97.85546875" style="42" customWidth="1"/>
    <col min="12351" max="12544" width="8.85546875" style="42"/>
    <col min="12545" max="12545" width="1.28515625" style="42" customWidth="1"/>
    <col min="12546" max="12546" width="44.85546875" style="42" customWidth="1"/>
    <col min="12547" max="12547" width="47.28515625" style="42" customWidth="1"/>
    <col min="12548" max="12548" width="8.140625" style="42" customWidth="1"/>
    <col min="12549" max="12549" width="8.28515625" style="42" customWidth="1"/>
    <col min="12550" max="12550" width="5.42578125" style="42" customWidth="1"/>
    <col min="12551" max="12551" width="8.5703125" style="42" customWidth="1"/>
    <col min="12552" max="12552" width="13.7109375" style="42" customWidth="1"/>
    <col min="12553" max="12553" width="15.7109375" style="42" customWidth="1"/>
    <col min="12554" max="12554" width="14.7109375" style="42" customWidth="1"/>
    <col min="12555" max="12555" width="15" style="42" customWidth="1"/>
    <col min="12556" max="12557" width="14.28515625" style="42" customWidth="1"/>
    <col min="12558" max="12558" width="0" style="42" hidden="1" customWidth="1"/>
    <col min="12559" max="12559" width="18.85546875" style="42" customWidth="1"/>
    <col min="12560" max="12572" width="8" style="42" customWidth="1"/>
    <col min="12573" max="12576" width="9.28515625" style="42" customWidth="1"/>
    <col min="12577" max="12604" width="8.85546875" style="42"/>
    <col min="12605" max="12605" width="64" style="42" customWidth="1"/>
    <col min="12606" max="12606" width="97.85546875" style="42" customWidth="1"/>
    <col min="12607" max="12800" width="8.85546875" style="42"/>
    <col min="12801" max="12801" width="1.28515625" style="42" customWidth="1"/>
    <col min="12802" max="12802" width="44.85546875" style="42" customWidth="1"/>
    <col min="12803" max="12803" width="47.28515625" style="42" customWidth="1"/>
    <col min="12804" max="12804" width="8.140625" style="42" customWidth="1"/>
    <col min="12805" max="12805" width="8.28515625" style="42" customWidth="1"/>
    <col min="12806" max="12806" width="5.42578125" style="42" customWidth="1"/>
    <col min="12807" max="12807" width="8.5703125" style="42" customWidth="1"/>
    <col min="12808" max="12808" width="13.7109375" style="42" customWidth="1"/>
    <col min="12809" max="12809" width="15.7109375" style="42" customWidth="1"/>
    <col min="12810" max="12810" width="14.7109375" style="42" customWidth="1"/>
    <col min="12811" max="12811" width="15" style="42" customWidth="1"/>
    <col min="12812" max="12813" width="14.28515625" style="42" customWidth="1"/>
    <col min="12814" max="12814" width="0" style="42" hidden="1" customWidth="1"/>
    <col min="12815" max="12815" width="18.85546875" style="42" customWidth="1"/>
    <col min="12816" max="12828" width="8" style="42" customWidth="1"/>
    <col min="12829" max="12832" width="9.28515625" style="42" customWidth="1"/>
    <col min="12833" max="12860" width="8.85546875" style="42"/>
    <col min="12861" max="12861" width="64" style="42" customWidth="1"/>
    <col min="12862" max="12862" width="97.85546875" style="42" customWidth="1"/>
    <col min="12863" max="13056" width="8.85546875" style="42"/>
    <col min="13057" max="13057" width="1.28515625" style="42" customWidth="1"/>
    <col min="13058" max="13058" width="44.85546875" style="42" customWidth="1"/>
    <col min="13059" max="13059" width="47.28515625" style="42" customWidth="1"/>
    <col min="13060" max="13060" width="8.140625" style="42" customWidth="1"/>
    <col min="13061" max="13061" width="8.28515625" style="42" customWidth="1"/>
    <col min="13062" max="13062" width="5.42578125" style="42" customWidth="1"/>
    <col min="13063" max="13063" width="8.5703125" style="42" customWidth="1"/>
    <col min="13064" max="13064" width="13.7109375" style="42" customWidth="1"/>
    <col min="13065" max="13065" width="15.7109375" style="42" customWidth="1"/>
    <col min="13066" max="13066" width="14.7109375" style="42" customWidth="1"/>
    <col min="13067" max="13067" width="15" style="42" customWidth="1"/>
    <col min="13068" max="13069" width="14.28515625" style="42" customWidth="1"/>
    <col min="13070" max="13070" width="0" style="42" hidden="1" customWidth="1"/>
    <col min="13071" max="13071" width="18.85546875" style="42" customWidth="1"/>
    <col min="13072" max="13084" width="8" style="42" customWidth="1"/>
    <col min="13085" max="13088" width="9.28515625" style="42" customWidth="1"/>
    <col min="13089" max="13116" width="8.85546875" style="42"/>
    <col min="13117" max="13117" width="64" style="42" customWidth="1"/>
    <col min="13118" max="13118" width="97.85546875" style="42" customWidth="1"/>
    <col min="13119" max="13312" width="8.85546875" style="42"/>
    <col min="13313" max="13313" width="1.28515625" style="42" customWidth="1"/>
    <col min="13314" max="13314" width="44.85546875" style="42" customWidth="1"/>
    <col min="13315" max="13315" width="47.28515625" style="42" customWidth="1"/>
    <col min="13316" max="13316" width="8.140625" style="42" customWidth="1"/>
    <col min="13317" max="13317" width="8.28515625" style="42" customWidth="1"/>
    <col min="13318" max="13318" width="5.42578125" style="42" customWidth="1"/>
    <col min="13319" max="13319" width="8.5703125" style="42" customWidth="1"/>
    <col min="13320" max="13320" width="13.7109375" style="42" customWidth="1"/>
    <col min="13321" max="13321" width="15.7109375" style="42" customWidth="1"/>
    <col min="13322" max="13322" width="14.7109375" style="42" customWidth="1"/>
    <col min="13323" max="13323" width="15" style="42" customWidth="1"/>
    <col min="13324" max="13325" width="14.28515625" style="42" customWidth="1"/>
    <col min="13326" max="13326" width="0" style="42" hidden="1" customWidth="1"/>
    <col min="13327" max="13327" width="18.85546875" style="42" customWidth="1"/>
    <col min="13328" max="13340" width="8" style="42" customWidth="1"/>
    <col min="13341" max="13344" width="9.28515625" style="42" customWidth="1"/>
    <col min="13345" max="13372" width="8.85546875" style="42"/>
    <col min="13373" max="13373" width="64" style="42" customWidth="1"/>
    <col min="13374" max="13374" width="97.85546875" style="42" customWidth="1"/>
    <col min="13375" max="13568" width="8.85546875" style="42"/>
    <col min="13569" max="13569" width="1.28515625" style="42" customWidth="1"/>
    <col min="13570" max="13570" width="44.85546875" style="42" customWidth="1"/>
    <col min="13571" max="13571" width="47.28515625" style="42" customWidth="1"/>
    <col min="13572" max="13572" width="8.140625" style="42" customWidth="1"/>
    <col min="13573" max="13573" width="8.28515625" style="42" customWidth="1"/>
    <col min="13574" max="13574" width="5.42578125" style="42" customWidth="1"/>
    <col min="13575" max="13575" width="8.5703125" style="42" customWidth="1"/>
    <col min="13576" max="13576" width="13.7109375" style="42" customWidth="1"/>
    <col min="13577" max="13577" width="15.7109375" style="42" customWidth="1"/>
    <col min="13578" max="13578" width="14.7109375" style="42" customWidth="1"/>
    <col min="13579" max="13579" width="15" style="42" customWidth="1"/>
    <col min="13580" max="13581" width="14.28515625" style="42" customWidth="1"/>
    <col min="13582" max="13582" width="0" style="42" hidden="1" customWidth="1"/>
    <col min="13583" max="13583" width="18.85546875" style="42" customWidth="1"/>
    <col min="13584" max="13596" width="8" style="42" customWidth="1"/>
    <col min="13597" max="13600" width="9.28515625" style="42" customWidth="1"/>
    <col min="13601" max="13628" width="8.85546875" style="42"/>
    <col min="13629" max="13629" width="64" style="42" customWidth="1"/>
    <col min="13630" max="13630" width="97.85546875" style="42" customWidth="1"/>
    <col min="13631" max="13824" width="8.85546875" style="42"/>
    <col min="13825" max="13825" width="1.28515625" style="42" customWidth="1"/>
    <col min="13826" max="13826" width="44.85546875" style="42" customWidth="1"/>
    <col min="13827" max="13827" width="47.28515625" style="42" customWidth="1"/>
    <col min="13828" max="13828" width="8.140625" style="42" customWidth="1"/>
    <col min="13829" max="13829" width="8.28515625" style="42" customWidth="1"/>
    <col min="13830" max="13830" width="5.42578125" style="42" customWidth="1"/>
    <col min="13831" max="13831" width="8.5703125" style="42" customWidth="1"/>
    <col min="13832" max="13832" width="13.7109375" style="42" customWidth="1"/>
    <col min="13833" max="13833" width="15.7109375" style="42" customWidth="1"/>
    <col min="13834" max="13834" width="14.7109375" style="42" customWidth="1"/>
    <col min="13835" max="13835" width="15" style="42" customWidth="1"/>
    <col min="13836" max="13837" width="14.28515625" style="42" customWidth="1"/>
    <col min="13838" max="13838" width="0" style="42" hidden="1" customWidth="1"/>
    <col min="13839" max="13839" width="18.85546875" style="42" customWidth="1"/>
    <col min="13840" max="13852" width="8" style="42" customWidth="1"/>
    <col min="13853" max="13856" width="9.28515625" style="42" customWidth="1"/>
    <col min="13857" max="13884" width="8.85546875" style="42"/>
    <col min="13885" max="13885" width="64" style="42" customWidth="1"/>
    <col min="13886" max="13886" width="97.85546875" style="42" customWidth="1"/>
    <col min="13887" max="14080" width="8.85546875" style="42"/>
    <col min="14081" max="14081" width="1.28515625" style="42" customWidth="1"/>
    <col min="14082" max="14082" width="44.85546875" style="42" customWidth="1"/>
    <col min="14083" max="14083" width="47.28515625" style="42" customWidth="1"/>
    <col min="14084" max="14084" width="8.140625" style="42" customWidth="1"/>
    <col min="14085" max="14085" width="8.28515625" style="42" customWidth="1"/>
    <col min="14086" max="14086" width="5.42578125" style="42" customWidth="1"/>
    <col min="14087" max="14087" width="8.5703125" style="42" customWidth="1"/>
    <col min="14088" max="14088" width="13.7109375" style="42" customWidth="1"/>
    <col min="14089" max="14089" width="15.7109375" style="42" customWidth="1"/>
    <col min="14090" max="14090" width="14.7109375" style="42" customWidth="1"/>
    <col min="14091" max="14091" width="15" style="42" customWidth="1"/>
    <col min="14092" max="14093" width="14.28515625" style="42" customWidth="1"/>
    <col min="14094" max="14094" width="0" style="42" hidden="1" customWidth="1"/>
    <col min="14095" max="14095" width="18.85546875" style="42" customWidth="1"/>
    <col min="14096" max="14108" width="8" style="42" customWidth="1"/>
    <col min="14109" max="14112" width="9.28515625" style="42" customWidth="1"/>
    <col min="14113" max="14140" width="8.85546875" style="42"/>
    <col min="14141" max="14141" width="64" style="42" customWidth="1"/>
    <col min="14142" max="14142" width="97.85546875" style="42" customWidth="1"/>
    <col min="14143" max="14336" width="8.85546875" style="42"/>
    <col min="14337" max="14337" width="1.28515625" style="42" customWidth="1"/>
    <col min="14338" max="14338" width="44.85546875" style="42" customWidth="1"/>
    <col min="14339" max="14339" width="47.28515625" style="42" customWidth="1"/>
    <col min="14340" max="14340" width="8.140625" style="42" customWidth="1"/>
    <col min="14341" max="14341" width="8.28515625" style="42" customWidth="1"/>
    <col min="14342" max="14342" width="5.42578125" style="42" customWidth="1"/>
    <col min="14343" max="14343" width="8.5703125" style="42" customWidth="1"/>
    <col min="14344" max="14344" width="13.7109375" style="42" customWidth="1"/>
    <col min="14345" max="14345" width="15.7109375" style="42" customWidth="1"/>
    <col min="14346" max="14346" width="14.7109375" style="42" customWidth="1"/>
    <col min="14347" max="14347" width="15" style="42" customWidth="1"/>
    <col min="14348" max="14349" width="14.28515625" style="42" customWidth="1"/>
    <col min="14350" max="14350" width="0" style="42" hidden="1" customWidth="1"/>
    <col min="14351" max="14351" width="18.85546875" style="42" customWidth="1"/>
    <col min="14352" max="14364" width="8" style="42" customWidth="1"/>
    <col min="14365" max="14368" width="9.28515625" style="42" customWidth="1"/>
    <col min="14369" max="14396" width="8.85546875" style="42"/>
    <col min="14397" max="14397" width="64" style="42" customWidth="1"/>
    <col min="14398" max="14398" width="97.85546875" style="42" customWidth="1"/>
    <col min="14399" max="14592" width="8.85546875" style="42"/>
    <col min="14593" max="14593" width="1.28515625" style="42" customWidth="1"/>
    <col min="14594" max="14594" width="44.85546875" style="42" customWidth="1"/>
    <col min="14595" max="14595" width="47.28515625" style="42" customWidth="1"/>
    <col min="14596" max="14596" width="8.140625" style="42" customWidth="1"/>
    <col min="14597" max="14597" width="8.28515625" style="42" customWidth="1"/>
    <col min="14598" max="14598" width="5.42578125" style="42" customWidth="1"/>
    <col min="14599" max="14599" width="8.5703125" style="42" customWidth="1"/>
    <col min="14600" max="14600" width="13.7109375" style="42" customWidth="1"/>
    <col min="14601" max="14601" width="15.7109375" style="42" customWidth="1"/>
    <col min="14602" max="14602" width="14.7109375" style="42" customWidth="1"/>
    <col min="14603" max="14603" width="15" style="42" customWidth="1"/>
    <col min="14604" max="14605" width="14.28515625" style="42" customWidth="1"/>
    <col min="14606" max="14606" width="0" style="42" hidden="1" customWidth="1"/>
    <col min="14607" max="14607" width="18.85546875" style="42" customWidth="1"/>
    <col min="14608" max="14620" width="8" style="42" customWidth="1"/>
    <col min="14621" max="14624" width="9.28515625" style="42" customWidth="1"/>
    <col min="14625" max="14652" width="8.85546875" style="42"/>
    <col min="14653" max="14653" width="64" style="42" customWidth="1"/>
    <col min="14654" max="14654" width="97.85546875" style="42" customWidth="1"/>
    <col min="14655" max="14848" width="8.85546875" style="42"/>
    <col min="14849" max="14849" width="1.28515625" style="42" customWidth="1"/>
    <col min="14850" max="14850" width="44.85546875" style="42" customWidth="1"/>
    <col min="14851" max="14851" width="47.28515625" style="42" customWidth="1"/>
    <col min="14852" max="14852" width="8.140625" style="42" customWidth="1"/>
    <col min="14853" max="14853" width="8.28515625" style="42" customWidth="1"/>
    <col min="14854" max="14854" width="5.42578125" style="42" customWidth="1"/>
    <col min="14855" max="14855" width="8.5703125" style="42" customWidth="1"/>
    <col min="14856" max="14856" width="13.7109375" style="42" customWidth="1"/>
    <col min="14857" max="14857" width="15.7109375" style="42" customWidth="1"/>
    <col min="14858" max="14858" width="14.7109375" style="42" customWidth="1"/>
    <col min="14859" max="14859" width="15" style="42" customWidth="1"/>
    <col min="14860" max="14861" width="14.28515625" style="42" customWidth="1"/>
    <col min="14862" max="14862" width="0" style="42" hidden="1" customWidth="1"/>
    <col min="14863" max="14863" width="18.85546875" style="42" customWidth="1"/>
    <col min="14864" max="14876" width="8" style="42" customWidth="1"/>
    <col min="14877" max="14880" width="9.28515625" style="42" customWidth="1"/>
    <col min="14881" max="14908" width="8.85546875" style="42"/>
    <col min="14909" max="14909" width="64" style="42" customWidth="1"/>
    <col min="14910" max="14910" width="97.85546875" style="42" customWidth="1"/>
    <col min="14911" max="15104" width="8.85546875" style="42"/>
    <col min="15105" max="15105" width="1.28515625" style="42" customWidth="1"/>
    <col min="15106" max="15106" width="44.85546875" style="42" customWidth="1"/>
    <col min="15107" max="15107" width="47.28515625" style="42" customWidth="1"/>
    <col min="15108" max="15108" width="8.140625" style="42" customWidth="1"/>
    <col min="15109" max="15109" width="8.28515625" style="42" customWidth="1"/>
    <col min="15110" max="15110" width="5.42578125" style="42" customWidth="1"/>
    <col min="15111" max="15111" width="8.5703125" style="42" customWidth="1"/>
    <col min="15112" max="15112" width="13.7109375" style="42" customWidth="1"/>
    <col min="15113" max="15113" width="15.7109375" style="42" customWidth="1"/>
    <col min="15114" max="15114" width="14.7109375" style="42" customWidth="1"/>
    <col min="15115" max="15115" width="15" style="42" customWidth="1"/>
    <col min="15116" max="15117" width="14.28515625" style="42" customWidth="1"/>
    <col min="15118" max="15118" width="0" style="42" hidden="1" customWidth="1"/>
    <col min="15119" max="15119" width="18.85546875" style="42" customWidth="1"/>
    <col min="15120" max="15132" width="8" style="42" customWidth="1"/>
    <col min="15133" max="15136" width="9.28515625" style="42" customWidth="1"/>
    <col min="15137" max="15164" width="8.85546875" style="42"/>
    <col min="15165" max="15165" width="64" style="42" customWidth="1"/>
    <col min="15166" max="15166" width="97.85546875" style="42" customWidth="1"/>
    <col min="15167" max="15360" width="8.85546875" style="42"/>
    <col min="15361" max="15361" width="1.28515625" style="42" customWidth="1"/>
    <col min="15362" max="15362" width="44.85546875" style="42" customWidth="1"/>
    <col min="15363" max="15363" width="47.28515625" style="42" customWidth="1"/>
    <col min="15364" max="15364" width="8.140625" style="42" customWidth="1"/>
    <col min="15365" max="15365" width="8.28515625" style="42" customWidth="1"/>
    <col min="15366" max="15366" width="5.42578125" style="42" customWidth="1"/>
    <col min="15367" max="15367" width="8.5703125" style="42" customWidth="1"/>
    <col min="15368" max="15368" width="13.7109375" style="42" customWidth="1"/>
    <col min="15369" max="15369" width="15.7109375" style="42" customWidth="1"/>
    <col min="15370" max="15370" width="14.7109375" style="42" customWidth="1"/>
    <col min="15371" max="15371" width="15" style="42" customWidth="1"/>
    <col min="15372" max="15373" width="14.28515625" style="42" customWidth="1"/>
    <col min="15374" max="15374" width="0" style="42" hidden="1" customWidth="1"/>
    <col min="15375" max="15375" width="18.85546875" style="42" customWidth="1"/>
    <col min="15376" max="15388" width="8" style="42" customWidth="1"/>
    <col min="15389" max="15392" width="9.28515625" style="42" customWidth="1"/>
    <col min="15393" max="15420" width="8.85546875" style="42"/>
    <col min="15421" max="15421" width="64" style="42" customWidth="1"/>
    <col min="15422" max="15422" width="97.85546875" style="42" customWidth="1"/>
    <col min="15423" max="15616" width="8.85546875" style="42"/>
    <col min="15617" max="15617" width="1.28515625" style="42" customWidth="1"/>
    <col min="15618" max="15618" width="44.85546875" style="42" customWidth="1"/>
    <col min="15619" max="15619" width="47.28515625" style="42" customWidth="1"/>
    <col min="15620" max="15620" width="8.140625" style="42" customWidth="1"/>
    <col min="15621" max="15621" width="8.28515625" style="42" customWidth="1"/>
    <col min="15622" max="15622" width="5.42578125" style="42" customWidth="1"/>
    <col min="15623" max="15623" width="8.5703125" style="42" customWidth="1"/>
    <col min="15624" max="15624" width="13.7109375" style="42" customWidth="1"/>
    <col min="15625" max="15625" width="15.7109375" style="42" customWidth="1"/>
    <col min="15626" max="15626" width="14.7109375" style="42" customWidth="1"/>
    <col min="15627" max="15627" width="15" style="42" customWidth="1"/>
    <col min="15628" max="15629" width="14.28515625" style="42" customWidth="1"/>
    <col min="15630" max="15630" width="0" style="42" hidden="1" customWidth="1"/>
    <col min="15631" max="15631" width="18.85546875" style="42" customWidth="1"/>
    <col min="15632" max="15644" width="8" style="42" customWidth="1"/>
    <col min="15645" max="15648" width="9.28515625" style="42" customWidth="1"/>
    <col min="15649" max="15676" width="8.85546875" style="42"/>
    <col min="15677" max="15677" width="64" style="42" customWidth="1"/>
    <col min="15678" max="15678" width="97.85546875" style="42" customWidth="1"/>
    <col min="15679" max="15872" width="8.85546875" style="42"/>
    <col min="15873" max="15873" width="1.28515625" style="42" customWidth="1"/>
    <col min="15874" max="15874" width="44.85546875" style="42" customWidth="1"/>
    <col min="15875" max="15875" width="47.28515625" style="42" customWidth="1"/>
    <col min="15876" max="15876" width="8.140625" style="42" customWidth="1"/>
    <col min="15877" max="15877" width="8.28515625" style="42" customWidth="1"/>
    <col min="15878" max="15878" width="5.42578125" style="42" customWidth="1"/>
    <col min="15879" max="15879" width="8.5703125" style="42" customWidth="1"/>
    <col min="15880" max="15880" width="13.7109375" style="42" customWidth="1"/>
    <col min="15881" max="15881" width="15.7109375" style="42" customWidth="1"/>
    <col min="15882" max="15882" width="14.7109375" style="42" customWidth="1"/>
    <col min="15883" max="15883" width="15" style="42" customWidth="1"/>
    <col min="15884" max="15885" width="14.28515625" style="42" customWidth="1"/>
    <col min="15886" max="15886" width="0" style="42" hidden="1" customWidth="1"/>
    <col min="15887" max="15887" width="18.85546875" style="42" customWidth="1"/>
    <col min="15888" max="15900" width="8" style="42" customWidth="1"/>
    <col min="15901" max="15904" width="9.28515625" style="42" customWidth="1"/>
    <col min="15905" max="15932" width="8.85546875" style="42"/>
    <col min="15933" max="15933" width="64" style="42" customWidth="1"/>
    <col min="15934" max="15934" width="97.85546875" style="42" customWidth="1"/>
    <col min="15935" max="16128" width="8.85546875" style="42"/>
    <col min="16129" max="16129" width="1.28515625" style="42" customWidth="1"/>
    <col min="16130" max="16130" width="44.85546875" style="42" customWidth="1"/>
    <col min="16131" max="16131" width="47.28515625" style="42" customWidth="1"/>
    <col min="16132" max="16132" width="8.140625" style="42" customWidth="1"/>
    <col min="16133" max="16133" width="8.28515625" style="42" customWidth="1"/>
    <col min="16134" max="16134" width="5.42578125" style="42" customWidth="1"/>
    <col min="16135" max="16135" width="8.5703125" style="42" customWidth="1"/>
    <col min="16136" max="16136" width="13.7109375" style="42" customWidth="1"/>
    <col min="16137" max="16137" width="15.7109375" style="42" customWidth="1"/>
    <col min="16138" max="16138" width="14.7109375" style="42" customWidth="1"/>
    <col min="16139" max="16139" width="15" style="42" customWidth="1"/>
    <col min="16140" max="16141" width="14.28515625" style="42" customWidth="1"/>
    <col min="16142" max="16142" width="0" style="42" hidden="1" customWidth="1"/>
    <col min="16143" max="16143" width="18.85546875" style="42" customWidth="1"/>
    <col min="16144" max="16156" width="8" style="42" customWidth="1"/>
    <col min="16157" max="16160" width="9.28515625" style="42" customWidth="1"/>
    <col min="16161" max="16188" width="8.85546875" style="42"/>
    <col min="16189" max="16189" width="64" style="42" customWidth="1"/>
    <col min="16190" max="16190" width="97.85546875" style="42" customWidth="1"/>
    <col min="16191" max="16383" width="8.85546875" style="42"/>
    <col min="16384" max="16384" width="9.140625" style="42" customWidth="1"/>
  </cols>
  <sheetData>
    <row r="1" spans="1:62" ht="24" customHeight="1" thickTop="1" thickBot="1" x14ac:dyDescent="0.3">
      <c r="A1" s="124"/>
      <c r="B1" s="520"/>
      <c r="C1" s="521"/>
      <c r="D1" s="521"/>
      <c r="E1" s="521"/>
      <c r="F1" s="521"/>
      <c r="G1" s="521"/>
      <c r="H1" s="521"/>
      <c r="I1" s="521"/>
      <c r="J1" s="521"/>
      <c r="K1" s="521"/>
      <c r="L1" s="521"/>
      <c r="M1" s="522"/>
      <c r="N1" s="125"/>
      <c r="BI1" s="43" t="s">
        <v>186</v>
      </c>
      <c r="BJ1" s="44" t="s">
        <v>187</v>
      </c>
    </row>
    <row r="2" spans="1:62" ht="24" customHeight="1" x14ac:dyDescent="0.25">
      <c r="A2" s="126"/>
      <c r="B2" s="533" t="s">
        <v>585</v>
      </c>
      <c r="C2" s="533"/>
      <c r="D2" s="533"/>
      <c r="E2" s="533"/>
      <c r="F2" s="533"/>
      <c r="G2" s="533"/>
      <c r="H2" s="533"/>
      <c r="I2" s="533"/>
      <c r="J2" s="533"/>
      <c r="K2" s="533"/>
      <c r="L2" s="533"/>
      <c r="M2" s="533"/>
      <c r="N2" s="127"/>
      <c r="BI2" s="128"/>
      <c r="BJ2" s="129"/>
    </row>
    <row r="3" spans="1:62" ht="16.149999999999999" customHeight="1" thickBot="1" x14ac:dyDescent="0.3">
      <c r="A3" s="183"/>
      <c r="B3" s="357"/>
      <c r="C3" s="357"/>
      <c r="D3" s="358"/>
      <c r="E3" s="358"/>
      <c r="F3" s="358"/>
      <c r="G3" s="359"/>
      <c r="H3" s="359"/>
      <c r="I3" s="359"/>
      <c r="J3" s="359"/>
      <c r="K3" s="359"/>
      <c r="L3" s="359"/>
      <c r="M3" s="360"/>
      <c r="N3" s="127"/>
      <c r="BI3" s="128"/>
      <c r="BJ3" s="129"/>
    </row>
    <row r="4" spans="1:62" ht="16.149999999999999" customHeight="1" thickBot="1" x14ac:dyDescent="0.3">
      <c r="A4" s="183"/>
      <c r="B4" s="357"/>
      <c r="C4" s="357"/>
      <c r="D4" s="358"/>
      <c r="E4" s="358"/>
      <c r="F4" s="358"/>
      <c r="G4" s="359"/>
      <c r="H4" s="359"/>
      <c r="I4" s="359"/>
      <c r="J4" s="359"/>
      <c r="K4" s="359"/>
      <c r="L4" s="359"/>
      <c r="M4" s="361"/>
      <c r="N4" s="127"/>
      <c r="BI4" s="43" t="s">
        <v>186</v>
      </c>
      <c r="BJ4" s="44" t="s">
        <v>187</v>
      </c>
    </row>
    <row r="5" spans="1:62" ht="16.149999999999999" customHeight="1" x14ac:dyDescent="0.25">
      <c r="A5" s="183"/>
      <c r="B5" s="362" t="s">
        <v>587</v>
      </c>
      <c r="C5" s="364" t="str">
        <f>Dirigente!C5</f>
        <v>Comune di Golfo Aranci</v>
      </c>
      <c r="D5" s="358"/>
      <c r="E5" s="534" t="s">
        <v>576</v>
      </c>
      <c r="F5" s="534"/>
      <c r="G5" s="534"/>
      <c r="H5" s="534"/>
      <c r="I5" s="534"/>
      <c r="J5" s="534"/>
      <c r="K5" s="357"/>
      <c r="L5" s="358" t="s">
        <v>227</v>
      </c>
      <c r="M5" s="361"/>
      <c r="N5" s="127"/>
      <c r="BI5" s="47" t="s">
        <v>190</v>
      </c>
      <c r="BJ5" s="48" t="s">
        <v>191</v>
      </c>
    </row>
    <row r="6" spans="1:62" ht="16.149999999999999" customHeight="1" x14ac:dyDescent="0.25">
      <c r="A6" s="183"/>
      <c r="B6" s="362" t="s">
        <v>588</v>
      </c>
      <c r="C6" s="365" t="str">
        <f>Dirigente!C6</f>
        <v>Finanziario, risorse umane e tributi</v>
      </c>
      <c r="D6" s="358"/>
      <c r="E6" s="535" t="s">
        <v>617</v>
      </c>
      <c r="F6" s="535"/>
      <c r="G6" s="535"/>
      <c r="H6" s="535"/>
      <c r="I6" s="535"/>
      <c r="J6" s="535"/>
      <c r="L6" s="358">
        <v>2024</v>
      </c>
      <c r="M6" s="361"/>
      <c r="N6" s="127"/>
      <c r="BI6" s="49" t="s">
        <v>193</v>
      </c>
      <c r="BJ6" s="50" t="s">
        <v>194</v>
      </c>
    </row>
    <row r="7" spans="1:62" ht="16.149999999999999" customHeight="1" x14ac:dyDescent="0.25">
      <c r="A7" s="183"/>
      <c r="B7" s="362" t="s">
        <v>589</v>
      </c>
      <c r="C7" s="365" t="str">
        <f>Dirigente!C7</f>
        <v>Simone Bertuccelli</v>
      </c>
      <c r="D7" s="359"/>
      <c r="E7" s="359"/>
      <c r="F7" s="359"/>
      <c r="G7" s="359"/>
      <c r="H7" s="359"/>
      <c r="I7" s="359"/>
      <c r="J7" s="359"/>
      <c r="K7" s="359"/>
      <c r="L7" s="359"/>
      <c r="M7" s="361"/>
      <c r="N7" s="127"/>
      <c r="BI7" s="49" t="s">
        <v>196</v>
      </c>
      <c r="BJ7" s="50" t="s">
        <v>197</v>
      </c>
    </row>
    <row r="8" spans="1:62" ht="16.149999999999999" customHeight="1" thickBot="1" x14ac:dyDescent="0.3">
      <c r="A8" s="183"/>
      <c r="B8" s="362" t="s">
        <v>229</v>
      </c>
      <c r="C8" s="365" t="s">
        <v>616</v>
      </c>
      <c r="D8" s="359"/>
      <c r="E8" s="359"/>
      <c r="F8" s="359"/>
      <c r="G8" s="359"/>
      <c r="H8" s="359"/>
      <c r="I8" s="359"/>
      <c r="J8" s="359"/>
      <c r="K8" s="359"/>
      <c r="L8" s="359"/>
      <c r="M8" s="361"/>
      <c r="N8" s="127"/>
      <c r="BI8" s="355"/>
      <c r="BJ8" s="356"/>
    </row>
    <row r="9" spans="1:62" ht="16.149999999999999" customHeight="1" thickBot="1" x14ac:dyDescent="0.3">
      <c r="A9" s="183"/>
      <c r="B9" s="362"/>
      <c r="C9" s="357"/>
      <c r="D9" s="359"/>
      <c r="E9" s="359"/>
      <c r="F9" s="359"/>
      <c r="G9" s="359"/>
      <c r="H9" s="359"/>
      <c r="I9" s="359"/>
      <c r="J9" s="359"/>
      <c r="K9" s="359"/>
      <c r="L9" s="359"/>
      <c r="M9" s="363"/>
      <c r="N9" s="127"/>
      <c r="BI9" s="43" t="s">
        <v>186</v>
      </c>
      <c r="BJ9" s="44" t="s">
        <v>187</v>
      </c>
    </row>
    <row r="10" spans="1:62" ht="24" customHeight="1" x14ac:dyDescent="0.25">
      <c r="A10" s="126"/>
      <c r="B10" s="501" t="s">
        <v>263</v>
      </c>
      <c r="C10" s="501"/>
      <c r="D10" s="502" t="s">
        <v>264</v>
      </c>
      <c r="E10" s="502" t="s">
        <v>265</v>
      </c>
      <c r="F10" s="502" t="s">
        <v>266</v>
      </c>
      <c r="G10" s="503" t="s">
        <v>267</v>
      </c>
      <c r="H10" s="504" t="s">
        <v>268</v>
      </c>
      <c r="I10" s="504"/>
      <c r="J10" s="504"/>
      <c r="K10" s="504"/>
      <c r="L10" s="504"/>
      <c r="M10" s="505" t="s">
        <v>269</v>
      </c>
      <c r="N10" s="127"/>
      <c r="BI10" s="49" t="s">
        <v>201</v>
      </c>
      <c r="BJ10" s="50" t="s">
        <v>202</v>
      </c>
    </row>
    <row r="11" spans="1:62" ht="24" customHeight="1" x14ac:dyDescent="0.25">
      <c r="A11" s="126"/>
      <c r="B11" s="501"/>
      <c r="C11" s="501"/>
      <c r="D11" s="502"/>
      <c r="E11" s="502"/>
      <c r="F11" s="502"/>
      <c r="G11" s="503"/>
      <c r="H11" s="329">
        <v>1</v>
      </c>
      <c r="I11" s="329">
        <v>2</v>
      </c>
      <c r="J11" s="329">
        <v>3</v>
      </c>
      <c r="K11" s="329">
        <v>4</v>
      </c>
      <c r="L11" s="329">
        <v>5</v>
      </c>
      <c r="M11" s="505"/>
      <c r="N11" s="127"/>
      <c r="BI11" s="49" t="s">
        <v>203</v>
      </c>
      <c r="BJ11" s="50" t="s">
        <v>204</v>
      </c>
    </row>
    <row r="12" spans="1:62" ht="24" customHeight="1" x14ac:dyDescent="0.25">
      <c r="A12" s="126"/>
      <c r="B12" s="501"/>
      <c r="C12" s="501"/>
      <c r="D12" s="502"/>
      <c r="E12" s="502"/>
      <c r="F12" s="502"/>
      <c r="G12" s="503"/>
      <c r="H12" s="330" t="s">
        <v>232</v>
      </c>
      <c r="I12" s="330" t="s">
        <v>233</v>
      </c>
      <c r="J12" s="331" t="s">
        <v>234</v>
      </c>
      <c r="K12" s="331" t="s">
        <v>270</v>
      </c>
      <c r="L12" s="331" t="s">
        <v>271</v>
      </c>
      <c r="M12" s="505"/>
      <c r="N12" s="127"/>
      <c r="BI12" s="49" t="s">
        <v>207</v>
      </c>
      <c r="BJ12" s="50" t="s">
        <v>208</v>
      </c>
    </row>
    <row r="13" spans="1:62" ht="24" customHeight="1" x14ac:dyDescent="0.25">
      <c r="A13" s="126"/>
      <c r="B13" s="332" t="s">
        <v>212</v>
      </c>
      <c r="C13" s="332" t="s">
        <v>238</v>
      </c>
      <c r="D13" s="502"/>
      <c r="E13" s="502"/>
      <c r="F13" s="502"/>
      <c r="G13" s="503"/>
      <c r="H13" s="328" t="s">
        <v>56</v>
      </c>
      <c r="I13" s="328" t="s">
        <v>57</v>
      </c>
      <c r="J13" s="328" t="s">
        <v>243</v>
      </c>
      <c r="K13" s="328" t="s">
        <v>244</v>
      </c>
      <c r="L13" s="328" t="s">
        <v>245</v>
      </c>
      <c r="M13" s="505"/>
      <c r="N13" s="127"/>
      <c r="BI13" s="49" t="s">
        <v>215</v>
      </c>
      <c r="BJ13" s="50" t="s">
        <v>216</v>
      </c>
    </row>
    <row r="14" spans="1:62" ht="70.150000000000006" customHeight="1" x14ac:dyDescent="0.25">
      <c r="A14" s="126"/>
      <c r="B14" s="314" t="str">
        <f>'Elenco Obiettivi'!C9</f>
        <v>Assicurare un'efficace acquisizione, gestione e programmazione delle risorse finanziarie dell'ente al fine di garantire la qualità dei servizi svolti e il rispetto dei piani e dei programmi della politica</v>
      </c>
      <c r="C14" s="314"/>
      <c r="D14" s="315">
        <v>5</v>
      </c>
      <c r="E14" s="347">
        <f t="shared" ref="E14:E19" si="0">(D14/D$43)*80</f>
        <v>5</v>
      </c>
      <c r="F14" s="315">
        <f>G14/100</f>
        <v>0</v>
      </c>
      <c r="G14" s="317"/>
      <c r="H14" s="318" t="str">
        <f t="shared" ref="H14:H22" si="1">IF($F14&lt;=0.2,IF($F14&gt;=0,"x",""),"")</f>
        <v>x</v>
      </c>
      <c r="I14" s="319" t="str">
        <f>IF(F14&lt;=0.5,IF(F14&gt;=0.21,"x",""),"")</f>
        <v/>
      </c>
      <c r="J14" s="320" t="str">
        <f>IF(F14&lt;=0.7,IF(F14&gt;=0.51,"x",""),"")</f>
        <v/>
      </c>
      <c r="K14" s="320" t="str">
        <f>IF(F14&lt;=0.9,IF(F14&gt;=0.71,"x",""),"")</f>
        <v/>
      </c>
      <c r="L14" s="320" t="str">
        <f>IF(F14&lt;=1,IF(F14&gt;0.9,"x",""),"")</f>
        <v/>
      </c>
      <c r="M14" s="320"/>
      <c r="N14" s="127"/>
      <c r="O14" s="268"/>
      <c r="P14" s="57"/>
      <c r="Q14" s="57"/>
      <c r="R14" s="56"/>
      <c r="S14" s="56"/>
      <c r="T14" s="56"/>
      <c r="U14" s="56"/>
      <c r="V14" s="56"/>
      <c r="W14" s="56"/>
      <c r="X14" s="56"/>
      <c r="Y14" s="56"/>
      <c r="Z14" s="56"/>
      <c r="AA14" s="56"/>
      <c r="AB14" s="56"/>
      <c r="AC14" s="56"/>
      <c r="AD14" s="56"/>
      <c r="AE14" s="56"/>
      <c r="AF14" s="56"/>
      <c r="AG14" s="56"/>
      <c r="AH14" s="56"/>
      <c r="AI14" s="56"/>
      <c r="AJ14" s="56"/>
      <c r="AK14" s="56"/>
      <c r="AL14" s="56"/>
      <c r="AM14" s="56"/>
      <c r="AN14" s="58"/>
      <c r="BI14" s="49" t="s">
        <v>217</v>
      </c>
      <c r="BJ14" s="50" t="s">
        <v>218</v>
      </c>
    </row>
    <row r="15" spans="1:62" ht="70.150000000000006" customHeight="1" x14ac:dyDescent="0.25">
      <c r="A15" s="126"/>
      <c r="B15" s="314" t="str">
        <f>'Elenco Obiettivi'!C10</f>
        <v xml:space="preserve">Attuazione delle misure previste dalla normativa  in materia di trasparenza </v>
      </c>
      <c r="C15" s="314"/>
      <c r="D15" s="315">
        <v>5</v>
      </c>
      <c r="E15" s="347">
        <f t="shared" si="0"/>
        <v>5</v>
      </c>
      <c r="F15" s="315">
        <f t="shared" ref="F15:F22" si="2">G15/100</f>
        <v>0</v>
      </c>
      <c r="G15" s="317"/>
      <c r="H15" s="320" t="str">
        <f t="shared" si="1"/>
        <v>x</v>
      </c>
      <c r="I15" s="320" t="str">
        <f t="shared" ref="I15:I22" si="3">IF(F15&lt;=0.5,IF(F15&gt;=0.21,"x",""),"")</f>
        <v/>
      </c>
      <c r="J15" s="320" t="str">
        <f t="shared" ref="J15:J22" si="4">IF(F15&lt;=0.7,IF(F15&gt;=0.51,"x",""),"")</f>
        <v/>
      </c>
      <c r="K15" s="320" t="str">
        <f t="shared" ref="K15:K22" si="5">IF(F15&lt;=0.9,IF(F15&gt;=0.71,"x",""),"")</f>
        <v/>
      </c>
      <c r="L15" s="320" t="str">
        <f t="shared" ref="L15:L22" si="6">IF(F15&lt;=1,IF(F15&gt;0.9,"x",""),"")</f>
        <v/>
      </c>
      <c r="M15" s="320"/>
      <c r="N15" s="127"/>
      <c r="O15" s="42" t="str">
        <f>IF(G14&gt;76&lt;100,1,"")</f>
        <v/>
      </c>
      <c r="BI15" s="49" t="s">
        <v>274</v>
      </c>
      <c r="BJ15" s="50" t="s">
        <v>275</v>
      </c>
    </row>
    <row r="16" spans="1:62" ht="70.150000000000006" customHeight="1" x14ac:dyDescent="0.25">
      <c r="A16" s="126"/>
      <c r="B16" s="314" t="str">
        <f>'Elenco Obiettivi'!C11</f>
        <v>Attuazione delle misure previste dalla normativa  in materia di Anticorruzione</v>
      </c>
      <c r="C16" s="314"/>
      <c r="D16" s="315">
        <v>5</v>
      </c>
      <c r="E16" s="347">
        <f t="shared" si="0"/>
        <v>5</v>
      </c>
      <c r="F16" s="315">
        <f t="shared" si="2"/>
        <v>0</v>
      </c>
      <c r="G16" s="317"/>
      <c r="H16" s="320" t="str">
        <f t="shared" si="1"/>
        <v>x</v>
      </c>
      <c r="I16" s="320" t="str">
        <f t="shared" si="3"/>
        <v/>
      </c>
      <c r="J16" s="320" t="str">
        <f t="shared" si="4"/>
        <v/>
      </c>
      <c r="K16" s="320" t="str">
        <f t="shared" si="5"/>
        <v/>
      </c>
      <c r="L16" s="320" t="str">
        <f t="shared" si="6"/>
        <v/>
      </c>
      <c r="M16" s="320"/>
      <c r="N16" s="127"/>
      <c r="BI16" s="49" t="s">
        <v>276</v>
      </c>
      <c r="BJ16" s="50" t="s">
        <v>277</v>
      </c>
    </row>
    <row r="17" spans="1:62" ht="97.15" customHeight="1" x14ac:dyDescent="0.25">
      <c r="A17" s="126"/>
      <c r="B17" s="314" t="str">
        <f>'Elenco Obiettivi'!C12</f>
        <v>Assicurare un elevato standard degli atti amministrativi finalizzato a garantire la legittimità, regolarità e correttezza dell’azione amministrativa nonche di regolarità contabile degli atti mediante l'attuazione dei controlli cosi come previsto nel numero e con le modalità programmate nel regolamento sui controlli interni adottato dall'ente.</v>
      </c>
      <c r="C17" s="314"/>
      <c r="D17" s="315">
        <v>5</v>
      </c>
      <c r="E17" s="347">
        <f t="shared" si="0"/>
        <v>5</v>
      </c>
      <c r="F17" s="315">
        <f t="shared" si="2"/>
        <v>0</v>
      </c>
      <c r="G17" s="317"/>
      <c r="H17" s="320" t="str">
        <f t="shared" si="1"/>
        <v>x</v>
      </c>
      <c r="I17" s="320" t="str">
        <f t="shared" si="3"/>
        <v/>
      </c>
      <c r="J17" s="320" t="str">
        <f t="shared" si="4"/>
        <v/>
      </c>
      <c r="K17" s="320" t="str">
        <f t="shared" si="5"/>
        <v/>
      </c>
      <c r="L17" s="320" t="str">
        <f t="shared" si="6"/>
        <v/>
      </c>
      <c r="M17" s="320"/>
      <c r="N17" s="127"/>
      <c r="O17" s="56"/>
      <c r="P17" s="57"/>
      <c r="Q17" s="57"/>
      <c r="R17" s="56"/>
      <c r="S17" s="56"/>
      <c r="T17" s="56"/>
      <c r="U17" s="56"/>
      <c r="V17" s="56"/>
      <c r="W17" s="56"/>
      <c r="X17" s="56"/>
      <c r="Y17" s="56"/>
      <c r="Z17" s="56"/>
      <c r="AA17" s="56"/>
      <c r="AB17" s="56"/>
      <c r="AC17" s="56"/>
      <c r="AD17" s="56"/>
      <c r="AE17" s="56"/>
      <c r="AF17" s="56"/>
      <c r="AG17" s="56"/>
      <c r="AH17" s="56"/>
      <c r="AI17" s="56"/>
      <c r="AJ17" s="56"/>
      <c r="AK17" s="56"/>
      <c r="AL17" s="56"/>
      <c r="AM17" s="56"/>
      <c r="AN17" s="58"/>
      <c r="BI17" s="49" t="s">
        <v>278</v>
      </c>
      <c r="BJ17" s="50" t="s">
        <v>279</v>
      </c>
    </row>
    <row r="18" spans="1:62" ht="70.150000000000006" customHeight="1" x14ac:dyDescent="0.25">
      <c r="A18" s="126"/>
      <c r="B18" s="314" t="str">
        <f>'Elenco Obiettivi'!C13</f>
        <v>Rispetto dei tempi di pagamento:  Garantire il rispetto dei tempi di pagamento delle fatture per lavori, forniture e servizi come richiesto dall'art. 4 bis), c. 2 del D.L. D.L. 24/02/2023 n. 13 (cd. Decreto PNRR3) convertito in L. 21/04/2023 n. 41 e secondo le indicazioni operative della circolare n° 1  del MEF/RGS  del 03.01.2024</v>
      </c>
      <c r="C18" s="314"/>
      <c r="D18" s="315">
        <v>30</v>
      </c>
      <c r="E18" s="347">
        <f t="shared" si="0"/>
        <v>30</v>
      </c>
      <c r="F18" s="315">
        <f t="shared" si="2"/>
        <v>0</v>
      </c>
      <c r="G18" s="317"/>
      <c r="H18" s="320" t="str">
        <f t="shared" si="1"/>
        <v>x</v>
      </c>
      <c r="I18" s="320" t="str">
        <f t="shared" si="3"/>
        <v/>
      </c>
      <c r="J18" s="320" t="str">
        <f t="shared" si="4"/>
        <v/>
      </c>
      <c r="K18" s="320" t="str">
        <f t="shared" si="5"/>
        <v/>
      </c>
      <c r="L18" s="320" t="str">
        <f t="shared" si="6"/>
        <v/>
      </c>
      <c r="M18" s="320"/>
      <c r="N18" s="127"/>
      <c r="BI18" s="49" t="s">
        <v>280</v>
      </c>
      <c r="BJ18" s="50" t="s">
        <v>281</v>
      </c>
    </row>
    <row r="19" spans="1:62" ht="70.150000000000006" customHeight="1" thickBot="1" x14ac:dyDescent="0.3">
      <c r="A19" s="126"/>
      <c r="B19" s="341" t="s">
        <v>581</v>
      </c>
      <c r="C19" s="314"/>
      <c r="D19" s="315">
        <v>5</v>
      </c>
      <c r="E19" s="347">
        <f t="shared" si="0"/>
        <v>5</v>
      </c>
      <c r="F19" s="315">
        <f t="shared" si="2"/>
        <v>0</v>
      </c>
      <c r="G19" s="317"/>
      <c r="H19" s="320" t="str">
        <f t="shared" si="1"/>
        <v>x</v>
      </c>
      <c r="I19" s="320" t="str">
        <f t="shared" si="3"/>
        <v/>
      </c>
      <c r="J19" s="320" t="str">
        <f t="shared" si="4"/>
        <v/>
      </c>
      <c r="K19" s="320" t="str">
        <f t="shared" si="5"/>
        <v/>
      </c>
      <c r="L19" s="320" t="str">
        <f t="shared" si="6"/>
        <v/>
      </c>
      <c r="M19" s="320"/>
      <c r="N19" s="127"/>
      <c r="BI19" s="133"/>
      <c r="BJ19" s="134"/>
    </row>
    <row r="20" spans="1:62" ht="24" customHeight="1" thickBot="1" x14ac:dyDescent="0.3">
      <c r="A20" s="126"/>
      <c r="B20" s="341" t="s">
        <v>590</v>
      </c>
      <c r="D20" s="315">
        <v>5</v>
      </c>
      <c r="E20" s="316" t="e">
        <f t="shared" ref="E20:E22" si="7">(D20/D$68)*100</f>
        <v>#DIV/0!</v>
      </c>
      <c r="F20" s="315">
        <f t="shared" si="2"/>
        <v>0</v>
      </c>
      <c r="G20" s="317"/>
      <c r="H20" s="320" t="str">
        <f t="shared" si="1"/>
        <v>x</v>
      </c>
      <c r="I20" s="320" t="str">
        <f t="shared" si="3"/>
        <v/>
      </c>
      <c r="J20" s="320" t="str">
        <f t="shared" si="4"/>
        <v/>
      </c>
      <c r="K20" s="320" t="str">
        <f t="shared" si="5"/>
        <v/>
      </c>
      <c r="L20" s="320" t="str">
        <f t="shared" si="6"/>
        <v/>
      </c>
      <c r="M20" s="320"/>
      <c r="N20" s="127"/>
      <c r="BI20" s="133"/>
      <c r="BJ20" s="134"/>
    </row>
    <row r="21" spans="1:62" ht="24" hidden="1" customHeight="1" x14ac:dyDescent="0.25">
      <c r="A21" s="126"/>
      <c r="B21" s="314">
        <f>'Elenco Obiettivi'!C17</f>
        <v>0</v>
      </c>
      <c r="C21" s="314">
        <f>'Elenco Obiettivi'!E17</f>
        <v>0</v>
      </c>
      <c r="D21" s="315"/>
      <c r="E21" s="316" t="e">
        <f t="shared" si="7"/>
        <v>#DIV/0!</v>
      </c>
      <c r="F21" s="315">
        <f t="shared" si="2"/>
        <v>0</v>
      </c>
      <c r="G21" s="317"/>
      <c r="H21" s="320" t="str">
        <f t="shared" si="1"/>
        <v>x</v>
      </c>
      <c r="I21" s="320" t="str">
        <f t="shared" si="3"/>
        <v/>
      </c>
      <c r="J21" s="320" t="str">
        <f t="shared" si="4"/>
        <v/>
      </c>
      <c r="K21" s="320" t="str">
        <f t="shared" si="5"/>
        <v/>
      </c>
      <c r="L21" s="320" t="str">
        <f t="shared" si="6"/>
        <v/>
      </c>
      <c r="M21" s="320"/>
      <c r="N21" s="127"/>
      <c r="BI21" s="133"/>
      <c r="BJ21" s="134"/>
    </row>
    <row r="22" spans="1:62" ht="24" hidden="1" customHeight="1" x14ac:dyDescent="0.25">
      <c r="A22" s="126"/>
      <c r="B22" s="314">
        <f>'Elenco Obiettivi'!C18</f>
        <v>0</v>
      </c>
      <c r="C22" s="314">
        <f>'Elenco Obiettivi'!E18</f>
        <v>0</v>
      </c>
      <c r="D22" s="315"/>
      <c r="E22" s="316" t="e">
        <f t="shared" si="7"/>
        <v>#DIV/0!</v>
      </c>
      <c r="F22" s="315">
        <f t="shared" si="2"/>
        <v>0</v>
      </c>
      <c r="G22" s="317"/>
      <c r="H22" s="320" t="str">
        <f t="shared" si="1"/>
        <v>x</v>
      </c>
      <c r="I22" s="320" t="str">
        <f t="shared" si="3"/>
        <v/>
      </c>
      <c r="J22" s="320" t="str">
        <f t="shared" si="4"/>
        <v/>
      </c>
      <c r="K22" s="320" t="str">
        <f t="shared" si="5"/>
        <v/>
      </c>
      <c r="L22" s="320" t="str">
        <f t="shared" si="6"/>
        <v/>
      </c>
      <c r="M22" s="320"/>
      <c r="N22" s="127"/>
      <c r="BI22" s="133"/>
      <c r="BJ22" s="134"/>
    </row>
    <row r="23" spans="1:62" s="60" customFormat="1" ht="24" customHeight="1" thickBot="1" x14ac:dyDescent="0.3">
      <c r="A23" s="126"/>
      <c r="B23" s="493" t="s">
        <v>284</v>
      </c>
      <c r="C23" s="494"/>
      <c r="D23" s="333" t="s">
        <v>285</v>
      </c>
      <c r="E23" s="510" t="s">
        <v>286</v>
      </c>
      <c r="F23" s="510"/>
      <c r="G23" s="510"/>
      <c r="H23" s="504" t="s">
        <v>287</v>
      </c>
      <c r="I23" s="504"/>
      <c r="J23" s="504"/>
      <c r="K23" s="504"/>
      <c r="L23" s="504"/>
      <c r="M23" s="328" t="s">
        <v>288</v>
      </c>
      <c r="N23" s="127"/>
      <c r="BI23" s="133"/>
      <c r="BJ23" s="134"/>
    </row>
    <row r="24" spans="1:62" s="60" customFormat="1" ht="24" customHeight="1" x14ac:dyDescent="0.25">
      <c r="A24" s="126"/>
      <c r="B24" s="495"/>
      <c r="C24" s="496"/>
      <c r="D24" s="334">
        <f>SUM(D14:D22)</f>
        <v>60</v>
      </c>
      <c r="E24" s="510">
        <f>SUM(E14:E19)</f>
        <v>55</v>
      </c>
      <c r="F24" s="510"/>
      <c r="G24" s="510"/>
      <c r="H24" s="335"/>
      <c r="I24" s="336" t="e">
        <f>IF(I14="x",F14*E14)++IF(I15="x",F15*E15)+IF(I16="x",F16*E16)+IF(I17="x",F17*E17)+IF(I18="x",F18*E18)+IF(#REF!="x",#REF!*#REF!)+IF(I19="x",F19*E19)+IF(I20="x",F20*E20)+IF(I21="x",F21*E21)+IF(I22="x",F22*E22)</f>
        <v>#REF!</v>
      </c>
      <c r="J24" s="336" t="e">
        <f>IF(J14="x",F14*E14)+IF(J15="x",F15*E15)+IF(J16="x",F16*E16)+IF(J17="x",F17*E17)+IF(J18="x",F18*E18)+IF(#REF!="x",#REF!*#REF!)+IF(J19="x",F19*E19)+IF(J20="x",F20*E20)+IF(J21="x",F21*E21)+IF(J22="x",F22*E22)</f>
        <v>#REF!</v>
      </c>
      <c r="K24" s="336" t="e">
        <f>IF(K14="x",F14*E14)+IF(K15="x",F15*E15)+IF(K16="x",F16*E16)+IF(K17="x",F17*E17)+IF(K18="x",F18*E18)+IF(#REF!="x",#REF!*#REF!)+IF(K19="x",F19*E19)+IF(K20="x",F20*E20)+IF(K21="x",F21*E21)+IF(K22="x",F22*E22)</f>
        <v>#REF!</v>
      </c>
      <c r="L24" s="336" t="e">
        <f>IF(L14="x",F14*E14)+IF(L15="x",F15*E15)+IF(L16="x",F16*E16)+IF(L17="x",F17*E17)+IF(L18="x",F18*E18)+IF(#REF!="x",#REF!*#REF!)+IF(L19="x",F19*E19)+IF(L20="x",F20*E20)+IF(L21="x",F21*E21)+IF(L22="x",F22*E22)</f>
        <v>#REF!</v>
      </c>
      <c r="M24" s="337" t="e">
        <f>SUM(I24:L24)</f>
        <v>#REF!</v>
      </c>
      <c r="N24" s="127"/>
      <c r="BI24" s="135"/>
      <c r="BJ24" s="136"/>
    </row>
    <row r="25" spans="1:62" s="60" customFormat="1" ht="7.9" customHeight="1" x14ac:dyDescent="0.25">
      <c r="A25" s="126"/>
      <c r="B25" s="497"/>
      <c r="C25" s="497"/>
      <c r="D25" s="497"/>
      <c r="E25" s="497"/>
      <c r="F25" s="497"/>
      <c r="G25" s="497"/>
      <c r="H25" s="497"/>
      <c r="I25" s="497"/>
      <c r="J25" s="497"/>
      <c r="K25" s="497"/>
      <c r="L25" s="497"/>
      <c r="M25" s="497"/>
      <c r="N25" s="127"/>
      <c r="BI25" s="135"/>
      <c r="BJ25" s="136"/>
    </row>
    <row r="26" spans="1:62" s="60" customFormat="1" ht="24" customHeight="1" x14ac:dyDescent="0.25">
      <c r="A26" s="126"/>
      <c r="B26" s="488" t="s">
        <v>289</v>
      </c>
      <c r="C26" s="489"/>
      <c r="D26" s="492" t="str">
        <f>D10</f>
        <v>Peso Assoluto Obiettivo</v>
      </c>
      <c r="E26" s="492" t="str">
        <f>E10</f>
        <v>Peso % Obiettivo</v>
      </c>
      <c r="F26" s="492" t="str">
        <f>F10</f>
        <v>Fornule</v>
      </c>
      <c r="G26" s="492" t="str">
        <f>G10</f>
        <v>Risultato (%)</v>
      </c>
      <c r="H26" s="329">
        <v>1</v>
      </c>
      <c r="I26" s="329">
        <v>2</v>
      </c>
      <c r="J26" s="329">
        <v>3</v>
      </c>
      <c r="K26" s="329">
        <v>4</v>
      </c>
      <c r="L26" s="329">
        <v>5</v>
      </c>
      <c r="M26" s="509" t="str">
        <f>M10</f>
        <v>NOTE</v>
      </c>
      <c r="N26" s="127"/>
      <c r="BI26" s="135"/>
      <c r="BJ26" s="136"/>
    </row>
    <row r="27" spans="1:62" s="60" customFormat="1" ht="24" customHeight="1" x14ac:dyDescent="0.25">
      <c r="A27" s="126"/>
      <c r="B27" s="490"/>
      <c r="C27" s="491"/>
      <c r="D27" s="492"/>
      <c r="E27" s="492"/>
      <c r="F27" s="492"/>
      <c r="G27" s="492"/>
      <c r="H27" s="330" t="s">
        <v>232</v>
      </c>
      <c r="I27" s="330" t="s">
        <v>233</v>
      </c>
      <c r="J27" s="331" t="s">
        <v>234</v>
      </c>
      <c r="K27" s="331" t="s">
        <v>270</v>
      </c>
      <c r="L27" s="331" t="s">
        <v>271</v>
      </c>
      <c r="M27" s="509"/>
      <c r="N27" s="127"/>
      <c r="BI27" s="135"/>
      <c r="BJ27" s="136"/>
    </row>
    <row r="28" spans="1:62" s="60" customFormat="1" ht="34.15" customHeight="1" x14ac:dyDescent="0.25">
      <c r="A28" s="126"/>
      <c r="B28" s="332" t="s">
        <v>586</v>
      </c>
      <c r="C28" s="332" t="s">
        <v>238</v>
      </c>
      <c r="D28" s="492"/>
      <c r="E28" s="492"/>
      <c r="F28" s="492"/>
      <c r="G28" s="492"/>
      <c r="H28" s="328" t="s">
        <v>56</v>
      </c>
      <c r="I28" s="328" t="s">
        <v>57</v>
      </c>
      <c r="J28" s="328" t="s">
        <v>243</v>
      </c>
      <c r="K28" s="328" t="s">
        <v>244</v>
      </c>
      <c r="L28" s="328" t="s">
        <v>245</v>
      </c>
      <c r="M28" s="509"/>
      <c r="N28" s="127"/>
      <c r="BI28" s="135"/>
      <c r="BJ28" s="136"/>
    </row>
    <row r="29" spans="1:62" s="60" customFormat="1" ht="18.600000000000001" customHeight="1" x14ac:dyDescent="0.25">
      <c r="A29" s="126"/>
      <c r="B29" s="314" t="s">
        <v>604</v>
      </c>
      <c r="C29" s="314" t="s">
        <v>618</v>
      </c>
      <c r="D29" s="315">
        <v>20</v>
      </c>
      <c r="E29" s="347">
        <f>(D29/D$43)*80</f>
        <v>20</v>
      </c>
      <c r="F29" s="315">
        <f t="shared" ref="F29:F39" si="8">G29/100</f>
        <v>0</v>
      </c>
      <c r="G29" s="317"/>
      <c r="H29" s="320" t="str">
        <f t="shared" ref="H29:H40" si="9">IF($F29&lt;=0.2,IF($F29&gt;=0,"x",""),"")</f>
        <v>x</v>
      </c>
      <c r="I29" s="320" t="str">
        <f t="shared" ref="I29:I40" si="10">IF(F29&lt;=0.5,IF(F29&gt;=0.21,"x",""),"")</f>
        <v/>
      </c>
      <c r="J29" s="320" t="str">
        <f t="shared" ref="J29:J40" si="11">IF(F29&lt;=0.7,IF(F29&gt;=0.51,"x",""),"")</f>
        <v/>
      </c>
      <c r="K29" s="320" t="str">
        <f t="shared" ref="K29:K40" si="12">IF(F29&lt;=0.9,IF(F29&gt;=0.71,"x",""),"")</f>
        <v/>
      </c>
      <c r="L29" s="320" t="str">
        <f t="shared" ref="L29:L40" si="13">IF(F29&lt;=1,IF(F29&gt;0.9,"x",""),"")</f>
        <v/>
      </c>
      <c r="M29" s="320"/>
      <c r="N29" s="127"/>
      <c r="BI29" s="135"/>
      <c r="BJ29" s="136"/>
    </row>
    <row r="30" spans="1:62" s="60" customFormat="1" ht="18.600000000000001" customHeight="1" x14ac:dyDescent="0.25">
      <c r="A30" s="126"/>
      <c r="B30" s="314"/>
      <c r="C30" s="314"/>
      <c r="D30" s="315"/>
      <c r="E30" s="347">
        <f t="shared" ref="E30:E40" si="14">(D30/D$43)*80</f>
        <v>0</v>
      </c>
      <c r="F30" s="315">
        <f t="shared" si="8"/>
        <v>0</v>
      </c>
      <c r="G30" s="317"/>
      <c r="H30" s="320" t="str">
        <f t="shared" si="9"/>
        <v>x</v>
      </c>
      <c r="I30" s="320" t="str">
        <f t="shared" si="10"/>
        <v/>
      </c>
      <c r="J30" s="320" t="str">
        <f t="shared" si="11"/>
        <v/>
      </c>
      <c r="K30" s="320" t="str">
        <f t="shared" si="12"/>
        <v/>
      </c>
      <c r="L30" s="320" t="str">
        <f t="shared" si="13"/>
        <v/>
      </c>
      <c r="M30" s="320"/>
      <c r="N30" s="127"/>
      <c r="BI30" s="135"/>
      <c r="BJ30" s="136"/>
    </row>
    <row r="31" spans="1:62" s="60" customFormat="1" ht="18.600000000000001" customHeight="1" x14ac:dyDescent="0.25">
      <c r="A31" s="126"/>
      <c r="B31" s="314"/>
      <c r="C31" s="314"/>
      <c r="D31" s="315"/>
      <c r="E31" s="347">
        <f t="shared" si="14"/>
        <v>0</v>
      </c>
      <c r="F31" s="315">
        <f t="shared" si="8"/>
        <v>0</v>
      </c>
      <c r="G31" s="317"/>
      <c r="H31" s="320" t="str">
        <f t="shared" si="9"/>
        <v>x</v>
      </c>
      <c r="I31" s="320" t="str">
        <f t="shared" si="10"/>
        <v/>
      </c>
      <c r="J31" s="320" t="str">
        <f t="shared" si="11"/>
        <v/>
      </c>
      <c r="K31" s="320" t="str">
        <f t="shared" si="12"/>
        <v/>
      </c>
      <c r="L31" s="320" t="str">
        <f t="shared" si="13"/>
        <v/>
      </c>
      <c r="M31" s="320"/>
      <c r="N31" s="127"/>
      <c r="BI31" s="135"/>
      <c r="BJ31" s="136"/>
    </row>
    <row r="32" spans="1:62" s="60" customFormat="1" ht="18.600000000000001" customHeight="1" x14ac:dyDescent="0.25">
      <c r="A32" s="126"/>
      <c r="B32" s="314"/>
      <c r="C32" s="314"/>
      <c r="D32" s="315"/>
      <c r="E32" s="347">
        <f t="shared" si="14"/>
        <v>0</v>
      </c>
      <c r="F32" s="315">
        <f t="shared" si="8"/>
        <v>0</v>
      </c>
      <c r="G32" s="317"/>
      <c r="H32" s="320" t="str">
        <f t="shared" si="9"/>
        <v>x</v>
      </c>
      <c r="I32" s="320" t="str">
        <f t="shared" si="10"/>
        <v/>
      </c>
      <c r="J32" s="320" t="str">
        <f t="shared" si="11"/>
        <v/>
      </c>
      <c r="K32" s="320" t="str">
        <f t="shared" si="12"/>
        <v/>
      </c>
      <c r="L32" s="320" t="str">
        <f t="shared" si="13"/>
        <v/>
      </c>
      <c r="M32" s="320"/>
      <c r="N32" s="127"/>
      <c r="BI32" s="135"/>
      <c r="BJ32" s="136"/>
    </row>
    <row r="33" spans="1:62" s="60" customFormat="1" ht="18.600000000000001" customHeight="1" x14ac:dyDescent="0.25">
      <c r="A33" s="126"/>
      <c r="B33" s="314"/>
      <c r="C33" s="314"/>
      <c r="D33" s="315"/>
      <c r="E33" s="347">
        <f t="shared" si="14"/>
        <v>0</v>
      </c>
      <c r="F33" s="315">
        <f t="shared" si="8"/>
        <v>0</v>
      </c>
      <c r="G33" s="317"/>
      <c r="H33" s="320" t="str">
        <f t="shared" si="9"/>
        <v>x</v>
      </c>
      <c r="I33" s="320" t="str">
        <f t="shared" si="10"/>
        <v/>
      </c>
      <c r="J33" s="320" t="str">
        <f t="shared" si="11"/>
        <v/>
      </c>
      <c r="K33" s="320" t="str">
        <f t="shared" si="12"/>
        <v/>
      </c>
      <c r="L33" s="320" t="str">
        <f t="shared" si="13"/>
        <v/>
      </c>
      <c r="M33" s="320"/>
      <c r="N33" s="127"/>
      <c r="BI33" s="135"/>
      <c r="BJ33" s="136"/>
    </row>
    <row r="34" spans="1:62" s="60" customFormat="1" ht="18.600000000000001" customHeight="1" x14ac:dyDescent="0.25">
      <c r="A34" s="126"/>
      <c r="B34" s="314"/>
      <c r="C34" s="314"/>
      <c r="D34" s="315"/>
      <c r="E34" s="347">
        <f t="shared" si="14"/>
        <v>0</v>
      </c>
      <c r="F34" s="315">
        <f t="shared" si="8"/>
        <v>0</v>
      </c>
      <c r="G34" s="317"/>
      <c r="H34" s="320" t="str">
        <f t="shared" si="9"/>
        <v>x</v>
      </c>
      <c r="I34" s="320" t="str">
        <f t="shared" si="10"/>
        <v/>
      </c>
      <c r="J34" s="320" t="str">
        <f t="shared" si="11"/>
        <v/>
      </c>
      <c r="K34" s="320" t="str">
        <f t="shared" si="12"/>
        <v/>
      </c>
      <c r="L34" s="320" t="str">
        <f t="shared" si="13"/>
        <v/>
      </c>
      <c r="M34" s="320"/>
      <c r="N34" s="127"/>
      <c r="BI34" s="135"/>
      <c r="BJ34" s="136"/>
    </row>
    <row r="35" spans="1:62" s="60" customFormat="1" ht="18.600000000000001" customHeight="1" x14ac:dyDescent="0.25">
      <c r="A35" s="126"/>
      <c r="B35" s="314"/>
      <c r="C35" s="314"/>
      <c r="D35" s="315"/>
      <c r="E35" s="347">
        <f t="shared" si="14"/>
        <v>0</v>
      </c>
      <c r="F35" s="315">
        <f t="shared" si="8"/>
        <v>0</v>
      </c>
      <c r="G35" s="317"/>
      <c r="H35" s="320" t="str">
        <f t="shared" si="9"/>
        <v>x</v>
      </c>
      <c r="I35" s="320" t="str">
        <f t="shared" si="10"/>
        <v/>
      </c>
      <c r="J35" s="320" t="str">
        <f t="shared" si="11"/>
        <v/>
      </c>
      <c r="K35" s="320" t="str">
        <f t="shared" si="12"/>
        <v/>
      </c>
      <c r="L35" s="320" t="str">
        <f t="shared" si="13"/>
        <v/>
      </c>
      <c r="M35" s="320"/>
      <c r="N35" s="127"/>
      <c r="BI35" s="135"/>
      <c r="BJ35" s="136"/>
    </row>
    <row r="36" spans="1:62" s="60" customFormat="1" ht="18.600000000000001" customHeight="1" x14ac:dyDescent="0.25">
      <c r="A36" s="126"/>
      <c r="B36" s="314"/>
      <c r="C36" s="314"/>
      <c r="D36" s="315"/>
      <c r="E36" s="347">
        <f t="shared" si="14"/>
        <v>0</v>
      </c>
      <c r="F36" s="315">
        <f t="shared" si="8"/>
        <v>0</v>
      </c>
      <c r="G36" s="317"/>
      <c r="H36" s="320" t="str">
        <f t="shared" si="9"/>
        <v>x</v>
      </c>
      <c r="I36" s="320" t="str">
        <f t="shared" si="10"/>
        <v/>
      </c>
      <c r="J36" s="320" t="str">
        <f t="shared" si="11"/>
        <v/>
      </c>
      <c r="K36" s="320" t="str">
        <f t="shared" si="12"/>
        <v/>
      </c>
      <c r="L36" s="320" t="str">
        <f t="shared" si="13"/>
        <v/>
      </c>
      <c r="M36" s="320"/>
      <c r="N36" s="127"/>
      <c r="BI36" s="135"/>
      <c r="BJ36" s="136"/>
    </row>
    <row r="37" spans="1:62" s="60" customFormat="1" ht="18.600000000000001" customHeight="1" x14ac:dyDescent="0.25">
      <c r="A37" s="126"/>
      <c r="B37" s="314"/>
      <c r="C37" s="314"/>
      <c r="D37" s="315"/>
      <c r="E37" s="347">
        <f t="shared" si="14"/>
        <v>0</v>
      </c>
      <c r="F37" s="315">
        <f t="shared" si="8"/>
        <v>0</v>
      </c>
      <c r="G37" s="317"/>
      <c r="H37" s="320" t="str">
        <f t="shared" si="9"/>
        <v>x</v>
      </c>
      <c r="I37" s="320" t="str">
        <f t="shared" si="10"/>
        <v/>
      </c>
      <c r="J37" s="320" t="str">
        <f t="shared" si="11"/>
        <v/>
      </c>
      <c r="K37" s="320" t="str">
        <f t="shared" si="12"/>
        <v/>
      </c>
      <c r="L37" s="320" t="str">
        <f t="shared" si="13"/>
        <v/>
      </c>
      <c r="M37" s="320"/>
      <c r="N37" s="127"/>
      <c r="BI37" s="135"/>
      <c r="BJ37" s="136"/>
    </row>
    <row r="38" spans="1:62" s="60" customFormat="1" ht="18.600000000000001" customHeight="1" x14ac:dyDescent="0.25">
      <c r="A38" s="126"/>
      <c r="B38" s="314"/>
      <c r="C38" s="314"/>
      <c r="D38" s="315"/>
      <c r="E38" s="347">
        <f t="shared" si="14"/>
        <v>0</v>
      </c>
      <c r="F38" s="315">
        <f t="shared" si="8"/>
        <v>0</v>
      </c>
      <c r="G38" s="317"/>
      <c r="H38" s="320" t="str">
        <f t="shared" si="9"/>
        <v>x</v>
      </c>
      <c r="I38" s="320" t="str">
        <f t="shared" si="10"/>
        <v/>
      </c>
      <c r="J38" s="320" t="str">
        <f t="shared" si="11"/>
        <v/>
      </c>
      <c r="K38" s="320" t="str">
        <f t="shared" si="12"/>
        <v/>
      </c>
      <c r="L38" s="320" t="str">
        <f t="shared" si="13"/>
        <v/>
      </c>
      <c r="M38" s="320"/>
      <c r="N38" s="127"/>
      <c r="BI38" s="135"/>
      <c r="BJ38" s="136"/>
    </row>
    <row r="39" spans="1:62" s="60" customFormat="1" ht="18.600000000000001" customHeight="1" x14ac:dyDescent="0.25">
      <c r="A39" s="126"/>
      <c r="B39" s="314"/>
      <c r="C39" s="314"/>
      <c r="D39" s="315"/>
      <c r="E39" s="347">
        <f t="shared" si="14"/>
        <v>0</v>
      </c>
      <c r="F39" s="315">
        <f t="shared" si="8"/>
        <v>0</v>
      </c>
      <c r="G39" s="317"/>
      <c r="H39" s="320" t="str">
        <f t="shared" si="9"/>
        <v>x</v>
      </c>
      <c r="I39" s="320" t="str">
        <f t="shared" si="10"/>
        <v/>
      </c>
      <c r="J39" s="320" t="str">
        <f t="shared" si="11"/>
        <v/>
      </c>
      <c r="K39" s="320" t="str">
        <f t="shared" si="12"/>
        <v/>
      </c>
      <c r="L39" s="320" t="str">
        <f t="shared" si="13"/>
        <v/>
      </c>
      <c r="M39" s="320"/>
      <c r="N39" s="127"/>
      <c r="BI39" s="135"/>
      <c r="BJ39" s="136"/>
    </row>
    <row r="40" spans="1:62" s="60" customFormat="1" ht="18.600000000000001" customHeight="1" x14ac:dyDescent="0.25">
      <c r="A40" s="126"/>
      <c r="B40" s="314"/>
      <c r="C40" s="314"/>
      <c r="D40" s="315"/>
      <c r="E40" s="347">
        <f t="shared" si="14"/>
        <v>0</v>
      </c>
      <c r="F40" s="315">
        <f>G40/100</f>
        <v>0</v>
      </c>
      <c r="G40" s="317"/>
      <c r="H40" s="320" t="str">
        <f t="shared" si="9"/>
        <v>x</v>
      </c>
      <c r="I40" s="320" t="str">
        <f t="shared" si="10"/>
        <v/>
      </c>
      <c r="J40" s="320" t="str">
        <f t="shared" si="11"/>
        <v/>
      </c>
      <c r="K40" s="320" t="str">
        <f t="shared" si="12"/>
        <v/>
      </c>
      <c r="L40" s="320" t="str">
        <f t="shared" si="13"/>
        <v/>
      </c>
      <c r="M40" s="320"/>
      <c r="N40" s="127"/>
      <c r="BI40" s="135"/>
      <c r="BJ40" s="136"/>
    </row>
    <row r="41" spans="1:62" s="60" customFormat="1" ht="17.45" customHeight="1" thickBot="1" x14ac:dyDescent="0.3">
      <c r="A41" s="126"/>
      <c r="B41" s="482" t="s">
        <v>582</v>
      </c>
      <c r="C41" s="483"/>
      <c r="D41" s="348" t="s">
        <v>285</v>
      </c>
      <c r="E41" s="518" t="s">
        <v>286</v>
      </c>
      <c r="F41" s="518"/>
      <c r="G41" s="518"/>
      <c r="H41" s="514" t="s">
        <v>287</v>
      </c>
      <c r="I41" s="482"/>
      <c r="J41" s="482"/>
      <c r="K41" s="482"/>
      <c r="L41" s="482"/>
      <c r="M41" s="516" t="s">
        <v>288</v>
      </c>
      <c r="N41" s="127"/>
      <c r="P41" s="312">
        <f>SUM(E29:E40)</f>
        <v>20</v>
      </c>
      <c r="BI41" s="133"/>
      <c r="BJ41" s="134"/>
    </row>
    <row r="42" spans="1:62" s="60" customFormat="1" ht="17.45" customHeight="1" x14ac:dyDescent="0.25">
      <c r="A42" s="126"/>
      <c r="B42" s="484"/>
      <c r="C42" s="485"/>
      <c r="D42" s="349">
        <f>SUM(D29:D40)</f>
        <v>20</v>
      </c>
      <c r="E42" s="511">
        <f>SUM(E29:E40)</f>
        <v>20</v>
      </c>
      <c r="F42" s="512"/>
      <c r="G42" s="513"/>
      <c r="H42" s="515"/>
      <c r="I42" s="496"/>
      <c r="J42" s="496"/>
      <c r="K42" s="496"/>
      <c r="L42" s="496"/>
      <c r="M42" s="517"/>
      <c r="N42" s="127"/>
      <c r="P42" s="312"/>
      <c r="BI42" s="345"/>
      <c r="BJ42" s="345"/>
    </row>
    <row r="43" spans="1:62" s="60" customFormat="1" ht="24" customHeight="1" x14ac:dyDescent="0.25">
      <c r="A43" s="126"/>
      <c r="B43" s="486" t="s">
        <v>583</v>
      </c>
      <c r="C43" s="487"/>
      <c r="D43" s="350">
        <f>D42+D24</f>
        <v>80</v>
      </c>
      <c r="E43" s="519">
        <f>E42+E24</f>
        <v>75</v>
      </c>
      <c r="F43" s="519"/>
      <c r="G43" s="519"/>
      <c r="H43" s="335"/>
      <c r="I43" s="336">
        <f>IF(I29="x",F29*E29)+IF(I30="x",F30*E30)+IF(I31="x",F31*E31)++IF(I32="x",F32*E32)+IF(I33="x",F33*E33)+IF(I34="x",F34*E34)+IF(I35="x",F35*E35)+IF(I36="x",F36*E36)+IF(I37="x",F37*E37)+IF(I38="x",F38*E38)+IF(I39="x",F39*E39)+IF(I40="x",F40*E40)</f>
        <v>0</v>
      </c>
      <c r="J43" s="336">
        <f>IF(J31="x",F31*E31)+IF(J32="x",F32*E32)+IF(J33="x",F33*E33)+IF(J34="x",F34*E34)+IF(J35="x",F35*E35)+IF(J36="x",F36*E36)+IF(J37="x",F37*E37)+IF(J38="x",F38*E38)+IF(J39="x",F39*E39)+IF(J40="x",F40*E40)</f>
        <v>0</v>
      </c>
      <c r="K43" s="336">
        <f>IF(K31="x",F31*E31)+IF(K32="x",F32*E32)+IF(K33="x",F33*E33)+IF(K34="x",F34*E34)+IF(K35="x",F35*E35)+IF(K36="x",F36*E36)+IF(K37="x",F37*E37)+IF(K38="x",F38*E38)+IF(K39="x",F39*E39)+IF(K40="x",F40*E40)</f>
        <v>0</v>
      </c>
      <c r="L43" s="336">
        <f>IF(L29="x",F29*E29)+IF(L30="x",F30*E30)+IF(L31="x",F31*E31)+IF(L32="x",F32*E32)+IF(L33="x",F33*E33)+IF(L34="x",F34*E34)+IF(L35="x",F35*E35)+IF(L36="x",F36*E36)+IF(L37="x",F37*E37)+IF(L38="x",F38*E38)+IF(L39="x",F39*E39)+IF(L40="x",F40*E40)</f>
        <v>0</v>
      </c>
      <c r="M43" s="351">
        <f>SUM(I43:L43)</f>
        <v>0</v>
      </c>
      <c r="N43" s="127"/>
      <c r="BI43" s="135"/>
      <c r="BJ43" s="136"/>
    </row>
    <row r="44" spans="1:62" ht="24" customHeight="1" x14ac:dyDescent="0.25">
      <c r="A44" s="126"/>
      <c r="B44" s="527" t="s">
        <v>290</v>
      </c>
      <c r="C44" s="528"/>
      <c r="D44" s="531" t="s">
        <v>291</v>
      </c>
      <c r="E44" s="531" t="s">
        <v>292</v>
      </c>
      <c r="F44" s="531" t="s">
        <v>293</v>
      </c>
      <c r="G44" s="532" t="s">
        <v>294</v>
      </c>
      <c r="H44" s="508" t="s">
        <v>295</v>
      </c>
      <c r="I44" s="508"/>
      <c r="J44" s="508"/>
      <c r="K44" s="508"/>
      <c r="L44" s="508"/>
      <c r="M44" s="352"/>
      <c r="N44" s="127"/>
      <c r="BI44" s="135"/>
    </row>
    <row r="45" spans="1:62" ht="24" customHeight="1" x14ac:dyDescent="0.25">
      <c r="A45" s="126"/>
      <c r="B45" s="527"/>
      <c r="C45" s="528"/>
      <c r="D45" s="502"/>
      <c r="E45" s="502"/>
      <c r="F45" s="502"/>
      <c r="G45" s="503"/>
      <c r="H45" s="329">
        <v>1</v>
      </c>
      <c r="I45" s="329">
        <v>2</v>
      </c>
      <c r="J45" s="329">
        <v>3</v>
      </c>
      <c r="K45" s="329">
        <v>4</v>
      </c>
      <c r="L45" s="329">
        <v>5</v>
      </c>
      <c r="M45" s="509" t="str">
        <f>M26</f>
        <v>NOTE</v>
      </c>
      <c r="N45" s="127"/>
      <c r="BI45" s="49"/>
      <c r="BJ45" s="50"/>
    </row>
    <row r="46" spans="1:62" ht="24" customHeight="1" x14ac:dyDescent="0.25">
      <c r="A46" s="126"/>
      <c r="B46" s="529"/>
      <c r="C46" s="530"/>
      <c r="D46" s="502"/>
      <c r="E46" s="502"/>
      <c r="F46" s="502"/>
      <c r="G46" s="503"/>
      <c r="H46" s="330" t="s">
        <v>232</v>
      </c>
      <c r="I46" s="330" t="s">
        <v>233</v>
      </c>
      <c r="J46" s="331" t="s">
        <v>234</v>
      </c>
      <c r="K46" s="331" t="s">
        <v>270</v>
      </c>
      <c r="L46" s="331" t="s">
        <v>271</v>
      </c>
      <c r="M46" s="509"/>
      <c r="N46" s="127"/>
      <c r="BI46" s="49"/>
      <c r="BJ46" s="50"/>
    </row>
    <row r="47" spans="1:62" ht="24" customHeight="1" x14ac:dyDescent="0.25">
      <c r="A47" s="126"/>
      <c r="B47" s="353" t="s">
        <v>296</v>
      </c>
      <c r="C47" s="353" t="s">
        <v>297</v>
      </c>
      <c r="D47" s="502"/>
      <c r="E47" s="502"/>
      <c r="F47" s="502"/>
      <c r="G47" s="503"/>
      <c r="H47" s="328" t="s">
        <v>298</v>
      </c>
      <c r="I47" s="328" t="s">
        <v>299</v>
      </c>
      <c r="J47" s="328" t="s">
        <v>300</v>
      </c>
      <c r="K47" s="328" t="s">
        <v>301</v>
      </c>
      <c r="L47" s="328" t="s">
        <v>302</v>
      </c>
      <c r="M47" s="509"/>
      <c r="N47" s="127"/>
    </row>
    <row r="48" spans="1:62" ht="27.6" customHeight="1" x14ac:dyDescent="0.25">
      <c r="A48" s="126"/>
      <c r="B48" s="321"/>
      <c r="C48" s="321"/>
      <c r="D48" s="316">
        <v>0</v>
      </c>
      <c r="E48" s="346" t="e">
        <f>(D48/D$68)*20</f>
        <v>#DIV/0!</v>
      </c>
      <c r="F48" s="323">
        <f t="shared" ref="F48:F66" si="15">G48/100</f>
        <v>0</v>
      </c>
      <c r="G48" s="324"/>
      <c r="H48" s="320" t="str">
        <f t="shared" ref="H48:H66" si="16">IF($F48&lt;=0.2,IF($F48&gt;=0,"x",""),"")</f>
        <v>x</v>
      </c>
      <c r="I48" s="320" t="str">
        <f t="shared" ref="I48:I66" si="17">IF(F48&lt;=0.5,IF(F48&gt;=0.21,"x",""),"")</f>
        <v/>
      </c>
      <c r="J48" s="320" t="str">
        <f t="shared" ref="J48:J66" si="18">IF(F48&lt;=0.7,IF(F48&gt;=0.51,"x",""),"")</f>
        <v/>
      </c>
      <c r="K48" s="320" t="str">
        <f t="shared" ref="K48:K66" si="19">IF(F48&lt;=0.9,IF(F48&gt;=0.71,"x",""),"")</f>
        <v/>
      </c>
      <c r="L48" s="320" t="str">
        <f t="shared" ref="L48:L66" si="20">IF(F48&lt;=1,IF(F48&gt;0.9,"x",""),"")</f>
        <v/>
      </c>
      <c r="M48" s="325"/>
      <c r="N48" s="127"/>
      <c r="BI48" s="42"/>
      <c r="BJ48" s="42"/>
    </row>
    <row r="49" spans="1:62" ht="27.6" customHeight="1" x14ac:dyDescent="0.25">
      <c r="A49" s="126"/>
      <c r="B49" s="321"/>
      <c r="C49" s="321"/>
      <c r="D49" s="316"/>
      <c r="E49" s="346" t="e">
        <f t="shared" ref="E49:E56" si="21">(D49/D$68)*20</f>
        <v>#DIV/0!</v>
      </c>
      <c r="F49" s="323">
        <f t="shared" si="15"/>
        <v>0</v>
      </c>
      <c r="G49" s="324"/>
      <c r="H49" s="320" t="str">
        <f t="shared" si="16"/>
        <v>x</v>
      </c>
      <c r="I49" s="320" t="str">
        <f t="shared" si="17"/>
        <v/>
      </c>
      <c r="J49" s="320" t="str">
        <f t="shared" si="18"/>
        <v/>
      </c>
      <c r="K49" s="320" t="str">
        <f t="shared" si="19"/>
        <v/>
      </c>
      <c r="L49" s="320" t="str">
        <f t="shared" si="20"/>
        <v/>
      </c>
      <c r="M49" s="325"/>
      <c r="N49" s="127"/>
      <c r="BI49" s="42"/>
      <c r="BJ49" s="42"/>
    </row>
    <row r="50" spans="1:62" ht="27.6" customHeight="1" x14ac:dyDescent="0.25">
      <c r="A50" s="126"/>
      <c r="B50" s="321"/>
      <c r="C50" s="321"/>
      <c r="D50" s="316"/>
      <c r="E50" s="346" t="e">
        <f t="shared" si="21"/>
        <v>#DIV/0!</v>
      </c>
      <c r="F50" s="323">
        <f t="shared" si="15"/>
        <v>0</v>
      </c>
      <c r="G50" s="324"/>
      <c r="H50" s="320" t="str">
        <f t="shared" si="16"/>
        <v>x</v>
      </c>
      <c r="I50" s="320" t="str">
        <f t="shared" si="17"/>
        <v/>
      </c>
      <c r="J50" s="320" t="str">
        <f t="shared" si="18"/>
        <v/>
      </c>
      <c r="K50" s="320" t="str">
        <f t="shared" si="19"/>
        <v/>
      </c>
      <c r="L50" s="320" t="str">
        <f t="shared" si="20"/>
        <v/>
      </c>
      <c r="M50" s="325"/>
      <c r="N50" s="127"/>
      <c r="BI50" s="42"/>
      <c r="BJ50" s="42"/>
    </row>
    <row r="51" spans="1:62" ht="27.6" customHeight="1" x14ac:dyDescent="0.25">
      <c r="A51" s="126"/>
      <c r="B51" s="321"/>
      <c r="C51" s="321"/>
      <c r="D51" s="316"/>
      <c r="E51" s="346" t="e">
        <f t="shared" si="21"/>
        <v>#DIV/0!</v>
      </c>
      <c r="F51" s="323">
        <f t="shared" si="15"/>
        <v>0</v>
      </c>
      <c r="G51" s="324"/>
      <c r="H51" s="320" t="str">
        <f t="shared" si="16"/>
        <v>x</v>
      </c>
      <c r="I51" s="320" t="str">
        <f t="shared" si="17"/>
        <v/>
      </c>
      <c r="J51" s="320" t="str">
        <f t="shared" si="18"/>
        <v/>
      </c>
      <c r="K51" s="320" t="str">
        <f t="shared" si="19"/>
        <v/>
      </c>
      <c r="L51" s="320" t="str">
        <f t="shared" si="20"/>
        <v/>
      </c>
      <c r="M51" s="325"/>
      <c r="N51" s="127"/>
      <c r="BI51" s="42"/>
      <c r="BJ51" s="42"/>
    </row>
    <row r="52" spans="1:62" ht="27.6" customHeight="1" x14ac:dyDescent="0.25">
      <c r="A52" s="126"/>
      <c r="B52" s="321"/>
      <c r="C52" s="321"/>
      <c r="D52" s="316"/>
      <c r="E52" s="346" t="e">
        <f t="shared" si="21"/>
        <v>#DIV/0!</v>
      </c>
      <c r="F52" s="323">
        <f t="shared" si="15"/>
        <v>0</v>
      </c>
      <c r="G52" s="324"/>
      <c r="H52" s="320" t="str">
        <f t="shared" si="16"/>
        <v>x</v>
      </c>
      <c r="I52" s="320" t="str">
        <f t="shared" si="17"/>
        <v/>
      </c>
      <c r="J52" s="320" t="str">
        <f t="shared" si="18"/>
        <v/>
      </c>
      <c r="K52" s="320" t="str">
        <f t="shared" si="19"/>
        <v/>
      </c>
      <c r="L52" s="320" t="str">
        <f t="shared" si="20"/>
        <v/>
      </c>
      <c r="M52" s="325"/>
      <c r="N52" s="127"/>
      <c r="BI52" s="42"/>
      <c r="BJ52" s="42"/>
    </row>
    <row r="53" spans="1:62" ht="27.6" customHeight="1" x14ac:dyDescent="0.25">
      <c r="A53" s="126"/>
      <c r="B53" s="321"/>
      <c r="C53" s="321"/>
      <c r="D53" s="316"/>
      <c r="E53" s="346" t="e">
        <f t="shared" si="21"/>
        <v>#DIV/0!</v>
      </c>
      <c r="F53" s="323">
        <f t="shared" si="15"/>
        <v>0</v>
      </c>
      <c r="G53" s="324"/>
      <c r="H53" s="320" t="str">
        <f t="shared" si="16"/>
        <v>x</v>
      </c>
      <c r="I53" s="320" t="str">
        <f t="shared" si="17"/>
        <v/>
      </c>
      <c r="J53" s="320" t="str">
        <f t="shared" si="18"/>
        <v/>
      </c>
      <c r="K53" s="320" t="str">
        <f t="shared" si="19"/>
        <v/>
      </c>
      <c r="L53" s="320" t="str">
        <f t="shared" si="20"/>
        <v/>
      </c>
      <c r="M53" s="325"/>
      <c r="N53" s="127"/>
      <c r="BI53" s="42"/>
      <c r="BJ53" s="42"/>
    </row>
    <row r="54" spans="1:62" ht="27.6" customHeight="1" x14ac:dyDescent="0.25">
      <c r="A54" s="126"/>
      <c r="B54" s="321"/>
      <c r="C54" s="321"/>
      <c r="D54" s="316"/>
      <c r="E54" s="346" t="e">
        <f t="shared" si="21"/>
        <v>#DIV/0!</v>
      </c>
      <c r="F54" s="323">
        <f t="shared" si="15"/>
        <v>0</v>
      </c>
      <c r="G54" s="324"/>
      <c r="H54" s="320" t="str">
        <f t="shared" si="16"/>
        <v>x</v>
      </c>
      <c r="I54" s="320" t="str">
        <f t="shared" si="17"/>
        <v/>
      </c>
      <c r="J54" s="320" t="str">
        <f t="shared" si="18"/>
        <v/>
      </c>
      <c r="K54" s="320" t="str">
        <f t="shared" si="19"/>
        <v/>
      </c>
      <c r="L54" s="320" t="str">
        <f t="shared" si="20"/>
        <v/>
      </c>
      <c r="M54" s="325"/>
      <c r="N54" s="127"/>
      <c r="BI54" s="42"/>
      <c r="BJ54" s="42"/>
    </row>
    <row r="55" spans="1:62" ht="27.6" customHeight="1" x14ac:dyDescent="0.25">
      <c r="A55" s="126"/>
      <c r="B55" s="321"/>
      <c r="C55" s="321"/>
      <c r="D55" s="316"/>
      <c r="E55" s="346" t="e">
        <f t="shared" si="21"/>
        <v>#DIV/0!</v>
      </c>
      <c r="F55" s="323">
        <f t="shared" si="15"/>
        <v>0</v>
      </c>
      <c r="G55" s="324"/>
      <c r="H55" s="320" t="str">
        <f t="shared" si="16"/>
        <v>x</v>
      </c>
      <c r="I55" s="320" t="str">
        <f t="shared" si="17"/>
        <v/>
      </c>
      <c r="J55" s="320" t="str">
        <f t="shared" si="18"/>
        <v/>
      </c>
      <c r="K55" s="320" t="str">
        <f t="shared" si="19"/>
        <v/>
      </c>
      <c r="L55" s="320" t="str">
        <f t="shared" si="20"/>
        <v/>
      </c>
      <c r="M55" s="325"/>
      <c r="N55" s="127"/>
      <c r="BI55" s="42"/>
      <c r="BJ55" s="42"/>
    </row>
    <row r="56" spans="1:62" ht="27.6" customHeight="1" x14ac:dyDescent="0.25">
      <c r="A56" s="126"/>
      <c r="B56" s="321"/>
      <c r="C56" s="321"/>
      <c r="D56" s="316"/>
      <c r="E56" s="346" t="e">
        <f t="shared" si="21"/>
        <v>#DIV/0!</v>
      </c>
      <c r="F56" s="323">
        <f t="shared" si="15"/>
        <v>0</v>
      </c>
      <c r="G56" s="324"/>
      <c r="H56" s="320" t="str">
        <f t="shared" si="16"/>
        <v>x</v>
      </c>
      <c r="I56" s="320" t="str">
        <f t="shared" si="17"/>
        <v/>
      </c>
      <c r="J56" s="320" t="str">
        <f t="shared" si="18"/>
        <v/>
      </c>
      <c r="K56" s="320" t="str">
        <f t="shared" si="19"/>
        <v/>
      </c>
      <c r="L56" s="320" t="str">
        <f t="shared" si="20"/>
        <v/>
      </c>
      <c r="M56" s="325"/>
      <c r="N56" s="127"/>
      <c r="BI56" s="42"/>
      <c r="BJ56" s="42"/>
    </row>
    <row r="57" spans="1:62" ht="24" hidden="1" customHeight="1" x14ac:dyDescent="0.25">
      <c r="A57" s="126"/>
      <c r="B57" s="321" t="s">
        <v>570</v>
      </c>
      <c r="C57" s="326"/>
      <c r="D57" s="316"/>
      <c r="E57" s="322" t="e">
        <f t="shared" ref="E57:E66" si="22">(D57/D$68)*100</f>
        <v>#DIV/0!</v>
      </c>
      <c r="F57" s="323">
        <f t="shared" si="15"/>
        <v>0</v>
      </c>
      <c r="G57" s="324"/>
      <c r="H57" s="320" t="str">
        <f t="shared" si="16"/>
        <v>x</v>
      </c>
      <c r="I57" s="320" t="str">
        <f t="shared" si="17"/>
        <v/>
      </c>
      <c r="J57" s="320" t="str">
        <f t="shared" si="18"/>
        <v/>
      </c>
      <c r="K57" s="320" t="str">
        <f t="shared" si="19"/>
        <v/>
      </c>
      <c r="L57" s="320" t="str">
        <f t="shared" si="20"/>
        <v/>
      </c>
      <c r="M57" s="325"/>
      <c r="N57" s="127"/>
      <c r="BI57" s="42"/>
      <c r="BJ57" s="42"/>
    </row>
    <row r="58" spans="1:62" ht="24" hidden="1" customHeight="1" x14ac:dyDescent="0.25">
      <c r="A58" s="126"/>
      <c r="B58" s="321" t="s">
        <v>570</v>
      </c>
      <c r="C58" s="326"/>
      <c r="D58" s="316"/>
      <c r="E58" s="322" t="e">
        <f t="shared" si="22"/>
        <v>#DIV/0!</v>
      </c>
      <c r="F58" s="323">
        <f t="shared" si="15"/>
        <v>0</v>
      </c>
      <c r="G58" s="324"/>
      <c r="H58" s="320" t="str">
        <f t="shared" si="16"/>
        <v>x</v>
      </c>
      <c r="I58" s="320" t="str">
        <f t="shared" si="17"/>
        <v/>
      </c>
      <c r="J58" s="320" t="str">
        <f t="shared" si="18"/>
        <v/>
      </c>
      <c r="K58" s="320" t="str">
        <f t="shared" si="19"/>
        <v/>
      </c>
      <c r="L58" s="320" t="str">
        <f t="shared" si="20"/>
        <v/>
      </c>
      <c r="M58" s="325"/>
      <c r="N58" s="127"/>
      <c r="BI58" s="42"/>
      <c r="BJ58" s="42"/>
    </row>
    <row r="59" spans="1:62" ht="24" hidden="1" customHeight="1" x14ac:dyDescent="0.25">
      <c r="A59" s="126"/>
      <c r="B59" s="321" t="s">
        <v>570</v>
      </c>
      <c r="C59" s="326"/>
      <c r="D59" s="316"/>
      <c r="E59" s="322" t="e">
        <f t="shared" si="22"/>
        <v>#DIV/0!</v>
      </c>
      <c r="F59" s="323">
        <f t="shared" si="15"/>
        <v>0</v>
      </c>
      <c r="G59" s="324"/>
      <c r="H59" s="320" t="str">
        <f t="shared" si="16"/>
        <v>x</v>
      </c>
      <c r="I59" s="320" t="str">
        <f t="shared" si="17"/>
        <v/>
      </c>
      <c r="J59" s="320" t="str">
        <f t="shared" si="18"/>
        <v/>
      </c>
      <c r="K59" s="320" t="str">
        <f t="shared" si="19"/>
        <v/>
      </c>
      <c r="L59" s="320" t="str">
        <f t="shared" si="20"/>
        <v/>
      </c>
      <c r="M59" s="325"/>
      <c r="N59" s="127"/>
      <c r="BI59" s="42"/>
      <c r="BJ59" s="42"/>
    </row>
    <row r="60" spans="1:62" ht="24" hidden="1" customHeight="1" x14ac:dyDescent="0.25">
      <c r="A60" s="126"/>
      <c r="B60" s="321" t="s">
        <v>570</v>
      </c>
      <c r="C60" s="326"/>
      <c r="D60" s="316"/>
      <c r="E60" s="322" t="e">
        <f t="shared" si="22"/>
        <v>#DIV/0!</v>
      </c>
      <c r="F60" s="323">
        <f t="shared" si="15"/>
        <v>0</v>
      </c>
      <c r="G60" s="324"/>
      <c r="H60" s="320" t="str">
        <f t="shared" si="16"/>
        <v>x</v>
      </c>
      <c r="I60" s="320" t="str">
        <f t="shared" si="17"/>
        <v/>
      </c>
      <c r="J60" s="320" t="str">
        <f t="shared" si="18"/>
        <v/>
      </c>
      <c r="K60" s="320" t="str">
        <f t="shared" si="19"/>
        <v/>
      </c>
      <c r="L60" s="320" t="str">
        <f t="shared" si="20"/>
        <v/>
      </c>
      <c r="M60" s="325"/>
      <c r="N60" s="127"/>
      <c r="BI60" s="42"/>
      <c r="BJ60" s="42"/>
    </row>
    <row r="61" spans="1:62" ht="24" hidden="1" customHeight="1" x14ac:dyDescent="0.25">
      <c r="A61" s="126"/>
      <c r="B61" s="321" t="s">
        <v>570</v>
      </c>
      <c r="C61" s="326"/>
      <c r="D61" s="316"/>
      <c r="E61" s="322" t="e">
        <f t="shared" si="22"/>
        <v>#DIV/0!</v>
      </c>
      <c r="F61" s="323">
        <f t="shared" si="15"/>
        <v>0</v>
      </c>
      <c r="G61" s="324"/>
      <c r="H61" s="320" t="str">
        <f t="shared" si="16"/>
        <v>x</v>
      </c>
      <c r="I61" s="320" t="str">
        <f t="shared" si="17"/>
        <v/>
      </c>
      <c r="J61" s="320" t="str">
        <f t="shared" si="18"/>
        <v/>
      </c>
      <c r="K61" s="320" t="str">
        <f t="shared" si="19"/>
        <v/>
      </c>
      <c r="L61" s="320" t="str">
        <f t="shared" si="20"/>
        <v/>
      </c>
      <c r="M61" s="325"/>
      <c r="N61" s="127"/>
      <c r="BI61" s="42"/>
      <c r="BJ61" s="42"/>
    </row>
    <row r="62" spans="1:62" ht="24" hidden="1" customHeight="1" x14ac:dyDescent="0.25">
      <c r="A62" s="126"/>
      <c r="B62" s="321" t="s">
        <v>570</v>
      </c>
      <c r="C62" s="326"/>
      <c r="D62" s="316"/>
      <c r="E62" s="322" t="e">
        <f t="shared" si="22"/>
        <v>#DIV/0!</v>
      </c>
      <c r="F62" s="323">
        <f t="shared" si="15"/>
        <v>0</v>
      </c>
      <c r="G62" s="324"/>
      <c r="H62" s="320" t="str">
        <f t="shared" si="16"/>
        <v>x</v>
      </c>
      <c r="I62" s="320" t="str">
        <f t="shared" si="17"/>
        <v/>
      </c>
      <c r="J62" s="320" t="str">
        <f t="shared" si="18"/>
        <v/>
      </c>
      <c r="K62" s="320" t="str">
        <f t="shared" si="19"/>
        <v/>
      </c>
      <c r="L62" s="320" t="str">
        <f t="shared" si="20"/>
        <v/>
      </c>
      <c r="M62" s="325"/>
      <c r="N62" s="127"/>
      <c r="BI62" s="42"/>
      <c r="BJ62" s="42"/>
    </row>
    <row r="63" spans="1:62" ht="24" hidden="1" customHeight="1" x14ac:dyDescent="0.25">
      <c r="A63" s="126"/>
      <c r="B63" s="321" t="s">
        <v>570</v>
      </c>
      <c r="C63" s="326"/>
      <c r="D63" s="316"/>
      <c r="E63" s="322" t="e">
        <f t="shared" si="22"/>
        <v>#DIV/0!</v>
      </c>
      <c r="F63" s="323">
        <f t="shared" si="15"/>
        <v>0</v>
      </c>
      <c r="G63" s="324"/>
      <c r="H63" s="320" t="str">
        <f t="shared" si="16"/>
        <v>x</v>
      </c>
      <c r="I63" s="320" t="str">
        <f t="shared" si="17"/>
        <v/>
      </c>
      <c r="J63" s="320" t="str">
        <f t="shared" si="18"/>
        <v/>
      </c>
      <c r="K63" s="320" t="str">
        <f t="shared" si="19"/>
        <v/>
      </c>
      <c r="L63" s="320" t="str">
        <f t="shared" si="20"/>
        <v/>
      </c>
      <c r="M63" s="325"/>
      <c r="N63" s="127"/>
      <c r="BI63" s="42"/>
      <c r="BJ63" s="42"/>
    </row>
    <row r="64" spans="1:62" ht="24" hidden="1" customHeight="1" x14ac:dyDescent="0.25">
      <c r="A64" s="126"/>
      <c r="B64" s="321" t="s">
        <v>570</v>
      </c>
      <c r="C64" s="326"/>
      <c r="D64" s="316"/>
      <c r="E64" s="322" t="e">
        <f t="shared" si="22"/>
        <v>#DIV/0!</v>
      </c>
      <c r="F64" s="323">
        <f>G64/100</f>
        <v>0</v>
      </c>
      <c r="G64" s="324"/>
      <c r="H64" s="320" t="str">
        <f t="shared" si="16"/>
        <v>x</v>
      </c>
      <c r="I64" s="320" t="str">
        <f t="shared" si="17"/>
        <v/>
      </c>
      <c r="J64" s="320" t="str">
        <f t="shared" si="18"/>
        <v/>
      </c>
      <c r="K64" s="320" t="str">
        <f t="shared" si="19"/>
        <v/>
      </c>
      <c r="L64" s="320" t="str">
        <f t="shared" si="20"/>
        <v/>
      </c>
      <c r="M64" s="325"/>
      <c r="N64" s="127"/>
    </row>
    <row r="65" spans="1:62" ht="19.899999999999999" hidden="1" customHeight="1" x14ac:dyDescent="0.25">
      <c r="A65" s="126"/>
      <c r="B65" s="321"/>
      <c r="C65" s="326"/>
      <c r="D65" s="316"/>
      <c r="E65" s="322" t="e">
        <f t="shared" si="22"/>
        <v>#DIV/0!</v>
      </c>
      <c r="F65" s="323">
        <f>G65/100</f>
        <v>0</v>
      </c>
      <c r="G65" s="324"/>
      <c r="H65" s="320" t="str">
        <f t="shared" si="16"/>
        <v>x</v>
      </c>
      <c r="I65" s="320" t="str">
        <f t="shared" si="17"/>
        <v/>
      </c>
      <c r="J65" s="320" t="str">
        <f t="shared" si="18"/>
        <v/>
      </c>
      <c r="K65" s="320" t="str">
        <f t="shared" si="19"/>
        <v/>
      </c>
      <c r="L65" s="320" t="str">
        <f t="shared" si="20"/>
        <v/>
      </c>
      <c r="M65" s="325"/>
      <c r="N65" s="127"/>
    </row>
    <row r="66" spans="1:62" ht="48.6" hidden="1" customHeight="1" x14ac:dyDescent="0.25">
      <c r="A66" s="126"/>
      <c r="D66" s="316"/>
      <c r="E66" s="322" t="e">
        <f t="shared" si="22"/>
        <v>#DIV/0!</v>
      </c>
      <c r="F66" s="323">
        <f t="shared" si="15"/>
        <v>0</v>
      </c>
      <c r="G66" s="324"/>
      <c r="H66" s="320" t="str">
        <f t="shared" si="16"/>
        <v>x</v>
      </c>
      <c r="I66" s="320" t="str">
        <f t="shared" si="17"/>
        <v/>
      </c>
      <c r="J66" s="320" t="str">
        <f t="shared" si="18"/>
        <v/>
      </c>
      <c r="K66" s="320" t="str">
        <f t="shared" si="19"/>
        <v/>
      </c>
      <c r="L66" s="320" t="str">
        <f t="shared" si="20"/>
        <v/>
      </c>
      <c r="M66" s="325"/>
      <c r="N66" s="127"/>
      <c r="O66" s="145">
        <f>SUM(E29:E40)</f>
        <v>20</v>
      </c>
      <c r="P66" s="313" t="e">
        <f>SUM(E48:E66)</f>
        <v>#DIV/0!</v>
      </c>
    </row>
    <row r="67" spans="1:62" s="60" customFormat="1" ht="24" customHeight="1" x14ac:dyDescent="0.25">
      <c r="A67" s="126"/>
      <c r="B67" s="504" t="s">
        <v>305</v>
      </c>
      <c r="C67" s="504"/>
      <c r="D67" s="354">
        <f>SUM(D48:D66)</f>
        <v>0</v>
      </c>
      <c r="E67" s="510" t="s">
        <v>306</v>
      </c>
      <c r="F67" s="510"/>
      <c r="G67" s="510"/>
      <c r="H67" s="504" t="s">
        <v>287</v>
      </c>
      <c r="I67" s="504"/>
      <c r="J67" s="504"/>
      <c r="K67" s="504"/>
      <c r="L67" s="504"/>
      <c r="M67" s="328" t="s">
        <v>288</v>
      </c>
      <c r="N67" s="127"/>
      <c r="O67" s="311" t="e">
        <f>SUM(E48:E66)</f>
        <v>#DIV/0!</v>
      </c>
      <c r="P67" s="60" t="e">
        <f>SUM(P3:P66)</f>
        <v>#DIV/0!</v>
      </c>
      <c r="BI67" s="135"/>
      <c r="BJ67" s="136"/>
    </row>
    <row r="68" spans="1:62" s="60" customFormat="1" ht="24" customHeight="1" x14ac:dyDescent="0.25">
      <c r="A68" s="126"/>
      <c r="B68" s="504" t="s">
        <v>535</v>
      </c>
      <c r="C68" s="504"/>
      <c r="D68" s="354">
        <f>SUM(D48:D56)</f>
        <v>0</v>
      </c>
      <c r="E68" s="510" t="e">
        <f>SUM(E48:E56)</f>
        <v>#DIV/0!</v>
      </c>
      <c r="F68" s="510"/>
      <c r="G68" s="510"/>
      <c r="H68" s="335"/>
      <c r="I68" s="336">
        <f>IF(I48="x",F48*E48)+IF(I49="x",F49*E49)+IF(I50="x",F50*E50)+IF(I51="x",F51*E51)+IF(I52="x",F52*E52)+IF(I53="x",F53*E53)+IF(I54="x",F54*E54)+IF(I55="x",F55*E55)+IF(I56="x",F56*E56)+IF(I57="x",F57*E57)+IF(I58="x",F58*E58)+IF(I59="x",F59*E59)+IF(I60="x",F60*E60)+IF(I61="x",F61*E61)+IF(I62="x",F62*E62)+IF(I63="x",F63*E63)+IF(I64="x",F64*E64)+IF(I65="x",F65*E65)+IF(I66="x",F66*E66)</f>
        <v>0</v>
      </c>
      <c r="J68" s="336">
        <f>IF(J48="x",F48*E48)+IF(J49="x",F49*E49)+IF(J50="x",F50*E50)+IF(J51="x",F51*E51)+IF(J52="x",F52*E52)+IF(J53="x",F53*E53)+IF(J54="x",F54*E54)+IF(J55="x",F55*E55)+IF(J56="x",F56*E56)+IF(J57="x",F57*E57)+IF(J58="x",F58*E58)+IF(J59="x",F59*E59)+IF(J60="x",F60*E60)+IF(J61="x",F61*E61)+IF(J62="x",F62*E62)+IF(J63="x",F63*E63)+IF(J64="x",F64*E64)+IF(J65="x",F65*E65)+IF(J66="x",F66*E66)</f>
        <v>0</v>
      </c>
      <c r="K68" s="336">
        <f>IF(K48="x",F48*E48)+IF(K49="x",F49*E49)+IF(K50="x",F50*E50)+IF(K51="x",F51*E51)+IF(K52="x",F52*E52)+IF(K53="x",F53*E53)+IF(K54="x",F54*E54)+IF(K55="x",F55*E55)+IF(K56="x",F56*E56)+IF(K57="x",F57*E57)+IF(K58="x",F58*E58)+IF(K59="x",F59*E59)+IF(K60="x",F60*E60)+IF(K61="x",F61*E61)+IF(K62="x",F62*E62)+IF(K63="x",F63*E63)+IF(K64="x",F64*E64)+IF(K65="x",F65*E65)+IF(K66="x",F66*E66)</f>
        <v>0</v>
      </c>
      <c r="L68" s="336">
        <f>IF(L48="x",F48*E48)+IF(L49="x",F49*E49)+IF(L50="x",F50*E50)+IF(L51="x",F51*E51)+IF(L52="x",F52*E52)+IF(L53="x",F53*E53)+IF(L54="x",F54*E54)+IF(L55="x",F55*E55)+IF(L56="x",F56*E56)+IF(L57="x",F57*E57)+IF(L58="x",F58*E58)+IF(L59="x",F59*E59)+IF(L60="x",F60*E60)+IF(L61="x",F61*E61)+IF(L62="x",F62*E62)+IF(L63="x",F63*E63)+IF(L64="x",F64*E64)+IF(L65="x",F65*E65)+IF(L66="x",F66*E66)</f>
        <v>0</v>
      </c>
      <c r="M68" s="337">
        <f>SUM(H68:L68)</f>
        <v>0</v>
      </c>
      <c r="N68" s="127"/>
      <c r="O68" s="312">
        <f>SUM(E14:E18)</f>
        <v>50</v>
      </c>
      <c r="BI68" s="136"/>
      <c r="BJ68" s="136"/>
    </row>
    <row r="69" spans="1:62" ht="15" customHeight="1" x14ac:dyDescent="0.25">
      <c r="A69" s="126"/>
      <c r="B69" s="53"/>
      <c r="C69" s="53"/>
      <c r="D69" s="53"/>
      <c r="E69" s="53"/>
      <c r="F69" s="53"/>
      <c r="G69" s="53"/>
      <c r="H69" s="53"/>
      <c r="I69" s="53"/>
      <c r="J69" s="53"/>
      <c r="K69" s="53"/>
      <c r="L69" s="53"/>
      <c r="M69" s="53"/>
      <c r="N69" s="127"/>
    </row>
    <row r="70" spans="1:62" ht="7.9" customHeight="1" x14ac:dyDescent="0.25">
      <c r="A70" s="523"/>
      <c r="B70" s="524"/>
      <c r="C70" s="524"/>
      <c r="D70" s="524"/>
      <c r="E70" s="524"/>
      <c r="F70" s="524"/>
      <c r="G70" s="524"/>
      <c r="H70" s="524"/>
      <c r="I70" s="524"/>
      <c r="J70" s="524"/>
      <c r="K70" s="524"/>
      <c r="L70" s="524"/>
      <c r="M70" s="524"/>
      <c r="N70" s="525"/>
    </row>
    <row r="71" spans="1:62" ht="17.45" customHeight="1" x14ac:dyDescent="0.25">
      <c r="A71" s="126"/>
      <c r="B71" s="53"/>
      <c r="C71" s="53"/>
      <c r="D71" s="53"/>
      <c r="E71" s="53"/>
      <c r="F71" s="45"/>
      <c r="G71" s="45"/>
      <c r="H71" s="53"/>
      <c r="I71" s="137"/>
      <c r="J71" s="137"/>
      <c r="K71" s="53"/>
      <c r="L71" s="53"/>
      <c r="M71" s="53"/>
      <c r="N71" s="127"/>
      <c r="O71" s="145" t="e">
        <f>SUM(O66:O68)</f>
        <v>#DIV/0!</v>
      </c>
    </row>
    <row r="72" spans="1:62" ht="17.45" customHeight="1" x14ac:dyDescent="0.25">
      <c r="A72" s="126"/>
      <c r="B72" s="138"/>
      <c r="C72" s="526" t="s">
        <v>537</v>
      </c>
      <c r="D72" s="526"/>
      <c r="E72" s="526"/>
      <c r="F72" s="526"/>
      <c r="G72" s="526"/>
      <c r="H72" s="306" t="e">
        <f>M24</f>
        <v>#REF!</v>
      </c>
      <c r="I72" s="40" t="e">
        <f>M24/E24</f>
        <v>#REF!</v>
      </c>
      <c r="J72" s="40"/>
      <c r="K72" s="40"/>
      <c r="L72" s="40"/>
      <c r="M72" s="53"/>
      <c r="N72" s="127"/>
    </row>
    <row r="73" spans="1:62" ht="17.45" customHeight="1" x14ac:dyDescent="0.25">
      <c r="A73" s="126"/>
      <c r="B73" s="138"/>
      <c r="C73" s="40"/>
      <c r="D73" s="40"/>
      <c r="E73" s="40"/>
      <c r="F73" s="40"/>
      <c r="G73" s="40"/>
      <c r="H73" s="40"/>
      <c r="I73" s="40"/>
      <c r="J73" s="40"/>
      <c r="K73" s="40"/>
      <c r="L73" s="40"/>
      <c r="M73" s="53"/>
      <c r="N73" s="127"/>
    </row>
    <row r="74" spans="1:62" ht="17.45" customHeight="1" x14ac:dyDescent="0.25">
      <c r="A74" s="126"/>
      <c r="B74" s="53" t="s">
        <v>536</v>
      </c>
      <c r="C74" s="526" t="s">
        <v>538</v>
      </c>
      <c r="D74" s="526"/>
      <c r="E74" s="526"/>
      <c r="F74" s="526"/>
      <c r="G74" s="526"/>
      <c r="H74" s="306">
        <f>M43</f>
        <v>0</v>
      </c>
      <c r="I74" s="40">
        <f>M43/E42</f>
        <v>0</v>
      </c>
      <c r="J74" s="304" t="e">
        <f>AVERAGE(I72:I76)</f>
        <v>#REF!</v>
      </c>
      <c r="K74" s="305" t="s">
        <v>584</v>
      </c>
      <c r="L74" s="304" t="e">
        <f>IF(J74&gt;90%,100%,J74)</f>
        <v>#REF!</v>
      </c>
      <c r="M74" s="53"/>
      <c r="N74" s="127"/>
    </row>
    <row r="75" spans="1:62" ht="17.45" customHeight="1" x14ac:dyDescent="0.25">
      <c r="A75" s="126"/>
      <c r="B75" s="138"/>
      <c r="C75" s="40"/>
      <c r="D75" s="40"/>
      <c r="E75" s="40"/>
      <c r="F75" s="40"/>
      <c r="G75" s="40"/>
      <c r="H75" s="40"/>
      <c r="I75" s="307"/>
      <c r="J75" s="307"/>
      <c r="K75" s="307"/>
      <c r="L75" s="307"/>
      <c r="M75" s="53"/>
      <c r="N75" s="127"/>
    </row>
    <row r="76" spans="1:62" ht="17.45" customHeight="1" x14ac:dyDescent="0.25">
      <c r="A76" s="126"/>
      <c r="B76" s="138"/>
      <c r="C76" s="526" t="s">
        <v>307</v>
      </c>
      <c r="D76" s="526"/>
      <c r="E76" s="526"/>
      <c r="F76" s="526"/>
      <c r="G76" s="526"/>
      <c r="H76" s="306">
        <f>M68</f>
        <v>0</v>
      </c>
      <c r="I76" s="307" t="e">
        <f>M68/E68</f>
        <v>#DIV/0!</v>
      </c>
      <c r="J76" s="307"/>
      <c r="K76" s="307"/>
      <c r="L76" s="307"/>
      <c r="M76" s="137"/>
      <c r="N76" s="127"/>
    </row>
    <row r="77" spans="1:62" ht="17.45" customHeight="1" thickBot="1" x14ac:dyDescent="0.3">
      <c r="A77" s="139"/>
      <c r="B77" s="140"/>
      <c r="C77" s="140"/>
      <c r="D77" s="141"/>
      <c r="E77" s="141"/>
      <c r="F77" s="141"/>
      <c r="G77" s="141"/>
      <c r="H77" s="141"/>
      <c r="I77" s="142"/>
      <c r="J77" s="142"/>
      <c r="K77" s="141"/>
      <c r="L77" s="141"/>
      <c r="M77" s="141"/>
      <c r="N77" s="143"/>
    </row>
    <row r="78" spans="1:62" ht="24" customHeight="1" thickTop="1" x14ac:dyDescent="0.25">
      <c r="G78" s="144"/>
      <c r="K78" s="145"/>
    </row>
  </sheetData>
  <mergeCells count="45">
    <mergeCell ref="C76:G76"/>
    <mergeCell ref="B68:C68"/>
    <mergeCell ref="E68:G68"/>
    <mergeCell ref="A70:N70"/>
    <mergeCell ref="C72:G72"/>
    <mergeCell ref="C74:G74"/>
    <mergeCell ref="H44:L44"/>
    <mergeCell ref="M45:M47"/>
    <mergeCell ref="B67:C67"/>
    <mergeCell ref="E67:G67"/>
    <mergeCell ref="H67:L67"/>
    <mergeCell ref="M26:M28"/>
    <mergeCell ref="B41:C42"/>
    <mergeCell ref="E41:G41"/>
    <mergeCell ref="H41:L42"/>
    <mergeCell ref="M41:M42"/>
    <mergeCell ref="E42:G42"/>
    <mergeCell ref="B26:C27"/>
    <mergeCell ref="D26:D28"/>
    <mergeCell ref="E26:E28"/>
    <mergeCell ref="F26:F28"/>
    <mergeCell ref="G26:G28"/>
    <mergeCell ref="B23:C24"/>
    <mergeCell ref="E23:G23"/>
    <mergeCell ref="H23:L23"/>
    <mergeCell ref="E24:G24"/>
    <mergeCell ref="B25:M25"/>
    <mergeCell ref="B43:C43"/>
    <mergeCell ref="E43:G43"/>
    <mergeCell ref="B44:C46"/>
    <mergeCell ref="D44:D47"/>
    <mergeCell ref="E44:E47"/>
    <mergeCell ref="F44:F47"/>
    <mergeCell ref="G44:G47"/>
    <mergeCell ref="B1:M1"/>
    <mergeCell ref="B2:M2"/>
    <mergeCell ref="E5:J5"/>
    <mergeCell ref="E6:J6"/>
    <mergeCell ref="B10:C12"/>
    <mergeCell ref="D10:D13"/>
    <mergeCell ref="E10:E13"/>
    <mergeCell ref="F10:F13"/>
    <mergeCell ref="G10:G13"/>
    <mergeCell ref="H10:L10"/>
    <mergeCell ref="M10:M13"/>
  </mergeCells>
  <conditionalFormatting sqref="H29:H40 H14:H22">
    <cfRule type="cellIs" dxfId="164" priority="6" stopIfTrue="1" operator="equal">
      <formula>"X"</formula>
    </cfRule>
  </conditionalFormatting>
  <conditionalFormatting sqref="H48:H66">
    <cfRule type="cellIs" dxfId="163" priority="1" stopIfTrue="1" operator="equal">
      <formula>"X"</formula>
    </cfRule>
  </conditionalFormatting>
  <conditionalFormatting sqref="I29:I40 I14:I22">
    <cfRule type="cellIs" dxfId="162" priority="8" stopIfTrue="1" operator="equal">
      <formula>"X"</formula>
    </cfRule>
  </conditionalFormatting>
  <conditionalFormatting sqref="I48:I66">
    <cfRule type="cellIs" dxfId="161" priority="3" stopIfTrue="1" operator="equal">
      <formula>"X"</formula>
    </cfRule>
  </conditionalFormatting>
  <conditionalFormatting sqref="J29:J40 J14:J22">
    <cfRule type="cellIs" dxfId="160" priority="9" stopIfTrue="1" operator="equal">
      <formula>"X"</formula>
    </cfRule>
  </conditionalFormatting>
  <conditionalFormatting sqref="J48:J66">
    <cfRule type="cellIs" dxfId="159" priority="4" stopIfTrue="1" operator="equal">
      <formula>"X"</formula>
    </cfRule>
  </conditionalFormatting>
  <conditionalFormatting sqref="K29:K40 K14:K22">
    <cfRule type="cellIs" dxfId="158" priority="7" stopIfTrue="1" operator="equal">
      <formula>"X"</formula>
    </cfRule>
  </conditionalFormatting>
  <conditionalFormatting sqref="K48:K66">
    <cfRule type="cellIs" dxfId="157" priority="2" stopIfTrue="1" operator="equal">
      <formula>"X"</formula>
    </cfRule>
  </conditionalFormatting>
  <conditionalFormatting sqref="L48:L66 L14:M22">
    <cfRule type="cellIs" dxfId="156" priority="5" stopIfTrue="1" operator="equal">
      <formula>"X"</formula>
    </cfRule>
  </conditionalFormatting>
  <conditionalFormatting sqref="L29:M40">
    <cfRule type="cellIs" dxfId="155" priority="10" stopIfTrue="1" operator="equal">
      <formula>"X"</formula>
    </cfRule>
  </conditionalFormatting>
  <dataValidations count="2">
    <dataValidation type="list" allowBlank="1" showInputMessage="1" showErrorMessage="1" sqref="WVJ983081:WVJ983088 IX37:IX45 ST37:ST45 ACP37:ACP45 AML37:AML45 AWH37:AWH45 BGD37:BGD45 BPZ37:BPZ45 BZV37:BZV45 CJR37:CJR45 CTN37:CTN45 DDJ37:DDJ45 DNF37:DNF45 DXB37:DXB45 EGX37:EGX45 EQT37:EQT45 FAP37:FAP45 FKL37:FKL45 FUH37:FUH45 GED37:GED45 GNZ37:GNZ45 GXV37:GXV45 HHR37:HHR45 HRN37:HRN45 IBJ37:IBJ45 ILF37:ILF45 IVB37:IVB45 JEX37:JEX45 JOT37:JOT45 JYP37:JYP45 KIL37:KIL45 KSH37:KSH45 LCD37:LCD45 LLZ37:LLZ45 LVV37:LVV45 MFR37:MFR45 MPN37:MPN45 MZJ37:MZJ45 NJF37:NJF45 NTB37:NTB45 OCX37:OCX45 OMT37:OMT45 OWP37:OWP45 PGL37:PGL45 PQH37:PQH45 QAD37:QAD45 QJZ37:QJZ45 QTV37:QTV45 RDR37:RDR45 RNN37:RNN45 RXJ37:RXJ45 SHF37:SHF45 SRB37:SRB45 TAX37:TAX45 TKT37:TKT45 TUP37:TUP45 UEL37:UEL45 UOH37:UOH45 UYD37:UYD45 VHZ37:VHZ45 VRV37:VRV45 WBR37:WBR45 WLN37:WLN45 WVJ37:WVJ45 A65577:A65584 IX65577:IX65584 ST65577:ST65584 ACP65577:ACP65584 AML65577:AML65584 AWH65577:AWH65584 BGD65577:BGD65584 BPZ65577:BPZ65584 BZV65577:BZV65584 CJR65577:CJR65584 CTN65577:CTN65584 DDJ65577:DDJ65584 DNF65577:DNF65584 DXB65577:DXB65584 EGX65577:EGX65584 EQT65577:EQT65584 FAP65577:FAP65584 FKL65577:FKL65584 FUH65577:FUH65584 GED65577:GED65584 GNZ65577:GNZ65584 GXV65577:GXV65584 HHR65577:HHR65584 HRN65577:HRN65584 IBJ65577:IBJ65584 ILF65577:ILF65584 IVB65577:IVB65584 JEX65577:JEX65584 JOT65577:JOT65584 JYP65577:JYP65584 KIL65577:KIL65584 KSH65577:KSH65584 LCD65577:LCD65584 LLZ65577:LLZ65584 LVV65577:LVV65584 MFR65577:MFR65584 MPN65577:MPN65584 MZJ65577:MZJ65584 NJF65577:NJF65584 NTB65577:NTB65584 OCX65577:OCX65584 OMT65577:OMT65584 OWP65577:OWP65584 PGL65577:PGL65584 PQH65577:PQH65584 QAD65577:QAD65584 QJZ65577:QJZ65584 QTV65577:QTV65584 RDR65577:RDR65584 RNN65577:RNN65584 RXJ65577:RXJ65584 SHF65577:SHF65584 SRB65577:SRB65584 TAX65577:TAX65584 TKT65577:TKT65584 TUP65577:TUP65584 UEL65577:UEL65584 UOH65577:UOH65584 UYD65577:UYD65584 VHZ65577:VHZ65584 VRV65577:VRV65584 WBR65577:WBR65584 WLN65577:WLN65584 WVJ65577:WVJ65584 A131113:A131120 IX131113:IX131120 ST131113:ST131120 ACP131113:ACP131120 AML131113:AML131120 AWH131113:AWH131120 BGD131113:BGD131120 BPZ131113:BPZ131120 BZV131113:BZV131120 CJR131113:CJR131120 CTN131113:CTN131120 DDJ131113:DDJ131120 DNF131113:DNF131120 DXB131113:DXB131120 EGX131113:EGX131120 EQT131113:EQT131120 FAP131113:FAP131120 FKL131113:FKL131120 FUH131113:FUH131120 GED131113:GED131120 GNZ131113:GNZ131120 GXV131113:GXV131120 HHR131113:HHR131120 HRN131113:HRN131120 IBJ131113:IBJ131120 ILF131113:ILF131120 IVB131113:IVB131120 JEX131113:JEX131120 JOT131113:JOT131120 JYP131113:JYP131120 KIL131113:KIL131120 KSH131113:KSH131120 LCD131113:LCD131120 LLZ131113:LLZ131120 LVV131113:LVV131120 MFR131113:MFR131120 MPN131113:MPN131120 MZJ131113:MZJ131120 NJF131113:NJF131120 NTB131113:NTB131120 OCX131113:OCX131120 OMT131113:OMT131120 OWP131113:OWP131120 PGL131113:PGL131120 PQH131113:PQH131120 QAD131113:QAD131120 QJZ131113:QJZ131120 QTV131113:QTV131120 RDR131113:RDR131120 RNN131113:RNN131120 RXJ131113:RXJ131120 SHF131113:SHF131120 SRB131113:SRB131120 TAX131113:TAX131120 TKT131113:TKT131120 TUP131113:TUP131120 UEL131113:UEL131120 UOH131113:UOH131120 UYD131113:UYD131120 VHZ131113:VHZ131120 VRV131113:VRV131120 WBR131113:WBR131120 WLN131113:WLN131120 WVJ131113:WVJ131120 A196649:A196656 IX196649:IX196656 ST196649:ST196656 ACP196649:ACP196656 AML196649:AML196656 AWH196649:AWH196656 BGD196649:BGD196656 BPZ196649:BPZ196656 BZV196649:BZV196656 CJR196649:CJR196656 CTN196649:CTN196656 DDJ196649:DDJ196656 DNF196649:DNF196656 DXB196649:DXB196656 EGX196649:EGX196656 EQT196649:EQT196656 FAP196649:FAP196656 FKL196649:FKL196656 FUH196649:FUH196656 GED196649:GED196656 GNZ196649:GNZ196656 GXV196649:GXV196656 HHR196649:HHR196656 HRN196649:HRN196656 IBJ196649:IBJ196656 ILF196649:ILF196656 IVB196649:IVB196656 JEX196649:JEX196656 JOT196649:JOT196656 JYP196649:JYP196656 KIL196649:KIL196656 KSH196649:KSH196656 LCD196649:LCD196656 LLZ196649:LLZ196656 LVV196649:LVV196656 MFR196649:MFR196656 MPN196649:MPN196656 MZJ196649:MZJ196656 NJF196649:NJF196656 NTB196649:NTB196656 OCX196649:OCX196656 OMT196649:OMT196656 OWP196649:OWP196656 PGL196649:PGL196656 PQH196649:PQH196656 QAD196649:QAD196656 QJZ196649:QJZ196656 QTV196649:QTV196656 RDR196649:RDR196656 RNN196649:RNN196656 RXJ196649:RXJ196656 SHF196649:SHF196656 SRB196649:SRB196656 TAX196649:TAX196656 TKT196649:TKT196656 TUP196649:TUP196656 UEL196649:UEL196656 UOH196649:UOH196656 UYD196649:UYD196656 VHZ196649:VHZ196656 VRV196649:VRV196656 WBR196649:WBR196656 WLN196649:WLN196656 WVJ196649:WVJ196656 A262185:A262192 IX262185:IX262192 ST262185:ST262192 ACP262185:ACP262192 AML262185:AML262192 AWH262185:AWH262192 BGD262185:BGD262192 BPZ262185:BPZ262192 BZV262185:BZV262192 CJR262185:CJR262192 CTN262185:CTN262192 DDJ262185:DDJ262192 DNF262185:DNF262192 DXB262185:DXB262192 EGX262185:EGX262192 EQT262185:EQT262192 FAP262185:FAP262192 FKL262185:FKL262192 FUH262185:FUH262192 GED262185:GED262192 GNZ262185:GNZ262192 GXV262185:GXV262192 HHR262185:HHR262192 HRN262185:HRN262192 IBJ262185:IBJ262192 ILF262185:ILF262192 IVB262185:IVB262192 JEX262185:JEX262192 JOT262185:JOT262192 JYP262185:JYP262192 KIL262185:KIL262192 KSH262185:KSH262192 LCD262185:LCD262192 LLZ262185:LLZ262192 LVV262185:LVV262192 MFR262185:MFR262192 MPN262185:MPN262192 MZJ262185:MZJ262192 NJF262185:NJF262192 NTB262185:NTB262192 OCX262185:OCX262192 OMT262185:OMT262192 OWP262185:OWP262192 PGL262185:PGL262192 PQH262185:PQH262192 QAD262185:QAD262192 QJZ262185:QJZ262192 QTV262185:QTV262192 RDR262185:RDR262192 RNN262185:RNN262192 RXJ262185:RXJ262192 SHF262185:SHF262192 SRB262185:SRB262192 TAX262185:TAX262192 TKT262185:TKT262192 TUP262185:TUP262192 UEL262185:UEL262192 UOH262185:UOH262192 UYD262185:UYD262192 VHZ262185:VHZ262192 VRV262185:VRV262192 WBR262185:WBR262192 WLN262185:WLN262192 WVJ262185:WVJ262192 A327721:A327728 IX327721:IX327728 ST327721:ST327728 ACP327721:ACP327728 AML327721:AML327728 AWH327721:AWH327728 BGD327721:BGD327728 BPZ327721:BPZ327728 BZV327721:BZV327728 CJR327721:CJR327728 CTN327721:CTN327728 DDJ327721:DDJ327728 DNF327721:DNF327728 DXB327721:DXB327728 EGX327721:EGX327728 EQT327721:EQT327728 FAP327721:FAP327728 FKL327721:FKL327728 FUH327721:FUH327728 GED327721:GED327728 GNZ327721:GNZ327728 GXV327721:GXV327728 HHR327721:HHR327728 HRN327721:HRN327728 IBJ327721:IBJ327728 ILF327721:ILF327728 IVB327721:IVB327728 JEX327721:JEX327728 JOT327721:JOT327728 JYP327721:JYP327728 KIL327721:KIL327728 KSH327721:KSH327728 LCD327721:LCD327728 LLZ327721:LLZ327728 LVV327721:LVV327728 MFR327721:MFR327728 MPN327721:MPN327728 MZJ327721:MZJ327728 NJF327721:NJF327728 NTB327721:NTB327728 OCX327721:OCX327728 OMT327721:OMT327728 OWP327721:OWP327728 PGL327721:PGL327728 PQH327721:PQH327728 QAD327721:QAD327728 QJZ327721:QJZ327728 QTV327721:QTV327728 RDR327721:RDR327728 RNN327721:RNN327728 RXJ327721:RXJ327728 SHF327721:SHF327728 SRB327721:SRB327728 TAX327721:TAX327728 TKT327721:TKT327728 TUP327721:TUP327728 UEL327721:UEL327728 UOH327721:UOH327728 UYD327721:UYD327728 VHZ327721:VHZ327728 VRV327721:VRV327728 WBR327721:WBR327728 WLN327721:WLN327728 WVJ327721:WVJ327728 A393257:A393264 IX393257:IX393264 ST393257:ST393264 ACP393257:ACP393264 AML393257:AML393264 AWH393257:AWH393264 BGD393257:BGD393264 BPZ393257:BPZ393264 BZV393257:BZV393264 CJR393257:CJR393264 CTN393257:CTN393264 DDJ393257:DDJ393264 DNF393257:DNF393264 DXB393257:DXB393264 EGX393257:EGX393264 EQT393257:EQT393264 FAP393257:FAP393264 FKL393257:FKL393264 FUH393257:FUH393264 GED393257:GED393264 GNZ393257:GNZ393264 GXV393257:GXV393264 HHR393257:HHR393264 HRN393257:HRN393264 IBJ393257:IBJ393264 ILF393257:ILF393264 IVB393257:IVB393264 JEX393257:JEX393264 JOT393257:JOT393264 JYP393257:JYP393264 KIL393257:KIL393264 KSH393257:KSH393264 LCD393257:LCD393264 LLZ393257:LLZ393264 LVV393257:LVV393264 MFR393257:MFR393264 MPN393257:MPN393264 MZJ393257:MZJ393264 NJF393257:NJF393264 NTB393257:NTB393264 OCX393257:OCX393264 OMT393257:OMT393264 OWP393257:OWP393264 PGL393257:PGL393264 PQH393257:PQH393264 QAD393257:QAD393264 QJZ393257:QJZ393264 QTV393257:QTV393264 RDR393257:RDR393264 RNN393257:RNN393264 RXJ393257:RXJ393264 SHF393257:SHF393264 SRB393257:SRB393264 TAX393257:TAX393264 TKT393257:TKT393264 TUP393257:TUP393264 UEL393257:UEL393264 UOH393257:UOH393264 UYD393257:UYD393264 VHZ393257:VHZ393264 VRV393257:VRV393264 WBR393257:WBR393264 WLN393257:WLN393264 WVJ393257:WVJ393264 A458793:A458800 IX458793:IX458800 ST458793:ST458800 ACP458793:ACP458800 AML458793:AML458800 AWH458793:AWH458800 BGD458793:BGD458800 BPZ458793:BPZ458800 BZV458793:BZV458800 CJR458793:CJR458800 CTN458793:CTN458800 DDJ458793:DDJ458800 DNF458793:DNF458800 DXB458793:DXB458800 EGX458793:EGX458800 EQT458793:EQT458800 FAP458793:FAP458800 FKL458793:FKL458800 FUH458793:FUH458800 GED458793:GED458800 GNZ458793:GNZ458800 GXV458793:GXV458800 HHR458793:HHR458800 HRN458793:HRN458800 IBJ458793:IBJ458800 ILF458793:ILF458800 IVB458793:IVB458800 JEX458793:JEX458800 JOT458793:JOT458800 JYP458793:JYP458800 KIL458793:KIL458800 KSH458793:KSH458800 LCD458793:LCD458800 LLZ458793:LLZ458800 LVV458793:LVV458800 MFR458793:MFR458800 MPN458793:MPN458800 MZJ458793:MZJ458800 NJF458793:NJF458800 NTB458793:NTB458800 OCX458793:OCX458800 OMT458793:OMT458800 OWP458793:OWP458800 PGL458793:PGL458800 PQH458793:PQH458800 QAD458793:QAD458800 QJZ458793:QJZ458800 QTV458793:QTV458800 RDR458793:RDR458800 RNN458793:RNN458800 RXJ458793:RXJ458800 SHF458793:SHF458800 SRB458793:SRB458800 TAX458793:TAX458800 TKT458793:TKT458800 TUP458793:TUP458800 UEL458793:UEL458800 UOH458793:UOH458800 UYD458793:UYD458800 VHZ458793:VHZ458800 VRV458793:VRV458800 WBR458793:WBR458800 WLN458793:WLN458800 WVJ458793:WVJ458800 A524329:A524336 IX524329:IX524336 ST524329:ST524336 ACP524329:ACP524336 AML524329:AML524336 AWH524329:AWH524336 BGD524329:BGD524336 BPZ524329:BPZ524336 BZV524329:BZV524336 CJR524329:CJR524336 CTN524329:CTN524336 DDJ524329:DDJ524336 DNF524329:DNF524336 DXB524329:DXB524336 EGX524329:EGX524336 EQT524329:EQT524336 FAP524329:FAP524336 FKL524329:FKL524336 FUH524329:FUH524336 GED524329:GED524336 GNZ524329:GNZ524336 GXV524329:GXV524336 HHR524329:HHR524336 HRN524329:HRN524336 IBJ524329:IBJ524336 ILF524329:ILF524336 IVB524329:IVB524336 JEX524329:JEX524336 JOT524329:JOT524336 JYP524329:JYP524336 KIL524329:KIL524336 KSH524329:KSH524336 LCD524329:LCD524336 LLZ524329:LLZ524336 LVV524329:LVV524336 MFR524329:MFR524336 MPN524329:MPN524336 MZJ524329:MZJ524336 NJF524329:NJF524336 NTB524329:NTB524336 OCX524329:OCX524336 OMT524329:OMT524336 OWP524329:OWP524336 PGL524329:PGL524336 PQH524329:PQH524336 QAD524329:QAD524336 QJZ524329:QJZ524336 QTV524329:QTV524336 RDR524329:RDR524336 RNN524329:RNN524336 RXJ524329:RXJ524336 SHF524329:SHF524336 SRB524329:SRB524336 TAX524329:TAX524336 TKT524329:TKT524336 TUP524329:TUP524336 UEL524329:UEL524336 UOH524329:UOH524336 UYD524329:UYD524336 VHZ524329:VHZ524336 VRV524329:VRV524336 WBR524329:WBR524336 WLN524329:WLN524336 WVJ524329:WVJ524336 A589865:A589872 IX589865:IX589872 ST589865:ST589872 ACP589865:ACP589872 AML589865:AML589872 AWH589865:AWH589872 BGD589865:BGD589872 BPZ589865:BPZ589872 BZV589865:BZV589872 CJR589865:CJR589872 CTN589865:CTN589872 DDJ589865:DDJ589872 DNF589865:DNF589872 DXB589865:DXB589872 EGX589865:EGX589872 EQT589865:EQT589872 FAP589865:FAP589872 FKL589865:FKL589872 FUH589865:FUH589872 GED589865:GED589872 GNZ589865:GNZ589872 GXV589865:GXV589872 HHR589865:HHR589872 HRN589865:HRN589872 IBJ589865:IBJ589872 ILF589865:ILF589872 IVB589865:IVB589872 JEX589865:JEX589872 JOT589865:JOT589872 JYP589865:JYP589872 KIL589865:KIL589872 KSH589865:KSH589872 LCD589865:LCD589872 LLZ589865:LLZ589872 LVV589865:LVV589872 MFR589865:MFR589872 MPN589865:MPN589872 MZJ589865:MZJ589872 NJF589865:NJF589872 NTB589865:NTB589872 OCX589865:OCX589872 OMT589865:OMT589872 OWP589865:OWP589872 PGL589865:PGL589872 PQH589865:PQH589872 QAD589865:QAD589872 QJZ589865:QJZ589872 QTV589865:QTV589872 RDR589865:RDR589872 RNN589865:RNN589872 RXJ589865:RXJ589872 SHF589865:SHF589872 SRB589865:SRB589872 TAX589865:TAX589872 TKT589865:TKT589872 TUP589865:TUP589872 UEL589865:UEL589872 UOH589865:UOH589872 UYD589865:UYD589872 VHZ589865:VHZ589872 VRV589865:VRV589872 WBR589865:WBR589872 WLN589865:WLN589872 WVJ589865:WVJ589872 A655401:A655408 IX655401:IX655408 ST655401:ST655408 ACP655401:ACP655408 AML655401:AML655408 AWH655401:AWH655408 BGD655401:BGD655408 BPZ655401:BPZ655408 BZV655401:BZV655408 CJR655401:CJR655408 CTN655401:CTN655408 DDJ655401:DDJ655408 DNF655401:DNF655408 DXB655401:DXB655408 EGX655401:EGX655408 EQT655401:EQT655408 FAP655401:FAP655408 FKL655401:FKL655408 FUH655401:FUH655408 GED655401:GED655408 GNZ655401:GNZ655408 GXV655401:GXV655408 HHR655401:HHR655408 HRN655401:HRN655408 IBJ655401:IBJ655408 ILF655401:ILF655408 IVB655401:IVB655408 JEX655401:JEX655408 JOT655401:JOT655408 JYP655401:JYP655408 KIL655401:KIL655408 KSH655401:KSH655408 LCD655401:LCD655408 LLZ655401:LLZ655408 LVV655401:LVV655408 MFR655401:MFR655408 MPN655401:MPN655408 MZJ655401:MZJ655408 NJF655401:NJF655408 NTB655401:NTB655408 OCX655401:OCX655408 OMT655401:OMT655408 OWP655401:OWP655408 PGL655401:PGL655408 PQH655401:PQH655408 QAD655401:QAD655408 QJZ655401:QJZ655408 QTV655401:QTV655408 RDR655401:RDR655408 RNN655401:RNN655408 RXJ655401:RXJ655408 SHF655401:SHF655408 SRB655401:SRB655408 TAX655401:TAX655408 TKT655401:TKT655408 TUP655401:TUP655408 UEL655401:UEL655408 UOH655401:UOH655408 UYD655401:UYD655408 VHZ655401:VHZ655408 VRV655401:VRV655408 WBR655401:WBR655408 WLN655401:WLN655408 WVJ655401:WVJ655408 A720937:A720944 IX720937:IX720944 ST720937:ST720944 ACP720937:ACP720944 AML720937:AML720944 AWH720937:AWH720944 BGD720937:BGD720944 BPZ720937:BPZ720944 BZV720937:BZV720944 CJR720937:CJR720944 CTN720937:CTN720944 DDJ720937:DDJ720944 DNF720937:DNF720944 DXB720937:DXB720944 EGX720937:EGX720944 EQT720937:EQT720944 FAP720937:FAP720944 FKL720937:FKL720944 FUH720937:FUH720944 GED720937:GED720944 GNZ720937:GNZ720944 GXV720937:GXV720944 HHR720937:HHR720944 HRN720937:HRN720944 IBJ720937:IBJ720944 ILF720937:ILF720944 IVB720937:IVB720944 JEX720937:JEX720944 JOT720937:JOT720944 JYP720937:JYP720944 KIL720937:KIL720944 KSH720937:KSH720944 LCD720937:LCD720944 LLZ720937:LLZ720944 LVV720937:LVV720944 MFR720937:MFR720944 MPN720937:MPN720944 MZJ720937:MZJ720944 NJF720937:NJF720944 NTB720937:NTB720944 OCX720937:OCX720944 OMT720937:OMT720944 OWP720937:OWP720944 PGL720937:PGL720944 PQH720937:PQH720944 QAD720937:QAD720944 QJZ720937:QJZ720944 QTV720937:QTV720944 RDR720937:RDR720944 RNN720937:RNN720944 RXJ720937:RXJ720944 SHF720937:SHF720944 SRB720937:SRB720944 TAX720937:TAX720944 TKT720937:TKT720944 TUP720937:TUP720944 UEL720937:UEL720944 UOH720937:UOH720944 UYD720937:UYD720944 VHZ720937:VHZ720944 VRV720937:VRV720944 WBR720937:WBR720944 WLN720937:WLN720944 WVJ720937:WVJ720944 A786473:A786480 IX786473:IX786480 ST786473:ST786480 ACP786473:ACP786480 AML786473:AML786480 AWH786473:AWH786480 BGD786473:BGD786480 BPZ786473:BPZ786480 BZV786473:BZV786480 CJR786473:CJR786480 CTN786473:CTN786480 DDJ786473:DDJ786480 DNF786473:DNF786480 DXB786473:DXB786480 EGX786473:EGX786480 EQT786473:EQT786480 FAP786473:FAP786480 FKL786473:FKL786480 FUH786473:FUH786480 GED786473:GED786480 GNZ786473:GNZ786480 GXV786473:GXV786480 HHR786473:HHR786480 HRN786473:HRN786480 IBJ786473:IBJ786480 ILF786473:ILF786480 IVB786473:IVB786480 JEX786473:JEX786480 JOT786473:JOT786480 JYP786473:JYP786480 KIL786473:KIL786480 KSH786473:KSH786480 LCD786473:LCD786480 LLZ786473:LLZ786480 LVV786473:LVV786480 MFR786473:MFR786480 MPN786473:MPN786480 MZJ786473:MZJ786480 NJF786473:NJF786480 NTB786473:NTB786480 OCX786473:OCX786480 OMT786473:OMT786480 OWP786473:OWP786480 PGL786473:PGL786480 PQH786473:PQH786480 QAD786473:QAD786480 QJZ786473:QJZ786480 QTV786473:QTV786480 RDR786473:RDR786480 RNN786473:RNN786480 RXJ786473:RXJ786480 SHF786473:SHF786480 SRB786473:SRB786480 TAX786473:TAX786480 TKT786473:TKT786480 TUP786473:TUP786480 UEL786473:UEL786480 UOH786473:UOH786480 UYD786473:UYD786480 VHZ786473:VHZ786480 VRV786473:VRV786480 WBR786473:WBR786480 WLN786473:WLN786480 WVJ786473:WVJ786480 A852009:A852016 IX852009:IX852016 ST852009:ST852016 ACP852009:ACP852016 AML852009:AML852016 AWH852009:AWH852016 BGD852009:BGD852016 BPZ852009:BPZ852016 BZV852009:BZV852016 CJR852009:CJR852016 CTN852009:CTN852016 DDJ852009:DDJ852016 DNF852009:DNF852016 DXB852009:DXB852016 EGX852009:EGX852016 EQT852009:EQT852016 FAP852009:FAP852016 FKL852009:FKL852016 FUH852009:FUH852016 GED852009:GED852016 GNZ852009:GNZ852016 GXV852009:GXV852016 HHR852009:HHR852016 HRN852009:HRN852016 IBJ852009:IBJ852016 ILF852009:ILF852016 IVB852009:IVB852016 JEX852009:JEX852016 JOT852009:JOT852016 JYP852009:JYP852016 KIL852009:KIL852016 KSH852009:KSH852016 LCD852009:LCD852016 LLZ852009:LLZ852016 LVV852009:LVV852016 MFR852009:MFR852016 MPN852009:MPN852016 MZJ852009:MZJ852016 NJF852009:NJF852016 NTB852009:NTB852016 OCX852009:OCX852016 OMT852009:OMT852016 OWP852009:OWP852016 PGL852009:PGL852016 PQH852009:PQH852016 QAD852009:QAD852016 QJZ852009:QJZ852016 QTV852009:QTV852016 RDR852009:RDR852016 RNN852009:RNN852016 RXJ852009:RXJ852016 SHF852009:SHF852016 SRB852009:SRB852016 TAX852009:TAX852016 TKT852009:TKT852016 TUP852009:TUP852016 UEL852009:UEL852016 UOH852009:UOH852016 UYD852009:UYD852016 VHZ852009:VHZ852016 VRV852009:VRV852016 WBR852009:WBR852016 WLN852009:WLN852016 WVJ852009:WVJ852016 A917545:A917552 IX917545:IX917552 ST917545:ST917552 ACP917545:ACP917552 AML917545:AML917552 AWH917545:AWH917552 BGD917545:BGD917552 BPZ917545:BPZ917552 BZV917545:BZV917552 CJR917545:CJR917552 CTN917545:CTN917552 DDJ917545:DDJ917552 DNF917545:DNF917552 DXB917545:DXB917552 EGX917545:EGX917552 EQT917545:EQT917552 FAP917545:FAP917552 FKL917545:FKL917552 FUH917545:FUH917552 GED917545:GED917552 GNZ917545:GNZ917552 GXV917545:GXV917552 HHR917545:HHR917552 HRN917545:HRN917552 IBJ917545:IBJ917552 ILF917545:ILF917552 IVB917545:IVB917552 JEX917545:JEX917552 JOT917545:JOT917552 JYP917545:JYP917552 KIL917545:KIL917552 KSH917545:KSH917552 LCD917545:LCD917552 LLZ917545:LLZ917552 LVV917545:LVV917552 MFR917545:MFR917552 MPN917545:MPN917552 MZJ917545:MZJ917552 NJF917545:NJF917552 NTB917545:NTB917552 OCX917545:OCX917552 OMT917545:OMT917552 OWP917545:OWP917552 PGL917545:PGL917552 PQH917545:PQH917552 QAD917545:QAD917552 QJZ917545:QJZ917552 QTV917545:QTV917552 RDR917545:RDR917552 RNN917545:RNN917552 RXJ917545:RXJ917552 SHF917545:SHF917552 SRB917545:SRB917552 TAX917545:TAX917552 TKT917545:TKT917552 TUP917545:TUP917552 UEL917545:UEL917552 UOH917545:UOH917552 UYD917545:UYD917552 VHZ917545:VHZ917552 VRV917545:VRV917552 WBR917545:WBR917552 WLN917545:WLN917552 WVJ917545:WVJ917552 A983081:A983088 IX983081:IX983088 ST983081:ST983088 ACP983081:ACP983088 AML983081:AML983088 AWH983081:AWH983088 BGD983081:BGD983088 BPZ983081:BPZ983088 BZV983081:BZV983088 CJR983081:CJR983088 CTN983081:CTN983088 DDJ983081:DDJ983088 DNF983081:DNF983088 DXB983081:DXB983088 EGX983081:EGX983088 EQT983081:EQT983088 FAP983081:FAP983088 FKL983081:FKL983088 FUH983081:FUH983088 GED983081:GED983088 GNZ983081:GNZ983088 GXV983081:GXV983088 HHR983081:HHR983088 HRN983081:HRN983088 IBJ983081:IBJ983088 ILF983081:ILF983088 IVB983081:IVB983088 JEX983081:JEX983088 JOT983081:JOT983088 JYP983081:JYP983088 KIL983081:KIL983088 KSH983081:KSH983088 LCD983081:LCD983088 LLZ983081:LLZ983088 LVV983081:LVV983088 MFR983081:MFR983088 MPN983081:MPN983088 MZJ983081:MZJ983088 NJF983081:NJF983088 NTB983081:NTB983088 OCX983081:OCX983088 OMT983081:OMT983088 OWP983081:OWP983088 PGL983081:PGL983088 PQH983081:PQH983088 QAD983081:QAD983088 QJZ983081:QJZ983088 QTV983081:QTV983088 RDR983081:RDR983088 RNN983081:RNN983088 RXJ983081:RXJ983088 SHF983081:SHF983088 SRB983081:SRB983088 TAX983081:TAX983088 TKT983081:TKT983088 TUP983081:TUP983088 UEL983081:UEL983088 UOH983081:UOH983088 UYD983081:UYD983088 VHZ983081:VHZ983088 VRV983081:VRV983088 WBR983081:WBR983088 WLN983081:WLN983088 A37" xr:uid="{18286C3C-C884-4715-95AC-5A2382444863}">
      <formula1>Comportamenti</formula1>
    </dataValidation>
    <dataValidation type="list" allowBlank="1" showInputMessage="1" showErrorMessage="1" sqref="WVK983081:WVK983088 IY37:IY45 SU37:SU45 ACQ37:ACQ45 AMM37:AMM45 AWI37:AWI45 BGE37:BGE45 BQA37:BQA45 BZW37:BZW45 CJS37:CJS45 CTO37:CTO45 DDK37:DDK45 DNG37:DNG45 DXC37:DXC45 EGY37:EGY45 EQU37:EQU45 FAQ37:FAQ45 FKM37:FKM45 FUI37:FUI45 GEE37:GEE45 GOA37:GOA45 GXW37:GXW45 HHS37:HHS45 HRO37:HRO45 IBK37:IBK45 ILG37:ILG45 IVC37:IVC45 JEY37:JEY45 JOU37:JOU45 JYQ37:JYQ45 KIM37:KIM45 KSI37:KSI45 LCE37:LCE45 LMA37:LMA45 LVW37:LVW45 MFS37:MFS45 MPO37:MPO45 MZK37:MZK45 NJG37:NJG45 NTC37:NTC45 OCY37:OCY45 OMU37:OMU45 OWQ37:OWQ45 PGM37:PGM45 PQI37:PQI45 QAE37:QAE45 QKA37:QKA45 QTW37:QTW45 RDS37:RDS45 RNO37:RNO45 RXK37:RXK45 SHG37:SHG45 SRC37:SRC45 TAY37:TAY45 TKU37:TKU45 TUQ37:TUQ45 UEM37:UEM45 UOI37:UOI45 UYE37:UYE45 VIA37:VIA45 VRW37:VRW45 WBS37:WBS45 WLO37:WLO45 WVK37:WVK45 B65577:B65584 IY65577:IY65584 SU65577:SU65584 ACQ65577:ACQ65584 AMM65577:AMM65584 AWI65577:AWI65584 BGE65577:BGE65584 BQA65577:BQA65584 BZW65577:BZW65584 CJS65577:CJS65584 CTO65577:CTO65584 DDK65577:DDK65584 DNG65577:DNG65584 DXC65577:DXC65584 EGY65577:EGY65584 EQU65577:EQU65584 FAQ65577:FAQ65584 FKM65577:FKM65584 FUI65577:FUI65584 GEE65577:GEE65584 GOA65577:GOA65584 GXW65577:GXW65584 HHS65577:HHS65584 HRO65577:HRO65584 IBK65577:IBK65584 ILG65577:ILG65584 IVC65577:IVC65584 JEY65577:JEY65584 JOU65577:JOU65584 JYQ65577:JYQ65584 KIM65577:KIM65584 KSI65577:KSI65584 LCE65577:LCE65584 LMA65577:LMA65584 LVW65577:LVW65584 MFS65577:MFS65584 MPO65577:MPO65584 MZK65577:MZK65584 NJG65577:NJG65584 NTC65577:NTC65584 OCY65577:OCY65584 OMU65577:OMU65584 OWQ65577:OWQ65584 PGM65577:PGM65584 PQI65577:PQI65584 QAE65577:QAE65584 QKA65577:QKA65584 QTW65577:QTW65584 RDS65577:RDS65584 RNO65577:RNO65584 RXK65577:RXK65584 SHG65577:SHG65584 SRC65577:SRC65584 TAY65577:TAY65584 TKU65577:TKU65584 TUQ65577:TUQ65584 UEM65577:UEM65584 UOI65577:UOI65584 UYE65577:UYE65584 VIA65577:VIA65584 VRW65577:VRW65584 WBS65577:WBS65584 WLO65577:WLO65584 WVK65577:WVK65584 B131113:B131120 IY131113:IY131120 SU131113:SU131120 ACQ131113:ACQ131120 AMM131113:AMM131120 AWI131113:AWI131120 BGE131113:BGE131120 BQA131113:BQA131120 BZW131113:BZW131120 CJS131113:CJS131120 CTO131113:CTO131120 DDK131113:DDK131120 DNG131113:DNG131120 DXC131113:DXC131120 EGY131113:EGY131120 EQU131113:EQU131120 FAQ131113:FAQ131120 FKM131113:FKM131120 FUI131113:FUI131120 GEE131113:GEE131120 GOA131113:GOA131120 GXW131113:GXW131120 HHS131113:HHS131120 HRO131113:HRO131120 IBK131113:IBK131120 ILG131113:ILG131120 IVC131113:IVC131120 JEY131113:JEY131120 JOU131113:JOU131120 JYQ131113:JYQ131120 KIM131113:KIM131120 KSI131113:KSI131120 LCE131113:LCE131120 LMA131113:LMA131120 LVW131113:LVW131120 MFS131113:MFS131120 MPO131113:MPO131120 MZK131113:MZK131120 NJG131113:NJG131120 NTC131113:NTC131120 OCY131113:OCY131120 OMU131113:OMU131120 OWQ131113:OWQ131120 PGM131113:PGM131120 PQI131113:PQI131120 QAE131113:QAE131120 QKA131113:QKA131120 QTW131113:QTW131120 RDS131113:RDS131120 RNO131113:RNO131120 RXK131113:RXK131120 SHG131113:SHG131120 SRC131113:SRC131120 TAY131113:TAY131120 TKU131113:TKU131120 TUQ131113:TUQ131120 UEM131113:UEM131120 UOI131113:UOI131120 UYE131113:UYE131120 VIA131113:VIA131120 VRW131113:VRW131120 WBS131113:WBS131120 WLO131113:WLO131120 WVK131113:WVK131120 B196649:B196656 IY196649:IY196656 SU196649:SU196656 ACQ196649:ACQ196656 AMM196649:AMM196656 AWI196649:AWI196656 BGE196649:BGE196656 BQA196649:BQA196656 BZW196649:BZW196656 CJS196649:CJS196656 CTO196649:CTO196656 DDK196649:DDK196656 DNG196649:DNG196656 DXC196649:DXC196656 EGY196649:EGY196656 EQU196649:EQU196656 FAQ196649:FAQ196656 FKM196649:FKM196656 FUI196649:FUI196656 GEE196649:GEE196656 GOA196649:GOA196656 GXW196649:GXW196656 HHS196649:HHS196656 HRO196649:HRO196656 IBK196649:IBK196656 ILG196649:ILG196656 IVC196649:IVC196656 JEY196649:JEY196656 JOU196649:JOU196656 JYQ196649:JYQ196656 KIM196649:KIM196656 KSI196649:KSI196656 LCE196649:LCE196656 LMA196649:LMA196656 LVW196649:LVW196656 MFS196649:MFS196656 MPO196649:MPO196656 MZK196649:MZK196656 NJG196649:NJG196656 NTC196649:NTC196656 OCY196649:OCY196656 OMU196649:OMU196656 OWQ196649:OWQ196656 PGM196649:PGM196656 PQI196649:PQI196656 QAE196649:QAE196656 QKA196649:QKA196656 QTW196649:QTW196656 RDS196649:RDS196656 RNO196649:RNO196656 RXK196649:RXK196656 SHG196649:SHG196656 SRC196649:SRC196656 TAY196649:TAY196656 TKU196649:TKU196656 TUQ196649:TUQ196656 UEM196649:UEM196656 UOI196649:UOI196656 UYE196649:UYE196656 VIA196649:VIA196656 VRW196649:VRW196656 WBS196649:WBS196656 WLO196649:WLO196656 WVK196649:WVK196656 B262185:B262192 IY262185:IY262192 SU262185:SU262192 ACQ262185:ACQ262192 AMM262185:AMM262192 AWI262185:AWI262192 BGE262185:BGE262192 BQA262185:BQA262192 BZW262185:BZW262192 CJS262185:CJS262192 CTO262185:CTO262192 DDK262185:DDK262192 DNG262185:DNG262192 DXC262185:DXC262192 EGY262185:EGY262192 EQU262185:EQU262192 FAQ262185:FAQ262192 FKM262185:FKM262192 FUI262185:FUI262192 GEE262185:GEE262192 GOA262185:GOA262192 GXW262185:GXW262192 HHS262185:HHS262192 HRO262185:HRO262192 IBK262185:IBK262192 ILG262185:ILG262192 IVC262185:IVC262192 JEY262185:JEY262192 JOU262185:JOU262192 JYQ262185:JYQ262192 KIM262185:KIM262192 KSI262185:KSI262192 LCE262185:LCE262192 LMA262185:LMA262192 LVW262185:LVW262192 MFS262185:MFS262192 MPO262185:MPO262192 MZK262185:MZK262192 NJG262185:NJG262192 NTC262185:NTC262192 OCY262185:OCY262192 OMU262185:OMU262192 OWQ262185:OWQ262192 PGM262185:PGM262192 PQI262185:PQI262192 QAE262185:QAE262192 QKA262185:QKA262192 QTW262185:QTW262192 RDS262185:RDS262192 RNO262185:RNO262192 RXK262185:RXK262192 SHG262185:SHG262192 SRC262185:SRC262192 TAY262185:TAY262192 TKU262185:TKU262192 TUQ262185:TUQ262192 UEM262185:UEM262192 UOI262185:UOI262192 UYE262185:UYE262192 VIA262185:VIA262192 VRW262185:VRW262192 WBS262185:WBS262192 WLO262185:WLO262192 WVK262185:WVK262192 B327721:B327728 IY327721:IY327728 SU327721:SU327728 ACQ327721:ACQ327728 AMM327721:AMM327728 AWI327721:AWI327728 BGE327721:BGE327728 BQA327721:BQA327728 BZW327721:BZW327728 CJS327721:CJS327728 CTO327721:CTO327728 DDK327721:DDK327728 DNG327721:DNG327728 DXC327721:DXC327728 EGY327721:EGY327728 EQU327721:EQU327728 FAQ327721:FAQ327728 FKM327721:FKM327728 FUI327721:FUI327728 GEE327721:GEE327728 GOA327721:GOA327728 GXW327721:GXW327728 HHS327721:HHS327728 HRO327721:HRO327728 IBK327721:IBK327728 ILG327721:ILG327728 IVC327721:IVC327728 JEY327721:JEY327728 JOU327721:JOU327728 JYQ327721:JYQ327728 KIM327721:KIM327728 KSI327721:KSI327728 LCE327721:LCE327728 LMA327721:LMA327728 LVW327721:LVW327728 MFS327721:MFS327728 MPO327721:MPO327728 MZK327721:MZK327728 NJG327721:NJG327728 NTC327721:NTC327728 OCY327721:OCY327728 OMU327721:OMU327728 OWQ327721:OWQ327728 PGM327721:PGM327728 PQI327721:PQI327728 QAE327721:QAE327728 QKA327721:QKA327728 QTW327721:QTW327728 RDS327721:RDS327728 RNO327721:RNO327728 RXK327721:RXK327728 SHG327721:SHG327728 SRC327721:SRC327728 TAY327721:TAY327728 TKU327721:TKU327728 TUQ327721:TUQ327728 UEM327721:UEM327728 UOI327721:UOI327728 UYE327721:UYE327728 VIA327721:VIA327728 VRW327721:VRW327728 WBS327721:WBS327728 WLO327721:WLO327728 WVK327721:WVK327728 B393257:B393264 IY393257:IY393264 SU393257:SU393264 ACQ393257:ACQ393264 AMM393257:AMM393264 AWI393257:AWI393264 BGE393257:BGE393264 BQA393257:BQA393264 BZW393257:BZW393264 CJS393257:CJS393264 CTO393257:CTO393264 DDK393257:DDK393264 DNG393257:DNG393264 DXC393257:DXC393264 EGY393257:EGY393264 EQU393257:EQU393264 FAQ393257:FAQ393264 FKM393257:FKM393264 FUI393257:FUI393264 GEE393257:GEE393264 GOA393257:GOA393264 GXW393257:GXW393264 HHS393257:HHS393264 HRO393257:HRO393264 IBK393257:IBK393264 ILG393257:ILG393264 IVC393257:IVC393264 JEY393257:JEY393264 JOU393257:JOU393264 JYQ393257:JYQ393264 KIM393257:KIM393264 KSI393257:KSI393264 LCE393257:LCE393264 LMA393257:LMA393264 LVW393257:LVW393264 MFS393257:MFS393264 MPO393257:MPO393264 MZK393257:MZK393264 NJG393257:NJG393264 NTC393257:NTC393264 OCY393257:OCY393264 OMU393257:OMU393264 OWQ393257:OWQ393264 PGM393257:PGM393264 PQI393257:PQI393264 QAE393257:QAE393264 QKA393257:QKA393264 QTW393257:QTW393264 RDS393257:RDS393264 RNO393257:RNO393264 RXK393257:RXK393264 SHG393257:SHG393264 SRC393257:SRC393264 TAY393257:TAY393264 TKU393257:TKU393264 TUQ393257:TUQ393264 UEM393257:UEM393264 UOI393257:UOI393264 UYE393257:UYE393264 VIA393257:VIA393264 VRW393257:VRW393264 WBS393257:WBS393264 WLO393257:WLO393264 WVK393257:WVK393264 B458793:B458800 IY458793:IY458800 SU458793:SU458800 ACQ458793:ACQ458800 AMM458793:AMM458800 AWI458793:AWI458800 BGE458793:BGE458800 BQA458793:BQA458800 BZW458793:BZW458800 CJS458793:CJS458800 CTO458793:CTO458800 DDK458793:DDK458800 DNG458793:DNG458800 DXC458793:DXC458800 EGY458793:EGY458800 EQU458793:EQU458800 FAQ458793:FAQ458800 FKM458793:FKM458800 FUI458793:FUI458800 GEE458793:GEE458800 GOA458793:GOA458800 GXW458793:GXW458800 HHS458793:HHS458800 HRO458793:HRO458800 IBK458793:IBK458800 ILG458793:ILG458800 IVC458793:IVC458800 JEY458793:JEY458800 JOU458793:JOU458800 JYQ458793:JYQ458800 KIM458793:KIM458800 KSI458793:KSI458800 LCE458793:LCE458800 LMA458793:LMA458800 LVW458793:LVW458800 MFS458793:MFS458800 MPO458793:MPO458800 MZK458793:MZK458800 NJG458793:NJG458800 NTC458793:NTC458800 OCY458793:OCY458800 OMU458793:OMU458800 OWQ458793:OWQ458800 PGM458793:PGM458800 PQI458793:PQI458800 QAE458793:QAE458800 QKA458793:QKA458800 QTW458793:QTW458800 RDS458793:RDS458800 RNO458793:RNO458800 RXK458793:RXK458800 SHG458793:SHG458800 SRC458793:SRC458800 TAY458793:TAY458800 TKU458793:TKU458800 TUQ458793:TUQ458800 UEM458793:UEM458800 UOI458793:UOI458800 UYE458793:UYE458800 VIA458793:VIA458800 VRW458793:VRW458800 WBS458793:WBS458800 WLO458793:WLO458800 WVK458793:WVK458800 B524329:B524336 IY524329:IY524336 SU524329:SU524336 ACQ524329:ACQ524336 AMM524329:AMM524336 AWI524329:AWI524336 BGE524329:BGE524336 BQA524329:BQA524336 BZW524329:BZW524336 CJS524329:CJS524336 CTO524329:CTO524336 DDK524329:DDK524336 DNG524329:DNG524336 DXC524329:DXC524336 EGY524329:EGY524336 EQU524329:EQU524336 FAQ524329:FAQ524336 FKM524329:FKM524336 FUI524329:FUI524336 GEE524329:GEE524336 GOA524329:GOA524336 GXW524329:GXW524336 HHS524329:HHS524336 HRO524329:HRO524336 IBK524329:IBK524336 ILG524329:ILG524336 IVC524329:IVC524336 JEY524329:JEY524336 JOU524329:JOU524336 JYQ524329:JYQ524336 KIM524329:KIM524336 KSI524329:KSI524336 LCE524329:LCE524336 LMA524329:LMA524336 LVW524329:LVW524336 MFS524329:MFS524336 MPO524329:MPO524336 MZK524329:MZK524336 NJG524329:NJG524336 NTC524329:NTC524336 OCY524329:OCY524336 OMU524329:OMU524336 OWQ524329:OWQ524336 PGM524329:PGM524336 PQI524329:PQI524336 QAE524329:QAE524336 QKA524329:QKA524336 QTW524329:QTW524336 RDS524329:RDS524336 RNO524329:RNO524336 RXK524329:RXK524336 SHG524329:SHG524336 SRC524329:SRC524336 TAY524329:TAY524336 TKU524329:TKU524336 TUQ524329:TUQ524336 UEM524329:UEM524336 UOI524329:UOI524336 UYE524329:UYE524336 VIA524329:VIA524336 VRW524329:VRW524336 WBS524329:WBS524336 WLO524329:WLO524336 WVK524329:WVK524336 B589865:B589872 IY589865:IY589872 SU589865:SU589872 ACQ589865:ACQ589872 AMM589865:AMM589872 AWI589865:AWI589872 BGE589865:BGE589872 BQA589865:BQA589872 BZW589865:BZW589872 CJS589865:CJS589872 CTO589865:CTO589872 DDK589865:DDK589872 DNG589865:DNG589872 DXC589865:DXC589872 EGY589865:EGY589872 EQU589865:EQU589872 FAQ589865:FAQ589872 FKM589865:FKM589872 FUI589865:FUI589872 GEE589865:GEE589872 GOA589865:GOA589872 GXW589865:GXW589872 HHS589865:HHS589872 HRO589865:HRO589872 IBK589865:IBK589872 ILG589865:ILG589872 IVC589865:IVC589872 JEY589865:JEY589872 JOU589865:JOU589872 JYQ589865:JYQ589872 KIM589865:KIM589872 KSI589865:KSI589872 LCE589865:LCE589872 LMA589865:LMA589872 LVW589865:LVW589872 MFS589865:MFS589872 MPO589865:MPO589872 MZK589865:MZK589872 NJG589865:NJG589872 NTC589865:NTC589872 OCY589865:OCY589872 OMU589865:OMU589872 OWQ589865:OWQ589872 PGM589865:PGM589872 PQI589865:PQI589872 QAE589865:QAE589872 QKA589865:QKA589872 QTW589865:QTW589872 RDS589865:RDS589872 RNO589865:RNO589872 RXK589865:RXK589872 SHG589865:SHG589872 SRC589865:SRC589872 TAY589865:TAY589872 TKU589865:TKU589872 TUQ589865:TUQ589872 UEM589865:UEM589872 UOI589865:UOI589872 UYE589865:UYE589872 VIA589865:VIA589872 VRW589865:VRW589872 WBS589865:WBS589872 WLO589865:WLO589872 WVK589865:WVK589872 B655401:B655408 IY655401:IY655408 SU655401:SU655408 ACQ655401:ACQ655408 AMM655401:AMM655408 AWI655401:AWI655408 BGE655401:BGE655408 BQA655401:BQA655408 BZW655401:BZW655408 CJS655401:CJS655408 CTO655401:CTO655408 DDK655401:DDK655408 DNG655401:DNG655408 DXC655401:DXC655408 EGY655401:EGY655408 EQU655401:EQU655408 FAQ655401:FAQ655408 FKM655401:FKM655408 FUI655401:FUI655408 GEE655401:GEE655408 GOA655401:GOA655408 GXW655401:GXW655408 HHS655401:HHS655408 HRO655401:HRO655408 IBK655401:IBK655408 ILG655401:ILG655408 IVC655401:IVC655408 JEY655401:JEY655408 JOU655401:JOU655408 JYQ655401:JYQ655408 KIM655401:KIM655408 KSI655401:KSI655408 LCE655401:LCE655408 LMA655401:LMA655408 LVW655401:LVW655408 MFS655401:MFS655408 MPO655401:MPO655408 MZK655401:MZK655408 NJG655401:NJG655408 NTC655401:NTC655408 OCY655401:OCY655408 OMU655401:OMU655408 OWQ655401:OWQ655408 PGM655401:PGM655408 PQI655401:PQI655408 QAE655401:QAE655408 QKA655401:QKA655408 QTW655401:QTW655408 RDS655401:RDS655408 RNO655401:RNO655408 RXK655401:RXK655408 SHG655401:SHG655408 SRC655401:SRC655408 TAY655401:TAY655408 TKU655401:TKU655408 TUQ655401:TUQ655408 UEM655401:UEM655408 UOI655401:UOI655408 UYE655401:UYE655408 VIA655401:VIA655408 VRW655401:VRW655408 WBS655401:WBS655408 WLO655401:WLO655408 WVK655401:WVK655408 B720937:B720944 IY720937:IY720944 SU720937:SU720944 ACQ720937:ACQ720944 AMM720937:AMM720944 AWI720937:AWI720944 BGE720937:BGE720944 BQA720937:BQA720944 BZW720937:BZW720944 CJS720937:CJS720944 CTO720937:CTO720944 DDK720937:DDK720944 DNG720937:DNG720944 DXC720937:DXC720944 EGY720937:EGY720944 EQU720937:EQU720944 FAQ720937:FAQ720944 FKM720937:FKM720944 FUI720937:FUI720944 GEE720937:GEE720944 GOA720937:GOA720944 GXW720937:GXW720944 HHS720937:HHS720944 HRO720937:HRO720944 IBK720937:IBK720944 ILG720937:ILG720944 IVC720937:IVC720944 JEY720937:JEY720944 JOU720937:JOU720944 JYQ720937:JYQ720944 KIM720937:KIM720944 KSI720937:KSI720944 LCE720937:LCE720944 LMA720937:LMA720944 LVW720937:LVW720944 MFS720937:MFS720944 MPO720937:MPO720944 MZK720937:MZK720944 NJG720937:NJG720944 NTC720937:NTC720944 OCY720937:OCY720944 OMU720937:OMU720944 OWQ720937:OWQ720944 PGM720937:PGM720944 PQI720937:PQI720944 QAE720937:QAE720944 QKA720937:QKA720944 QTW720937:QTW720944 RDS720937:RDS720944 RNO720937:RNO720944 RXK720937:RXK720944 SHG720937:SHG720944 SRC720937:SRC720944 TAY720937:TAY720944 TKU720937:TKU720944 TUQ720937:TUQ720944 UEM720937:UEM720944 UOI720937:UOI720944 UYE720937:UYE720944 VIA720937:VIA720944 VRW720937:VRW720944 WBS720937:WBS720944 WLO720937:WLO720944 WVK720937:WVK720944 B786473:B786480 IY786473:IY786480 SU786473:SU786480 ACQ786473:ACQ786480 AMM786473:AMM786480 AWI786473:AWI786480 BGE786473:BGE786480 BQA786473:BQA786480 BZW786473:BZW786480 CJS786473:CJS786480 CTO786473:CTO786480 DDK786473:DDK786480 DNG786473:DNG786480 DXC786473:DXC786480 EGY786473:EGY786480 EQU786473:EQU786480 FAQ786473:FAQ786480 FKM786473:FKM786480 FUI786473:FUI786480 GEE786473:GEE786480 GOA786473:GOA786480 GXW786473:GXW786480 HHS786473:HHS786480 HRO786473:HRO786480 IBK786473:IBK786480 ILG786473:ILG786480 IVC786473:IVC786480 JEY786473:JEY786480 JOU786473:JOU786480 JYQ786473:JYQ786480 KIM786473:KIM786480 KSI786473:KSI786480 LCE786473:LCE786480 LMA786473:LMA786480 LVW786473:LVW786480 MFS786473:MFS786480 MPO786473:MPO786480 MZK786473:MZK786480 NJG786473:NJG786480 NTC786473:NTC786480 OCY786473:OCY786480 OMU786473:OMU786480 OWQ786473:OWQ786480 PGM786473:PGM786480 PQI786473:PQI786480 QAE786473:QAE786480 QKA786473:QKA786480 QTW786473:QTW786480 RDS786473:RDS786480 RNO786473:RNO786480 RXK786473:RXK786480 SHG786473:SHG786480 SRC786473:SRC786480 TAY786473:TAY786480 TKU786473:TKU786480 TUQ786473:TUQ786480 UEM786473:UEM786480 UOI786473:UOI786480 UYE786473:UYE786480 VIA786473:VIA786480 VRW786473:VRW786480 WBS786473:WBS786480 WLO786473:WLO786480 WVK786473:WVK786480 B852009:B852016 IY852009:IY852016 SU852009:SU852016 ACQ852009:ACQ852016 AMM852009:AMM852016 AWI852009:AWI852016 BGE852009:BGE852016 BQA852009:BQA852016 BZW852009:BZW852016 CJS852009:CJS852016 CTO852009:CTO852016 DDK852009:DDK852016 DNG852009:DNG852016 DXC852009:DXC852016 EGY852009:EGY852016 EQU852009:EQU852016 FAQ852009:FAQ852016 FKM852009:FKM852016 FUI852009:FUI852016 GEE852009:GEE852016 GOA852009:GOA852016 GXW852009:GXW852016 HHS852009:HHS852016 HRO852009:HRO852016 IBK852009:IBK852016 ILG852009:ILG852016 IVC852009:IVC852016 JEY852009:JEY852016 JOU852009:JOU852016 JYQ852009:JYQ852016 KIM852009:KIM852016 KSI852009:KSI852016 LCE852009:LCE852016 LMA852009:LMA852016 LVW852009:LVW852016 MFS852009:MFS852016 MPO852009:MPO852016 MZK852009:MZK852016 NJG852009:NJG852016 NTC852009:NTC852016 OCY852009:OCY852016 OMU852009:OMU852016 OWQ852009:OWQ852016 PGM852009:PGM852016 PQI852009:PQI852016 QAE852009:QAE852016 QKA852009:QKA852016 QTW852009:QTW852016 RDS852009:RDS852016 RNO852009:RNO852016 RXK852009:RXK852016 SHG852009:SHG852016 SRC852009:SRC852016 TAY852009:TAY852016 TKU852009:TKU852016 TUQ852009:TUQ852016 UEM852009:UEM852016 UOI852009:UOI852016 UYE852009:UYE852016 VIA852009:VIA852016 VRW852009:VRW852016 WBS852009:WBS852016 WLO852009:WLO852016 WVK852009:WVK852016 B917545:B917552 IY917545:IY917552 SU917545:SU917552 ACQ917545:ACQ917552 AMM917545:AMM917552 AWI917545:AWI917552 BGE917545:BGE917552 BQA917545:BQA917552 BZW917545:BZW917552 CJS917545:CJS917552 CTO917545:CTO917552 DDK917545:DDK917552 DNG917545:DNG917552 DXC917545:DXC917552 EGY917545:EGY917552 EQU917545:EQU917552 FAQ917545:FAQ917552 FKM917545:FKM917552 FUI917545:FUI917552 GEE917545:GEE917552 GOA917545:GOA917552 GXW917545:GXW917552 HHS917545:HHS917552 HRO917545:HRO917552 IBK917545:IBK917552 ILG917545:ILG917552 IVC917545:IVC917552 JEY917545:JEY917552 JOU917545:JOU917552 JYQ917545:JYQ917552 KIM917545:KIM917552 KSI917545:KSI917552 LCE917545:LCE917552 LMA917545:LMA917552 LVW917545:LVW917552 MFS917545:MFS917552 MPO917545:MPO917552 MZK917545:MZK917552 NJG917545:NJG917552 NTC917545:NTC917552 OCY917545:OCY917552 OMU917545:OMU917552 OWQ917545:OWQ917552 PGM917545:PGM917552 PQI917545:PQI917552 QAE917545:QAE917552 QKA917545:QKA917552 QTW917545:QTW917552 RDS917545:RDS917552 RNO917545:RNO917552 RXK917545:RXK917552 SHG917545:SHG917552 SRC917545:SRC917552 TAY917545:TAY917552 TKU917545:TKU917552 TUQ917545:TUQ917552 UEM917545:UEM917552 UOI917545:UOI917552 UYE917545:UYE917552 VIA917545:VIA917552 VRW917545:VRW917552 WBS917545:WBS917552 WLO917545:WLO917552 WVK917545:WVK917552 B983081:B983088 IY983081:IY983088 SU983081:SU983088 ACQ983081:ACQ983088 AMM983081:AMM983088 AWI983081:AWI983088 BGE983081:BGE983088 BQA983081:BQA983088 BZW983081:BZW983088 CJS983081:CJS983088 CTO983081:CTO983088 DDK983081:DDK983088 DNG983081:DNG983088 DXC983081:DXC983088 EGY983081:EGY983088 EQU983081:EQU983088 FAQ983081:FAQ983088 FKM983081:FKM983088 FUI983081:FUI983088 GEE983081:GEE983088 GOA983081:GOA983088 GXW983081:GXW983088 HHS983081:HHS983088 HRO983081:HRO983088 IBK983081:IBK983088 ILG983081:ILG983088 IVC983081:IVC983088 JEY983081:JEY983088 JOU983081:JOU983088 JYQ983081:JYQ983088 KIM983081:KIM983088 KSI983081:KSI983088 LCE983081:LCE983088 LMA983081:LMA983088 LVW983081:LVW983088 MFS983081:MFS983088 MPO983081:MPO983088 MZK983081:MZK983088 NJG983081:NJG983088 NTC983081:NTC983088 OCY983081:OCY983088 OMU983081:OMU983088 OWQ983081:OWQ983088 PGM983081:PGM983088 PQI983081:PQI983088 QAE983081:QAE983088 QKA983081:QKA983088 QTW983081:QTW983088 RDS983081:RDS983088 RNO983081:RNO983088 RXK983081:RXK983088 SHG983081:SHG983088 SRC983081:SRC983088 TAY983081:TAY983088 TKU983081:TKU983088 TUQ983081:TUQ983088 UEM983081:UEM983088 UOI983081:UOI983088 UYE983081:UYE983088 VIA983081:VIA983088 VRW983081:VRW983088 WBS983081:WBS983088 WLO983081:WLO983088 B37" xr:uid="{8F52EA10-96D6-4A81-A84F-F9AEF37133A6}">
      <formula1>Valore</formula1>
    </dataValidation>
  </dataValidations>
  <pageMargins left="0.7" right="0.7" top="0.75" bottom="0.75" header="0.3" footer="0.3"/>
  <pageSetup paperSize="9" scale="65" orientation="landscape"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F024A9-2F15-4B7D-A9CD-50670C1E29A4}">
          <x14:formula1>
            <xm:f>Foglio1!$B$2:$B$10</xm:f>
          </x14:formula1>
          <xm:sqref>B38:B45 C48</xm:sqref>
        </x14:dataValidation>
        <x14:dataValidation type="list" allowBlank="1" showInputMessage="1" showErrorMessage="1" xr:uid="{83170999-F7B4-4F36-8A1F-87C331A2A480}">
          <x14:formula1>
            <xm:f>Foglio1!$A$2:$A$10</xm:f>
          </x14:formula1>
          <xm:sqref>A38:A45 B48</xm:sqref>
        </x14:dataValidation>
      </x14:dataValidation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45E708-0B6B-408E-9FF9-2F53727EA52B}">
  <dimension ref="A1:BJ78"/>
  <sheetViews>
    <sheetView topLeftCell="A20" zoomScaleNormal="100" workbookViewId="0">
      <selection activeCell="C30" sqref="C30"/>
    </sheetView>
  </sheetViews>
  <sheetFormatPr defaultRowHeight="24" customHeight="1" x14ac:dyDescent="0.25"/>
  <cols>
    <col min="1" max="1" width="1.28515625" style="42" customWidth="1"/>
    <col min="2" max="2" width="52.42578125" style="42" customWidth="1"/>
    <col min="3" max="3" width="48.7109375" style="42" customWidth="1"/>
    <col min="4" max="4" width="6.7109375" style="60" customWidth="1"/>
    <col min="5" max="5" width="8.28515625" style="60" customWidth="1"/>
    <col min="6" max="6" width="6.42578125" style="60" hidden="1" customWidth="1"/>
    <col min="7" max="7" width="6.85546875" style="61" customWidth="1"/>
    <col min="8" max="8" width="13.7109375" style="42" customWidth="1"/>
    <col min="9" max="9" width="15.7109375" style="42" customWidth="1"/>
    <col min="10" max="10" width="14.7109375" style="42" customWidth="1"/>
    <col min="11" max="11" width="15" style="42" customWidth="1"/>
    <col min="12" max="12" width="14.28515625" style="42" customWidth="1"/>
    <col min="13" max="13" width="15.140625" style="42" customWidth="1"/>
    <col min="14" max="14" width="1.5703125" style="42" customWidth="1"/>
    <col min="15" max="15" width="18.85546875" style="42" hidden="1" customWidth="1"/>
    <col min="16" max="16" width="8" style="42" hidden="1" customWidth="1"/>
    <col min="17" max="28" width="8" style="42" customWidth="1"/>
    <col min="29" max="32" width="9.28515625" style="42" customWidth="1"/>
    <col min="33" max="60" width="8.85546875" style="42"/>
    <col min="61" max="61" width="64" style="136" customWidth="1"/>
    <col min="62" max="62" width="97.85546875" style="136" customWidth="1"/>
    <col min="63" max="256" width="8.85546875" style="42"/>
    <col min="257" max="257" width="1.28515625" style="42" customWidth="1"/>
    <col min="258" max="258" width="44.85546875" style="42" customWidth="1"/>
    <col min="259" max="259" width="47.28515625" style="42" customWidth="1"/>
    <col min="260" max="260" width="8.140625" style="42" customWidth="1"/>
    <col min="261" max="261" width="8.28515625" style="42" customWidth="1"/>
    <col min="262" max="262" width="5.42578125" style="42" customWidth="1"/>
    <col min="263" max="263" width="8.5703125" style="42" customWidth="1"/>
    <col min="264" max="264" width="13.7109375" style="42" customWidth="1"/>
    <col min="265" max="265" width="15.7109375" style="42" customWidth="1"/>
    <col min="266" max="266" width="14.7109375" style="42" customWidth="1"/>
    <col min="267" max="267" width="15" style="42" customWidth="1"/>
    <col min="268" max="269" width="14.28515625" style="42" customWidth="1"/>
    <col min="270" max="270" width="0" style="42" hidden="1" customWidth="1"/>
    <col min="271" max="271" width="18.85546875" style="42" customWidth="1"/>
    <col min="272" max="284" width="8" style="42" customWidth="1"/>
    <col min="285" max="288" width="9.28515625" style="42" customWidth="1"/>
    <col min="289" max="316" width="8.85546875" style="42"/>
    <col min="317" max="317" width="64" style="42" customWidth="1"/>
    <col min="318" max="318" width="97.85546875" style="42" customWidth="1"/>
    <col min="319" max="512" width="8.85546875" style="42"/>
    <col min="513" max="513" width="1.28515625" style="42" customWidth="1"/>
    <col min="514" max="514" width="44.85546875" style="42" customWidth="1"/>
    <col min="515" max="515" width="47.28515625" style="42" customWidth="1"/>
    <col min="516" max="516" width="8.140625" style="42" customWidth="1"/>
    <col min="517" max="517" width="8.28515625" style="42" customWidth="1"/>
    <col min="518" max="518" width="5.42578125" style="42" customWidth="1"/>
    <col min="519" max="519" width="8.5703125" style="42" customWidth="1"/>
    <col min="520" max="520" width="13.7109375" style="42" customWidth="1"/>
    <col min="521" max="521" width="15.7109375" style="42" customWidth="1"/>
    <col min="522" max="522" width="14.7109375" style="42" customWidth="1"/>
    <col min="523" max="523" width="15" style="42" customWidth="1"/>
    <col min="524" max="525" width="14.28515625" style="42" customWidth="1"/>
    <col min="526" max="526" width="0" style="42" hidden="1" customWidth="1"/>
    <col min="527" max="527" width="18.85546875" style="42" customWidth="1"/>
    <col min="528" max="540" width="8" style="42" customWidth="1"/>
    <col min="541" max="544" width="9.28515625" style="42" customWidth="1"/>
    <col min="545" max="572" width="8.85546875" style="42"/>
    <col min="573" max="573" width="64" style="42" customWidth="1"/>
    <col min="574" max="574" width="97.85546875" style="42" customWidth="1"/>
    <col min="575" max="768" width="8.85546875" style="42"/>
    <col min="769" max="769" width="1.28515625" style="42" customWidth="1"/>
    <col min="770" max="770" width="44.85546875" style="42" customWidth="1"/>
    <col min="771" max="771" width="47.28515625" style="42" customWidth="1"/>
    <col min="772" max="772" width="8.140625" style="42" customWidth="1"/>
    <col min="773" max="773" width="8.28515625" style="42" customWidth="1"/>
    <col min="774" max="774" width="5.42578125" style="42" customWidth="1"/>
    <col min="775" max="775" width="8.5703125" style="42" customWidth="1"/>
    <col min="776" max="776" width="13.7109375" style="42" customWidth="1"/>
    <col min="777" max="777" width="15.7109375" style="42" customWidth="1"/>
    <col min="778" max="778" width="14.7109375" style="42" customWidth="1"/>
    <col min="779" max="779" width="15" style="42" customWidth="1"/>
    <col min="780" max="781" width="14.28515625" style="42" customWidth="1"/>
    <col min="782" max="782" width="0" style="42" hidden="1" customWidth="1"/>
    <col min="783" max="783" width="18.85546875" style="42" customWidth="1"/>
    <col min="784" max="796" width="8" style="42" customWidth="1"/>
    <col min="797" max="800" width="9.28515625" style="42" customWidth="1"/>
    <col min="801" max="828" width="8.85546875" style="42"/>
    <col min="829" max="829" width="64" style="42" customWidth="1"/>
    <col min="830" max="830" width="97.85546875" style="42" customWidth="1"/>
    <col min="831" max="1024" width="8.85546875" style="42"/>
    <col min="1025" max="1025" width="1.28515625" style="42" customWidth="1"/>
    <col min="1026" max="1026" width="44.85546875" style="42" customWidth="1"/>
    <col min="1027" max="1027" width="47.28515625" style="42" customWidth="1"/>
    <col min="1028" max="1028" width="8.140625" style="42" customWidth="1"/>
    <col min="1029" max="1029" width="8.28515625" style="42" customWidth="1"/>
    <col min="1030" max="1030" width="5.42578125" style="42" customWidth="1"/>
    <col min="1031" max="1031" width="8.5703125" style="42" customWidth="1"/>
    <col min="1032" max="1032" width="13.7109375" style="42" customWidth="1"/>
    <col min="1033" max="1033" width="15.7109375" style="42" customWidth="1"/>
    <col min="1034" max="1034" width="14.7109375" style="42" customWidth="1"/>
    <col min="1035" max="1035" width="15" style="42" customWidth="1"/>
    <col min="1036" max="1037" width="14.28515625" style="42" customWidth="1"/>
    <col min="1038" max="1038" width="0" style="42" hidden="1" customWidth="1"/>
    <col min="1039" max="1039" width="18.85546875" style="42" customWidth="1"/>
    <col min="1040" max="1052" width="8" style="42" customWidth="1"/>
    <col min="1053" max="1056" width="9.28515625" style="42" customWidth="1"/>
    <col min="1057" max="1084" width="8.85546875" style="42"/>
    <col min="1085" max="1085" width="64" style="42" customWidth="1"/>
    <col min="1086" max="1086" width="97.85546875" style="42" customWidth="1"/>
    <col min="1087" max="1280" width="8.85546875" style="42"/>
    <col min="1281" max="1281" width="1.28515625" style="42" customWidth="1"/>
    <col min="1282" max="1282" width="44.85546875" style="42" customWidth="1"/>
    <col min="1283" max="1283" width="47.28515625" style="42" customWidth="1"/>
    <col min="1284" max="1284" width="8.140625" style="42" customWidth="1"/>
    <col min="1285" max="1285" width="8.28515625" style="42" customWidth="1"/>
    <col min="1286" max="1286" width="5.42578125" style="42" customWidth="1"/>
    <col min="1287" max="1287" width="8.5703125" style="42" customWidth="1"/>
    <col min="1288" max="1288" width="13.7109375" style="42" customWidth="1"/>
    <col min="1289" max="1289" width="15.7109375" style="42" customWidth="1"/>
    <col min="1290" max="1290" width="14.7109375" style="42" customWidth="1"/>
    <col min="1291" max="1291" width="15" style="42" customWidth="1"/>
    <col min="1292" max="1293" width="14.28515625" style="42" customWidth="1"/>
    <col min="1294" max="1294" width="0" style="42" hidden="1" customWidth="1"/>
    <col min="1295" max="1295" width="18.85546875" style="42" customWidth="1"/>
    <col min="1296" max="1308" width="8" style="42" customWidth="1"/>
    <col min="1309" max="1312" width="9.28515625" style="42" customWidth="1"/>
    <col min="1313" max="1340" width="8.85546875" style="42"/>
    <col min="1341" max="1341" width="64" style="42" customWidth="1"/>
    <col min="1342" max="1342" width="97.85546875" style="42" customWidth="1"/>
    <col min="1343" max="1536" width="8.85546875" style="42"/>
    <col min="1537" max="1537" width="1.28515625" style="42" customWidth="1"/>
    <col min="1538" max="1538" width="44.85546875" style="42" customWidth="1"/>
    <col min="1539" max="1539" width="47.28515625" style="42" customWidth="1"/>
    <col min="1540" max="1540" width="8.140625" style="42" customWidth="1"/>
    <col min="1541" max="1541" width="8.28515625" style="42" customWidth="1"/>
    <col min="1542" max="1542" width="5.42578125" style="42" customWidth="1"/>
    <col min="1543" max="1543" width="8.5703125" style="42" customWidth="1"/>
    <col min="1544" max="1544" width="13.7109375" style="42" customWidth="1"/>
    <col min="1545" max="1545" width="15.7109375" style="42" customWidth="1"/>
    <col min="1546" max="1546" width="14.7109375" style="42" customWidth="1"/>
    <col min="1547" max="1547" width="15" style="42" customWidth="1"/>
    <col min="1548" max="1549" width="14.28515625" style="42" customWidth="1"/>
    <col min="1550" max="1550" width="0" style="42" hidden="1" customWidth="1"/>
    <col min="1551" max="1551" width="18.85546875" style="42" customWidth="1"/>
    <col min="1552" max="1564" width="8" style="42" customWidth="1"/>
    <col min="1565" max="1568" width="9.28515625" style="42" customWidth="1"/>
    <col min="1569" max="1596" width="8.85546875" style="42"/>
    <col min="1597" max="1597" width="64" style="42" customWidth="1"/>
    <col min="1598" max="1598" width="97.85546875" style="42" customWidth="1"/>
    <col min="1599" max="1792" width="8.85546875" style="42"/>
    <col min="1793" max="1793" width="1.28515625" style="42" customWidth="1"/>
    <col min="1794" max="1794" width="44.85546875" style="42" customWidth="1"/>
    <col min="1795" max="1795" width="47.28515625" style="42" customWidth="1"/>
    <col min="1796" max="1796" width="8.140625" style="42" customWidth="1"/>
    <col min="1797" max="1797" width="8.28515625" style="42" customWidth="1"/>
    <col min="1798" max="1798" width="5.42578125" style="42" customWidth="1"/>
    <col min="1799" max="1799" width="8.5703125" style="42" customWidth="1"/>
    <col min="1800" max="1800" width="13.7109375" style="42" customWidth="1"/>
    <col min="1801" max="1801" width="15.7109375" style="42" customWidth="1"/>
    <col min="1802" max="1802" width="14.7109375" style="42" customWidth="1"/>
    <col min="1803" max="1803" width="15" style="42" customWidth="1"/>
    <col min="1804" max="1805" width="14.28515625" style="42" customWidth="1"/>
    <col min="1806" max="1806" width="0" style="42" hidden="1" customWidth="1"/>
    <col min="1807" max="1807" width="18.85546875" style="42" customWidth="1"/>
    <col min="1808" max="1820" width="8" style="42" customWidth="1"/>
    <col min="1821" max="1824" width="9.28515625" style="42" customWidth="1"/>
    <col min="1825" max="1852" width="8.85546875" style="42"/>
    <col min="1853" max="1853" width="64" style="42" customWidth="1"/>
    <col min="1854" max="1854" width="97.85546875" style="42" customWidth="1"/>
    <col min="1855" max="2048" width="8.85546875" style="42"/>
    <col min="2049" max="2049" width="1.28515625" style="42" customWidth="1"/>
    <col min="2050" max="2050" width="44.85546875" style="42" customWidth="1"/>
    <col min="2051" max="2051" width="47.28515625" style="42" customWidth="1"/>
    <col min="2052" max="2052" width="8.140625" style="42" customWidth="1"/>
    <col min="2053" max="2053" width="8.28515625" style="42" customWidth="1"/>
    <col min="2054" max="2054" width="5.42578125" style="42" customWidth="1"/>
    <col min="2055" max="2055" width="8.5703125" style="42" customWidth="1"/>
    <col min="2056" max="2056" width="13.7109375" style="42" customWidth="1"/>
    <col min="2057" max="2057" width="15.7109375" style="42" customWidth="1"/>
    <col min="2058" max="2058" width="14.7109375" style="42" customWidth="1"/>
    <col min="2059" max="2059" width="15" style="42" customWidth="1"/>
    <col min="2060" max="2061" width="14.28515625" style="42" customWidth="1"/>
    <col min="2062" max="2062" width="0" style="42" hidden="1" customWidth="1"/>
    <col min="2063" max="2063" width="18.85546875" style="42" customWidth="1"/>
    <col min="2064" max="2076" width="8" style="42" customWidth="1"/>
    <col min="2077" max="2080" width="9.28515625" style="42" customWidth="1"/>
    <col min="2081" max="2108" width="8.85546875" style="42"/>
    <col min="2109" max="2109" width="64" style="42" customWidth="1"/>
    <col min="2110" max="2110" width="97.85546875" style="42" customWidth="1"/>
    <col min="2111" max="2304" width="8.85546875" style="42"/>
    <col min="2305" max="2305" width="1.28515625" style="42" customWidth="1"/>
    <col min="2306" max="2306" width="44.85546875" style="42" customWidth="1"/>
    <col min="2307" max="2307" width="47.28515625" style="42" customWidth="1"/>
    <col min="2308" max="2308" width="8.140625" style="42" customWidth="1"/>
    <col min="2309" max="2309" width="8.28515625" style="42" customWidth="1"/>
    <col min="2310" max="2310" width="5.42578125" style="42" customWidth="1"/>
    <col min="2311" max="2311" width="8.5703125" style="42" customWidth="1"/>
    <col min="2312" max="2312" width="13.7109375" style="42" customWidth="1"/>
    <col min="2313" max="2313" width="15.7109375" style="42" customWidth="1"/>
    <col min="2314" max="2314" width="14.7109375" style="42" customWidth="1"/>
    <col min="2315" max="2315" width="15" style="42" customWidth="1"/>
    <col min="2316" max="2317" width="14.28515625" style="42" customWidth="1"/>
    <col min="2318" max="2318" width="0" style="42" hidden="1" customWidth="1"/>
    <col min="2319" max="2319" width="18.85546875" style="42" customWidth="1"/>
    <col min="2320" max="2332" width="8" style="42" customWidth="1"/>
    <col min="2333" max="2336" width="9.28515625" style="42" customWidth="1"/>
    <col min="2337" max="2364" width="8.85546875" style="42"/>
    <col min="2365" max="2365" width="64" style="42" customWidth="1"/>
    <col min="2366" max="2366" width="97.85546875" style="42" customWidth="1"/>
    <col min="2367" max="2560" width="8.85546875" style="42"/>
    <col min="2561" max="2561" width="1.28515625" style="42" customWidth="1"/>
    <col min="2562" max="2562" width="44.85546875" style="42" customWidth="1"/>
    <col min="2563" max="2563" width="47.28515625" style="42" customWidth="1"/>
    <col min="2564" max="2564" width="8.140625" style="42" customWidth="1"/>
    <col min="2565" max="2565" width="8.28515625" style="42" customWidth="1"/>
    <col min="2566" max="2566" width="5.42578125" style="42" customWidth="1"/>
    <col min="2567" max="2567" width="8.5703125" style="42" customWidth="1"/>
    <col min="2568" max="2568" width="13.7109375" style="42" customWidth="1"/>
    <col min="2569" max="2569" width="15.7109375" style="42" customWidth="1"/>
    <col min="2570" max="2570" width="14.7109375" style="42" customWidth="1"/>
    <col min="2571" max="2571" width="15" style="42" customWidth="1"/>
    <col min="2572" max="2573" width="14.28515625" style="42" customWidth="1"/>
    <col min="2574" max="2574" width="0" style="42" hidden="1" customWidth="1"/>
    <col min="2575" max="2575" width="18.85546875" style="42" customWidth="1"/>
    <col min="2576" max="2588" width="8" style="42" customWidth="1"/>
    <col min="2589" max="2592" width="9.28515625" style="42" customWidth="1"/>
    <col min="2593" max="2620" width="8.85546875" style="42"/>
    <col min="2621" max="2621" width="64" style="42" customWidth="1"/>
    <col min="2622" max="2622" width="97.85546875" style="42" customWidth="1"/>
    <col min="2623" max="2816" width="8.85546875" style="42"/>
    <col min="2817" max="2817" width="1.28515625" style="42" customWidth="1"/>
    <col min="2818" max="2818" width="44.85546875" style="42" customWidth="1"/>
    <col min="2819" max="2819" width="47.28515625" style="42" customWidth="1"/>
    <col min="2820" max="2820" width="8.140625" style="42" customWidth="1"/>
    <col min="2821" max="2821" width="8.28515625" style="42" customWidth="1"/>
    <col min="2822" max="2822" width="5.42578125" style="42" customWidth="1"/>
    <col min="2823" max="2823" width="8.5703125" style="42" customWidth="1"/>
    <col min="2824" max="2824" width="13.7109375" style="42" customWidth="1"/>
    <col min="2825" max="2825" width="15.7109375" style="42" customWidth="1"/>
    <col min="2826" max="2826" width="14.7109375" style="42" customWidth="1"/>
    <col min="2827" max="2827" width="15" style="42" customWidth="1"/>
    <col min="2828" max="2829" width="14.28515625" style="42" customWidth="1"/>
    <col min="2830" max="2830" width="0" style="42" hidden="1" customWidth="1"/>
    <col min="2831" max="2831" width="18.85546875" style="42" customWidth="1"/>
    <col min="2832" max="2844" width="8" style="42" customWidth="1"/>
    <col min="2845" max="2848" width="9.28515625" style="42" customWidth="1"/>
    <col min="2849" max="2876" width="8.85546875" style="42"/>
    <col min="2877" max="2877" width="64" style="42" customWidth="1"/>
    <col min="2878" max="2878" width="97.85546875" style="42" customWidth="1"/>
    <col min="2879" max="3072" width="8.85546875" style="42"/>
    <col min="3073" max="3073" width="1.28515625" style="42" customWidth="1"/>
    <col min="3074" max="3074" width="44.85546875" style="42" customWidth="1"/>
    <col min="3075" max="3075" width="47.28515625" style="42" customWidth="1"/>
    <col min="3076" max="3076" width="8.140625" style="42" customWidth="1"/>
    <col min="3077" max="3077" width="8.28515625" style="42" customWidth="1"/>
    <col min="3078" max="3078" width="5.42578125" style="42" customWidth="1"/>
    <col min="3079" max="3079" width="8.5703125" style="42" customWidth="1"/>
    <col min="3080" max="3080" width="13.7109375" style="42" customWidth="1"/>
    <col min="3081" max="3081" width="15.7109375" style="42" customWidth="1"/>
    <col min="3082" max="3082" width="14.7109375" style="42" customWidth="1"/>
    <col min="3083" max="3083" width="15" style="42" customWidth="1"/>
    <col min="3084" max="3085" width="14.28515625" style="42" customWidth="1"/>
    <col min="3086" max="3086" width="0" style="42" hidden="1" customWidth="1"/>
    <col min="3087" max="3087" width="18.85546875" style="42" customWidth="1"/>
    <col min="3088" max="3100" width="8" style="42" customWidth="1"/>
    <col min="3101" max="3104" width="9.28515625" style="42" customWidth="1"/>
    <col min="3105" max="3132" width="8.85546875" style="42"/>
    <col min="3133" max="3133" width="64" style="42" customWidth="1"/>
    <col min="3134" max="3134" width="97.85546875" style="42" customWidth="1"/>
    <col min="3135" max="3328" width="8.85546875" style="42"/>
    <col min="3329" max="3329" width="1.28515625" style="42" customWidth="1"/>
    <col min="3330" max="3330" width="44.85546875" style="42" customWidth="1"/>
    <col min="3331" max="3331" width="47.28515625" style="42" customWidth="1"/>
    <col min="3332" max="3332" width="8.140625" style="42" customWidth="1"/>
    <col min="3333" max="3333" width="8.28515625" style="42" customWidth="1"/>
    <col min="3334" max="3334" width="5.42578125" style="42" customWidth="1"/>
    <col min="3335" max="3335" width="8.5703125" style="42" customWidth="1"/>
    <col min="3336" max="3336" width="13.7109375" style="42" customWidth="1"/>
    <col min="3337" max="3337" width="15.7109375" style="42" customWidth="1"/>
    <col min="3338" max="3338" width="14.7109375" style="42" customWidth="1"/>
    <col min="3339" max="3339" width="15" style="42" customWidth="1"/>
    <col min="3340" max="3341" width="14.28515625" style="42" customWidth="1"/>
    <col min="3342" max="3342" width="0" style="42" hidden="1" customWidth="1"/>
    <col min="3343" max="3343" width="18.85546875" style="42" customWidth="1"/>
    <col min="3344" max="3356" width="8" style="42" customWidth="1"/>
    <col min="3357" max="3360" width="9.28515625" style="42" customWidth="1"/>
    <col min="3361" max="3388" width="8.85546875" style="42"/>
    <col min="3389" max="3389" width="64" style="42" customWidth="1"/>
    <col min="3390" max="3390" width="97.85546875" style="42" customWidth="1"/>
    <col min="3391" max="3584" width="8.85546875" style="42"/>
    <col min="3585" max="3585" width="1.28515625" style="42" customWidth="1"/>
    <col min="3586" max="3586" width="44.85546875" style="42" customWidth="1"/>
    <col min="3587" max="3587" width="47.28515625" style="42" customWidth="1"/>
    <col min="3588" max="3588" width="8.140625" style="42" customWidth="1"/>
    <col min="3589" max="3589" width="8.28515625" style="42" customWidth="1"/>
    <col min="3590" max="3590" width="5.42578125" style="42" customWidth="1"/>
    <col min="3591" max="3591" width="8.5703125" style="42" customWidth="1"/>
    <col min="3592" max="3592" width="13.7109375" style="42" customWidth="1"/>
    <col min="3593" max="3593" width="15.7109375" style="42" customWidth="1"/>
    <col min="3594" max="3594" width="14.7109375" style="42" customWidth="1"/>
    <col min="3595" max="3595" width="15" style="42" customWidth="1"/>
    <col min="3596" max="3597" width="14.28515625" style="42" customWidth="1"/>
    <col min="3598" max="3598" width="0" style="42" hidden="1" customWidth="1"/>
    <col min="3599" max="3599" width="18.85546875" style="42" customWidth="1"/>
    <col min="3600" max="3612" width="8" style="42" customWidth="1"/>
    <col min="3613" max="3616" width="9.28515625" style="42" customWidth="1"/>
    <col min="3617" max="3644" width="8.85546875" style="42"/>
    <col min="3645" max="3645" width="64" style="42" customWidth="1"/>
    <col min="3646" max="3646" width="97.85546875" style="42" customWidth="1"/>
    <col min="3647" max="3840" width="8.85546875" style="42"/>
    <col min="3841" max="3841" width="1.28515625" style="42" customWidth="1"/>
    <col min="3842" max="3842" width="44.85546875" style="42" customWidth="1"/>
    <col min="3843" max="3843" width="47.28515625" style="42" customWidth="1"/>
    <col min="3844" max="3844" width="8.140625" style="42" customWidth="1"/>
    <col min="3845" max="3845" width="8.28515625" style="42" customWidth="1"/>
    <col min="3846" max="3846" width="5.42578125" style="42" customWidth="1"/>
    <col min="3847" max="3847" width="8.5703125" style="42" customWidth="1"/>
    <col min="3848" max="3848" width="13.7109375" style="42" customWidth="1"/>
    <col min="3849" max="3849" width="15.7109375" style="42" customWidth="1"/>
    <col min="3850" max="3850" width="14.7109375" style="42" customWidth="1"/>
    <col min="3851" max="3851" width="15" style="42" customWidth="1"/>
    <col min="3852" max="3853" width="14.28515625" style="42" customWidth="1"/>
    <col min="3854" max="3854" width="0" style="42" hidden="1" customWidth="1"/>
    <col min="3855" max="3855" width="18.85546875" style="42" customWidth="1"/>
    <col min="3856" max="3868" width="8" style="42" customWidth="1"/>
    <col min="3869" max="3872" width="9.28515625" style="42" customWidth="1"/>
    <col min="3873" max="3900" width="8.85546875" style="42"/>
    <col min="3901" max="3901" width="64" style="42" customWidth="1"/>
    <col min="3902" max="3902" width="97.85546875" style="42" customWidth="1"/>
    <col min="3903" max="4096" width="8.85546875" style="42"/>
    <col min="4097" max="4097" width="1.28515625" style="42" customWidth="1"/>
    <col min="4098" max="4098" width="44.85546875" style="42" customWidth="1"/>
    <col min="4099" max="4099" width="47.28515625" style="42" customWidth="1"/>
    <col min="4100" max="4100" width="8.140625" style="42" customWidth="1"/>
    <col min="4101" max="4101" width="8.28515625" style="42" customWidth="1"/>
    <col min="4102" max="4102" width="5.42578125" style="42" customWidth="1"/>
    <col min="4103" max="4103" width="8.5703125" style="42" customWidth="1"/>
    <col min="4104" max="4104" width="13.7109375" style="42" customWidth="1"/>
    <col min="4105" max="4105" width="15.7109375" style="42" customWidth="1"/>
    <col min="4106" max="4106" width="14.7109375" style="42" customWidth="1"/>
    <col min="4107" max="4107" width="15" style="42" customWidth="1"/>
    <col min="4108" max="4109" width="14.28515625" style="42" customWidth="1"/>
    <col min="4110" max="4110" width="0" style="42" hidden="1" customWidth="1"/>
    <col min="4111" max="4111" width="18.85546875" style="42" customWidth="1"/>
    <col min="4112" max="4124" width="8" style="42" customWidth="1"/>
    <col min="4125" max="4128" width="9.28515625" style="42" customWidth="1"/>
    <col min="4129" max="4156" width="8.85546875" style="42"/>
    <col min="4157" max="4157" width="64" style="42" customWidth="1"/>
    <col min="4158" max="4158" width="97.85546875" style="42" customWidth="1"/>
    <col min="4159" max="4352" width="8.85546875" style="42"/>
    <col min="4353" max="4353" width="1.28515625" style="42" customWidth="1"/>
    <col min="4354" max="4354" width="44.85546875" style="42" customWidth="1"/>
    <col min="4355" max="4355" width="47.28515625" style="42" customWidth="1"/>
    <col min="4356" max="4356" width="8.140625" style="42" customWidth="1"/>
    <col min="4357" max="4357" width="8.28515625" style="42" customWidth="1"/>
    <col min="4358" max="4358" width="5.42578125" style="42" customWidth="1"/>
    <col min="4359" max="4359" width="8.5703125" style="42" customWidth="1"/>
    <col min="4360" max="4360" width="13.7109375" style="42" customWidth="1"/>
    <col min="4361" max="4361" width="15.7109375" style="42" customWidth="1"/>
    <col min="4362" max="4362" width="14.7109375" style="42" customWidth="1"/>
    <col min="4363" max="4363" width="15" style="42" customWidth="1"/>
    <col min="4364" max="4365" width="14.28515625" style="42" customWidth="1"/>
    <col min="4366" max="4366" width="0" style="42" hidden="1" customWidth="1"/>
    <col min="4367" max="4367" width="18.85546875" style="42" customWidth="1"/>
    <col min="4368" max="4380" width="8" style="42" customWidth="1"/>
    <col min="4381" max="4384" width="9.28515625" style="42" customWidth="1"/>
    <col min="4385" max="4412" width="8.85546875" style="42"/>
    <col min="4413" max="4413" width="64" style="42" customWidth="1"/>
    <col min="4414" max="4414" width="97.85546875" style="42" customWidth="1"/>
    <col min="4415" max="4608" width="8.85546875" style="42"/>
    <col min="4609" max="4609" width="1.28515625" style="42" customWidth="1"/>
    <col min="4610" max="4610" width="44.85546875" style="42" customWidth="1"/>
    <col min="4611" max="4611" width="47.28515625" style="42" customWidth="1"/>
    <col min="4612" max="4612" width="8.140625" style="42" customWidth="1"/>
    <col min="4613" max="4613" width="8.28515625" style="42" customWidth="1"/>
    <col min="4614" max="4614" width="5.42578125" style="42" customWidth="1"/>
    <col min="4615" max="4615" width="8.5703125" style="42" customWidth="1"/>
    <col min="4616" max="4616" width="13.7109375" style="42" customWidth="1"/>
    <col min="4617" max="4617" width="15.7109375" style="42" customWidth="1"/>
    <col min="4618" max="4618" width="14.7109375" style="42" customWidth="1"/>
    <col min="4619" max="4619" width="15" style="42" customWidth="1"/>
    <col min="4620" max="4621" width="14.28515625" style="42" customWidth="1"/>
    <col min="4622" max="4622" width="0" style="42" hidden="1" customWidth="1"/>
    <col min="4623" max="4623" width="18.85546875" style="42" customWidth="1"/>
    <col min="4624" max="4636" width="8" style="42" customWidth="1"/>
    <col min="4637" max="4640" width="9.28515625" style="42" customWidth="1"/>
    <col min="4641" max="4668" width="8.85546875" style="42"/>
    <col min="4669" max="4669" width="64" style="42" customWidth="1"/>
    <col min="4670" max="4670" width="97.85546875" style="42" customWidth="1"/>
    <col min="4671" max="4864" width="8.85546875" style="42"/>
    <col min="4865" max="4865" width="1.28515625" style="42" customWidth="1"/>
    <col min="4866" max="4866" width="44.85546875" style="42" customWidth="1"/>
    <col min="4867" max="4867" width="47.28515625" style="42" customWidth="1"/>
    <col min="4868" max="4868" width="8.140625" style="42" customWidth="1"/>
    <col min="4869" max="4869" width="8.28515625" style="42" customWidth="1"/>
    <col min="4870" max="4870" width="5.42578125" style="42" customWidth="1"/>
    <col min="4871" max="4871" width="8.5703125" style="42" customWidth="1"/>
    <col min="4872" max="4872" width="13.7109375" style="42" customWidth="1"/>
    <col min="4873" max="4873" width="15.7109375" style="42" customWidth="1"/>
    <col min="4874" max="4874" width="14.7109375" style="42" customWidth="1"/>
    <col min="4875" max="4875" width="15" style="42" customWidth="1"/>
    <col min="4876" max="4877" width="14.28515625" style="42" customWidth="1"/>
    <col min="4878" max="4878" width="0" style="42" hidden="1" customWidth="1"/>
    <col min="4879" max="4879" width="18.85546875" style="42" customWidth="1"/>
    <col min="4880" max="4892" width="8" style="42" customWidth="1"/>
    <col min="4893" max="4896" width="9.28515625" style="42" customWidth="1"/>
    <col min="4897" max="4924" width="8.85546875" style="42"/>
    <col min="4925" max="4925" width="64" style="42" customWidth="1"/>
    <col min="4926" max="4926" width="97.85546875" style="42" customWidth="1"/>
    <col min="4927" max="5120" width="8.85546875" style="42"/>
    <col min="5121" max="5121" width="1.28515625" style="42" customWidth="1"/>
    <col min="5122" max="5122" width="44.85546875" style="42" customWidth="1"/>
    <col min="5123" max="5123" width="47.28515625" style="42" customWidth="1"/>
    <col min="5124" max="5124" width="8.140625" style="42" customWidth="1"/>
    <col min="5125" max="5125" width="8.28515625" style="42" customWidth="1"/>
    <col min="5126" max="5126" width="5.42578125" style="42" customWidth="1"/>
    <col min="5127" max="5127" width="8.5703125" style="42" customWidth="1"/>
    <col min="5128" max="5128" width="13.7109375" style="42" customWidth="1"/>
    <col min="5129" max="5129" width="15.7109375" style="42" customWidth="1"/>
    <col min="5130" max="5130" width="14.7109375" style="42" customWidth="1"/>
    <col min="5131" max="5131" width="15" style="42" customWidth="1"/>
    <col min="5132" max="5133" width="14.28515625" style="42" customWidth="1"/>
    <col min="5134" max="5134" width="0" style="42" hidden="1" customWidth="1"/>
    <col min="5135" max="5135" width="18.85546875" style="42" customWidth="1"/>
    <col min="5136" max="5148" width="8" style="42" customWidth="1"/>
    <col min="5149" max="5152" width="9.28515625" style="42" customWidth="1"/>
    <col min="5153" max="5180" width="8.85546875" style="42"/>
    <col min="5181" max="5181" width="64" style="42" customWidth="1"/>
    <col min="5182" max="5182" width="97.85546875" style="42" customWidth="1"/>
    <col min="5183" max="5376" width="8.85546875" style="42"/>
    <col min="5377" max="5377" width="1.28515625" style="42" customWidth="1"/>
    <col min="5378" max="5378" width="44.85546875" style="42" customWidth="1"/>
    <col min="5379" max="5379" width="47.28515625" style="42" customWidth="1"/>
    <col min="5380" max="5380" width="8.140625" style="42" customWidth="1"/>
    <col min="5381" max="5381" width="8.28515625" style="42" customWidth="1"/>
    <col min="5382" max="5382" width="5.42578125" style="42" customWidth="1"/>
    <col min="5383" max="5383" width="8.5703125" style="42" customWidth="1"/>
    <col min="5384" max="5384" width="13.7109375" style="42" customWidth="1"/>
    <col min="5385" max="5385" width="15.7109375" style="42" customWidth="1"/>
    <col min="5386" max="5386" width="14.7109375" style="42" customWidth="1"/>
    <col min="5387" max="5387" width="15" style="42" customWidth="1"/>
    <col min="5388" max="5389" width="14.28515625" style="42" customWidth="1"/>
    <col min="5390" max="5390" width="0" style="42" hidden="1" customWidth="1"/>
    <col min="5391" max="5391" width="18.85546875" style="42" customWidth="1"/>
    <col min="5392" max="5404" width="8" style="42" customWidth="1"/>
    <col min="5405" max="5408" width="9.28515625" style="42" customWidth="1"/>
    <col min="5409" max="5436" width="8.85546875" style="42"/>
    <col min="5437" max="5437" width="64" style="42" customWidth="1"/>
    <col min="5438" max="5438" width="97.85546875" style="42" customWidth="1"/>
    <col min="5439" max="5632" width="8.85546875" style="42"/>
    <col min="5633" max="5633" width="1.28515625" style="42" customWidth="1"/>
    <col min="5634" max="5634" width="44.85546875" style="42" customWidth="1"/>
    <col min="5635" max="5635" width="47.28515625" style="42" customWidth="1"/>
    <col min="5636" max="5636" width="8.140625" style="42" customWidth="1"/>
    <col min="5637" max="5637" width="8.28515625" style="42" customWidth="1"/>
    <col min="5638" max="5638" width="5.42578125" style="42" customWidth="1"/>
    <col min="5639" max="5639" width="8.5703125" style="42" customWidth="1"/>
    <col min="5640" max="5640" width="13.7109375" style="42" customWidth="1"/>
    <col min="5641" max="5641" width="15.7109375" style="42" customWidth="1"/>
    <col min="5642" max="5642" width="14.7109375" style="42" customWidth="1"/>
    <col min="5643" max="5643" width="15" style="42" customWidth="1"/>
    <col min="5644" max="5645" width="14.28515625" style="42" customWidth="1"/>
    <col min="5646" max="5646" width="0" style="42" hidden="1" customWidth="1"/>
    <col min="5647" max="5647" width="18.85546875" style="42" customWidth="1"/>
    <col min="5648" max="5660" width="8" style="42" customWidth="1"/>
    <col min="5661" max="5664" width="9.28515625" style="42" customWidth="1"/>
    <col min="5665" max="5692" width="8.85546875" style="42"/>
    <col min="5693" max="5693" width="64" style="42" customWidth="1"/>
    <col min="5694" max="5694" width="97.85546875" style="42" customWidth="1"/>
    <col min="5695" max="5888" width="8.85546875" style="42"/>
    <col min="5889" max="5889" width="1.28515625" style="42" customWidth="1"/>
    <col min="5890" max="5890" width="44.85546875" style="42" customWidth="1"/>
    <col min="5891" max="5891" width="47.28515625" style="42" customWidth="1"/>
    <col min="5892" max="5892" width="8.140625" style="42" customWidth="1"/>
    <col min="5893" max="5893" width="8.28515625" style="42" customWidth="1"/>
    <col min="5894" max="5894" width="5.42578125" style="42" customWidth="1"/>
    <col min="5895" max="5895" width="8.5703125" style="42" customWidth="1"/>
    <col min="5896" max="5896" width="13.7109375" style="42" customWidth="1"/>
    <col min="5897" max="5897" width="15.7109375" style="42" customWidth="1"/>
    <col min="5898" max="5898" width="14.7109375" style="42" customWidth="1"/>
    <col min="5899" max="5899" width="15" style="42" customWidth="1"/>
    <col min="5900" max="5901" width="14.28515625" style="42" customWidth="1"/>
    <col min="5902" max="5902" width="0" style="42" hidden="1" customWidth="1"/>
    <col min="5903" max="5903" width="18.85546875" style="42" customWidth="1"/>
    <col min="5904" max="5916" width="8" style="42" customWidth="1"/>
    <col min="5917" max="5920" width="9.28515625" style="42" customWidth="1"/>
    <col min="5921" max="5948" width="8.85546875" style="42"/>
    <col min="5949" max="5949" width="64" style="42" customWidth="1"/>
    <col min="5950" max="5950" width="97.85546875" style="42" customWidth="1"/>
    <col min="5951" max="6144" width="8.85546875" style="42"/>
    <col min="6145" max="6145" width="1.28515625" style="42" customWidth="1"/>
    <col min="6146" max="6146" width="44.85546875" style="42" customWidth="1"/>
    <col min="6147" max="6147" width="47.28515625" style="42" customWidth="1"/>
    <col min="6148" max="6148" width="8.140625" style="42" customWidth="1"/>
    <col min="6149" max="6149" width="8.28515625" style="42" customWidth="1"/>
    <col min="6150" max="6150" width="5.42578125" style="42" customWidth="1"/>
    <col min="6151" max="6151" width="8.5703125" style="42" customWidth="1"/>
    <col min="6152" max="6152" width="13.7109375" style="42" customWidth="1"/>
    <col min="6153" max="6153" width="15.7109375" style="42" customWidth="1"/>
    <col min="6154" max="6154" width="14.7109375" style="42" customWidth="1"/>
    <col min="6155" max="6155" width="15" style="42" customWidth="1"/>
    <col min="6156" max="6157" width="14.28515625" style="42" customWidth="1"/>
    <col min="6158" max="6158" width="0" style="42" hidden="1" customWidth="1"/>
    <col min="6159" max="6159" width="18.85546875" style="42" customWidth="1"/>
    <col min="6160" max="6172" width="8" style="42" customWidth="1"/>
    <col min="6173" max="6176" width="9.28515625" style="42" customWidth="1"/>
    <col min="6177" max="6204" width="8.85546875" style="42"/>
    <col min="6205" max="6205" width="64" style="42" customWidth="1"/>
    <col min="6206" max="6206" width="97.85546875" style="42" customWidth="1"/>
    <col min="6207" max="6400" width="8.85546875" style="42"/>
    <col min="6401" max="6401" width="1.28515625" style="42" customWidth="1"/>
    <col min="6402" max="6402" width="44.85546875" style="42" customWidth="1"/>
    <col min="6403" max="6403" width="47.28515625" style="42" customWidth="1"/>
    <col min="6404" max="6404" width="8.140625" style="42" customWidth="1"/>
    <col min="6405" max="6405" width="8.28515625" style="42" customWidth="1"/>
    <col min="6406" max="6406" width="5.42578125" style="42" customWidth="1"/>
    <col min="6407" max="6407" width="8.5703125" style="42" customWidth="1"/>
    <col min="6408" max="6408" width="13.7109375" style="42" customWidth="1"/>
    <col min="6409" max="6409" width="15.7109375" style="42" customWidth="1"/>
    <col min="6410" max="6410" width="14.7109375" style="42" customWidth="1"/>
    <col min="6411" max="6411" width="15" style="42" customWidth="1"/>
    <col min="6412" max="6413" width="14.28515625" style="42" customWidth="1"/>
    <col min="6414" max="6414" width="0" style="42" hidden="1" customWidth="1"/>
    <col min="6415" max="6415" width="18.85546875" style="42" customWidth="1"/>
    <col min="6416" max="6428" width="8" style="42" customWidth="1"/>
    <col min="6429" max="6432" width="9.28515625" style="42" customWidth="1"/>
    <col min="6433" max="6460" width="8.85546875" style="42"/>
    <col min="6461" max="6461" width="64" style="42" customWidth="1"/>
    <col min="6462" max="6462" width="97.85546875" style="42" customWidth="1"/>
    <col min="6463" max="6656" width="8.85546875" style="42"/>
    <col min="6657" max="6657" width="1.28515625" style="42" customWidth="1"/>
    <col min="6658" max="6658" width="44.85546875" style="42" customWidth="1"/>
    <col min="6659" max="6659" width="47.28515625" style="42" customWidth="1"/>
    <col min="6660" max="6660" width="8.140625" style="42" customWidth="1"/>
    <col min="6661" max="6661" width="8.28515625" style="42" customWidth="1"/>
    <col min="6662" max="6662" width="5.42578125" style="42" customWidth="1"/>
    <col min="6663" max="6663" width="8.5703125" style="42" customWidth="1"/>
    <col min="6664" max="6664" width="13.7109375" style="42" customWidth="1"/>
    <col min="6665" max="6665" width="15.7109375" style="42" customWidth="1"/>
    <col min="6666" max="6666" width="14.7109375" style="42" customWidth="1"/>
    <col min="6667" max="6667" width="15" style="42" customWidth="1"/>
    <col min="6668" max="6669" width="14.28515625" style="42" customWidth="1"/>
    <col min="6670" max="6670" width="0" style="42" hidden="1" customWidth="1"/>
    <col min="6671" max="6671" width="18.85546875" style="42" customWidth="1"/>
    <col min="6672" max="6684" width="8" style="42" customWidth="1"/>
    <col min="6685" max="6688" width="9.28515625" style="42" customWidth="1"/>
    <col min="6689" max="6716" width="8.85546875" style="42"/>
    <col min="6717" max="6717" width="64" style="42" customWidth="1"/>
    <col min="6718" max="6718" width="97.85546875" style="42" customWidth="1"/>
    <col min="6719" max="6912" width="8.85546875" style="42"/>
    <col min="6913" max="6913" width="1.28515625" style="42" customWidth="1"/>
    <col min="6914" max="6914" width="44.85546875" style="42" customWidth="1"/>
    <col min="6915" max="6915" width="47.28515625" style="42" customWidth="1"/>
    <col min="6916" max="6916" width="8.140625" style="42" customWidth="1"/>
    <col min="6917" max="6917" width="8.28515625" style="42" customWidth="1"/>
    <col min="6918" max="6918" width="5.42578125" style="42" customWidth="1"/>
    <col min="6919" max="6919" width="8.5703125" style="42" customWidth="1"/>
    <col min="6920" max="6920" width="13.7109375" style="42" customWidth="1"/>
    <col min="6921" max="6921" width="15.7109375" style="42" customWidth="1"/>
    <col min="6922" max="6922" width="14.7109375" style="42" customWidth="1"/>
    <col min="6923" max="6923" width="15" style="42" customWidth="1"/>
    <col min="6924" max="6925" width="14.28515625" style="42" customWidth="1"/>
    <col min="6926" max="6926" width="0" style="42" hidden="1" customWidth="1"/>
    <col min="6927" max="6927" width="18.85546875" style="42" customWidth="1"/>
    <col min="6928" max="6940" width="8" style="42" customWidth="1"/>
    <col min="6941" max="6944" width="9.28515625" style="42" customWidth="1"/>
    <col min="6945" max="6972" width="8.85546875" style="42"/>
    <col min="6973" max="6973" width="64" style="42" customWidth="1"/>
    <col min="6974" max="6974" width="97.85546875" style="42" customWidth="1"/>
    <col min="6975" max="7168" width="8.85546875" style="42"/>
    <col min="7169" max="7169" width="1.28515625" style="42" customWidth="1"/>
    <col min="7170" max="7170" width="44.85546875" style="42" customWidth="1"/>
    <col min="7171" max="7171" width="47.28515625" style="42" customWidth="1"/>
    <col min="7172" max="7172" width="8.140625" style="42" customWidth="1"/>
    <col min="7173" max="7173" width="8.28515625" style="42" customWidth="1"/>
    <col min="7174" max="7174" width="5.42578125" style="42" customWidth="1"/>
    <col min="7175" max="7175" width="8.5703125" style="42" customWidth="1"/>
    <col min="7176" max="7176" width="13.7109375" style="42" customWidth="1"/>
    <col min="7177" max="7177" width="15.7109375" style="42" customWidth="1"/>
    <col min="7178" max="7178" width="14.7109375" style="42" customWidth="1"/>
    <col min="7179" max="7179" width="15" style="42" customWidth="1"/>
    <col min="7180" max="7181" width="14.28515625" style="42" customWidth="1"/>
    <col min="7182" max="7182" width="0" style="42" hidden="1" customWidth="1"/>
    <col min="7183" max="7183" width="18.85546875" style="42" customWidth="1"/>
    <col min="7184" max="7196" width="8" style="42" customWidth="1"/>
    <col min="7197" max="7200" width="9.28515625" style="42" customWidth="1"/>
    <col min="7201" max="7228" width="8.85546875" style="42"/>
    <col min="7229" max="7229" width="64" style="42" customWidth="1"/>
    <col min="7230" max="7230" width="97.85546875" style="42" customWidth="1"/>
    <col min="7231" max="7424" width="8.85546875" style="42"/>
    <col min="7425" max="7425" width="1.28515625" style="42" customWidth="1"/>
    <col min="7426" max="7426" width="44.85546875" style="42" customWidth="1"/>
    <col min="7427" max="7427" width="47.28515625" style="42" customWidth="1"/>
    <col min="7428" max="7428" width="8.140625" style="42" customWidth="1"/>
    <col min="7429" max="7429" width="8.28515625" style="42" customWidth="1"/>
    <col min="7430" max="7430" width="5.42578125" style="42" customWidth="1"/>
    <col min="7431" max="7431" width="8.5703125" style="42" customWidth="1"/>
    <col min="7432" max="7432" width="13.7109375" style="42" customWidth="1"/>
    <col min="7433" max="7433" width="15.7109375" style="42" customWidth="1"/>
    <col min="7434" max="7434" width="14.7109375" style="42" customWidth="1"/>
    <col min="7435" max="7435" width="15" style="42" customWidth="1"/>
    <col min="7436" max="7437" width="14.28515625" style="42" customWidth="1"/>
    <col min="7438" max="7438" width="0" style="42" hidden="1" customWidth="1"/>
    <col min="7439" max="7439" width="18.85546875" style="42" customWidth="1"/>
    <col min="7440" max="7452" width="8" style="42" customWidth="1"/>
    <col min="7453" max="7456" width="9.28515625" style="42" customWidth="1"/>
    <col min="7457" max="7484" width="8.85546875" style="42"/>
    <col min="7485" max="7485" width="64" style="42" customWidth="1"/>
    <col min="7486" max="7486" width="97.85546875" style="42" customWidth="1"/>
    <col min="7487" max="7680" width="8.85546875" style="42"/>
    <col min="7681" max="7681" width="1.28515625" style="42" customWidth="1"/>
    <col min="7682" max="7682" width="44.85546875" style="42" customWidth="1"/>
    <col min="7683" max="7683" width="47.28515625" style="42" customWidth="1"/>
    <col min="7684" max="7684" width="8.140625" style="42" customWidth="1"/>
    <col min="7685" max="7685" width="8.28515625" style="42" customWidth="1"/>
    <col min="7686" max="7686" width="5.42578125" style="42" customWidth="1"/>
    <col min="7687" max="7687" width="8.5703125" style="42" customWidth="1"/>
    <col min="7688" max="7688" width="13.7109375" style="42" customWidth="1"/>
    <col min="7689" max="7689" width="15.7109375" style="42" customWidth="1"/>
    <col min="7690" max="7690" width="14.7109375" style="42" customWidth="1"/>
    <col min="7691" max="7691" width="15" style="42" customWidth="1"/>
    <col min="7692" max="7693" width="14.28515625" style="42" customWidth="1"/>
    <col min="7694" max="7694" width="0" style="42" hidden="1" customWidth="1"/>
    <col min="7695" max="7695" width="18.85546875" style="42" customWidth="1"/>
    <col min="7696" max="7708" width="8" style="42" customWidth="1"/>
    <col min="7709" max="7712" width="9.28515625" style="42" customWidth="1"/>
    <col min="7713" max="7740" width="8.85546875" style="42"/>
    <col min="7741" max="7741" width="64" style="42" customWidth="1"/>
    <col min="7742" max="7742" width="97.85546875" style="42" customWidth="1"/>
    <col min="7743" max="7936" width="8.85546875" style="42"/>
    <col min="7937" max="7937" width="1.28515625" style="42" customWidth="1"/>
    <col min="7938" max="7938" width="44.85546875" style="42" customWidth="1"/>
    <col min="7939" max="7939" width="47.28515625" style="42" customWidth="1"/>
    <col min="7940" max="7940" width="8.140625" style="42" customWidth="1"/>
    <col min="7941" max="7941" width="8.28515625" style="42" customWidth="1"/>
    <col min="7942" max="7942" width="5.42578125" style="42" customWidth="1"/>
    <col min="7943" max="7943" width="8.5703125" style="42" customWidth="1"/>
    <col min="7944" max="7944" width="13.7109375" style="42" customWidth="1"/>
    <col min="7945" max="7945" width="15.7109375" style="42" customWidth="1"/>
    <col min="7946" max="7946" width="14.7109375" style="42" customWidth="1"/>
    <col min="7947" max="7947" width="15" style="42" customWidth="1"/>
    <col min="7948" max="7949" width="14.28515625" style="42" customWidth="1"/>
    <col min="7950" max="7950" width="0" style="42" hidden="1" customWidth="1"/>
    <col min="7951" max="7951" width="18.85546875" style="42" customWidth="1"/>
    <col min="7952" max="7964" width="8" style="42" customWidth="1"/>
    <col min="7965" max="7968" width="9.28515625" style="42" customWidth="1"/>
    <col min="7969" max="7996" width="8.85546875" style="42"/>
    <col min="7997" max="7997" width="64" style="42" customWidth="1"/>
    <col min="7998" max="7998" width="97.85546875" style="42" customWidth="1"/>
    <col min="7999" max="8192" width="8.85546875" style="42"/>
    <col min="8193" max="8193" width="1.28515625" style="42" customWidth="1"/>
    <col min="8194" max="8194" width="44.85546875" style="42" customWidth="1"/>
    <col min="8195" max="8195" width="47.28515625" style="42" customWidth="1"/>
    <col min="8196" max="8196" width="8.140625" style="42" customWidth="1"/>
    <col min="8197" max="8197" width="8.28515625" style="42" customWidth="1"/>
    <col min="8198" max="8198" width="5.42578125" style="42" customWidth="1"/>
    <col min="8199" max="8199" width="8.5703125" style="42" customWidth="1"/>
    <col min="8200" max="8200" width="13.7109375" style="42" customWidth="1"/>
    <col min="8201" max="8201" width="15.7109375" style="42" customWidth="1"/>
    <col min="8202" max="8202" width="14.7109375" style="42" customWidth="1"/>
    <col min="8203" max="8203" width="15" style="42" customWidth="1"/>
    <col min="8204" max="8205" width="14.28515625" style="42" customWidth="1"/>
    <col min="8206" max="8206" width="0" style="42" hidden="1" customWidth="1"/>
    <col min="8207" max="8207" width="18.85546875" style="42" customWidth="1"/>
    <col min="8208" max="8220" width="8" style="42" customWidth="1"/>
    <col min="8221" max="8224" width="9.28515625" style="42" customWidth="1"/>
    <col min="8225" max="8252" width="8.85546875" style="42"/>
    <col min="8253" max="8253" width="64" style="42" customWidth="1"/>
    <col min="8254" max="8254" width="97.85546875" style="42" customWidth="1"/>
    <col min="8255" max="8448" width="8.85546875" style="42"/>
    <col min="8449" max="8449" width="1.28515625" style="42" customWidth="1"/>
    <col min="8450" max="8450" width="44.85546875" style="42" customWidth="1"/>
    <col min="8451" max="8451" width="47.28515625" style="42" customWidth="1"/>
    <col min="8452" max="8452" width="8.140625" style="42" customWidth="1"/>
    <col min="8453" max="8453" width="8.28515625" style="42" customWidth="1"/>
    <col min="8454" max="8454" width="5.42578125" style="42" customWidth="1"/>
    <col min="8455" max="8455" width="8.5703125" style="42" customWidth="1"/>
    <col min="8456" max="8456" width="13.7109375" style="42" customWidth="1"/>
    <col min="8457" max="8457" width="15.7109375" style="42" customWidth="1"/>
    <col min="8458" max="8458" width="14.7109375" style="42" customWidth="1"/>
    <col min="8459" max="8459" width="15" style="42" customWidth="1"/>
    <col min="8460" max="8461" width="14.28515625" style="42" customWidth="1"/>
    <col min="8462" max="8462" width="0" style="42" hidden="1" customWidth="1"/>
    <col min="8463" max="8463" width="18.85546875" style="42" customWidth="1"/>
    <col min="8464" max="8476" width="8" style="42" customWidth="1"/>
    <col min="8477" max="8480" width="9.28515625" style="42" customWidth="1"/>
    <col min="8481" max="8508" width="8.85546875" style="42"/>
    <col min="8509" max="8509" width="64" style="42" customWidth="1"/>
    <col min="8510" max="8510" width="97.85546875" style="42" customWidth="1"/>
    <col min="8511" max="8704" width="8.85546875" style="42"/>
    <col min="8705" max="8705" width="1.28515625" style="42" customWidth="1"/>
    <col min="8706" max="8706" width="44.85546875" style="42" customWidth="1"/>
    <col min="8707" max="8707" width="47.28515625" style="42" customWidth="1"/>
    <col min="8708" max="8708" width="8.140625" style="42" customWidth="1"/>
    <col min="8709" max="8709" width="8.28515625" style="42" customWidth="1"/>
    <col min="8710" max="8710" width="5.42578125" style="42" customWidth="1"/>
    <col min="8711" max="8711" width="8.5703125" style="42" customWidth="1"/>
    <col min="8712" max="8712" width="13.7109375" style="42" customWidth="1"/>
    <col min="8713" max="8713" width="15.7109375" style="42" customWidth="1"/>
    <col min="8714" max="8714" width="14.7109375" style="42" customWidth="1"/>
    <col min="8715" max="8715" width="15" style="42" customWidth="1"/>
    <col min="8716" max="8717" width="14.28515625" style="42" customWidth="1"/>
    <col min="8718" max="8718" width="0" style="42" hidden="1" customWidth="1"/>
    <col min="8719" max="8719" width="18.85546875" style="42" customWidth="1"/>
    <col min="8720" max="8732" width="8" style="42" customWidth="1"/>
    <col min="8733" max="8736" width="9.28515625" style="42" customWidth="1"/>
    <col min="8737" max="8764" width="8.85546875" style="42"/>
    <col min="8765" max="8765" width="64" style="42" customWidth="1"/>
    <col min="8766" max="8766" width="97.85546875" style="42" customWidth="1"/>
    <col min="8767" max="8960" width="8.85546875" style="42"/>
    <col min="8961" max="8961" width="1.28515625" style="42" customWidth="1"/>
    <col min="8962" max="8962" width="44.85546875" style="42" customWidth="1"/>
    <col min="8963" max="8963" width="47.28515625" style="42" customWidth="1"/>
    <col min="8964" max="8964" width="8.140625" style="42" customWidth="1"/>
    <col min="8965" max="8965" width="8.28515625" style="42" customWidth="1"/>
    <col min="8966" max="8966" width="5.42578125" style="42" customWidth="1"/>
    <col min="8967" max="8967" width="8.5703125" style="42" customWidth="1"/>
    <col min="8968" max="8968" width="13.7109375" style="42" customWidth="1"/>
    <col min="8969" max="8969" width="15.7109375" style="42" customWidth="1"/>
    <col min="8970" max="8970" width="14.7109375" style="42" customWidth="1"/>
    <col min="8971" max="8971" width="15" style="42" customWidth="1"/>
    <col min="8972" max="8973" width="14.28515625" style="42" customWidth="1"/>
    <col min="8974" max="8974" width="0" style="42" hidden="1" customWidth="1"/>
    <col min="8975" max="8975" width="18.85546875" style="42" customWidth="1"/>
    <col min="8976" max="8988" width="8" style="42" customWidth="1"/>
    <col min="8989" max="8992" width="9.28515625" style="42" customWidth="1"/>
    <col min="8993" max="9020" width="8.85546875" style="42"/>
    <col min="9021" max="9021" width="64" style="42" customWidth="1"/>
    <col min="9022" max="9022" width="97.85546875" style="42" customWidth="1"/>
    <col min="9023" max="9216" width="8.85546875" style="42"/>
    <col min="9217" max="9217" width="1.28515625" style="42" customWidth="1"/>
    <col min="9218" max="9218" width="44.85546875" style="42" customWidth="1"/>
    <col min="9219" max="9219" width="47.28515625" style="42" customWidth="1"/>
    <col min="9220" max="9220" width="8.140625" style="42" customWidth="1"/>
    <col min="9221" max="9221" width="8.28515625" style="42" customWidth="1"/>
    <col min="9222" max="9222" width="5.42578125" style="42" customWidth="1"/>
    <col min="9223" max="9223" width="8.5703125" style="42" customWidth="1"/>
    <col min="9224" max="9224" width="13.7109375" style="42" customWidth="1"/>
    <col min="9225" max="9225" width="15.7109375" style="42" customWidth="1"/>
    <col min="9226" max="9226" width="14.7109375" style="42" customWidth="1"/>
    <col min="9227" max="9227" width="15" style="42" customWidth="1"/>
    <col min="9228" max="9229" width="14.28515625" style="42" customWidth="1"/>
    <col min="9230" max="9230" width="0" style="42" hidden="1" customWidth="1"/>
    <col min="9231" max="9231" width="18.85546875" style="42" customWidth="1"/>
    <col min="9232" max="9244" width="8" style="42" customWidth="1"/>
    <col min="9245" max="9248" width="9.28515625" style="42" customWidth="1"/>
    <col min="9249" max="9276" width="8.85546875" style="42"/>
    <col min="9277" max="9277" width="64" style="42" customWidth="1"/>
    <col min="9278" max="9278" width="97.85546875" style="42" customWidth="1"/>
    <col min="9279" max="9472" width="8.85546875" style="42"/>
    <col min="9473" max="9473" width="1.28515625" style="42" customWidth="1"/>
    <col min="9474" max="9474" width="44.85546875" style="42" customWidth="1"/>
    <col min="9475" max="9475" width="47.28515625" style="42" customWidth="1"/>
    <col min="9476" max="9476" width="8.140625" style="42" customWidth="1"/>
    <col min="9477" max="9477" width="8.28515625" style="42" customWidth="1"/>
    <col min="9478" max="9478" width="5.42578125" style="42" customWidth="1"/>
    <col min="9479" max="9479" width="8.5703125" style="42" customWidth="1"/>
    <col min="9480" max="9480" width="13.7109375" style="42" customWidth="1"/>
    <col min="9481" max="9481" width="15.7109375" style="42" customWidth="1"/>
    <col min="9482" max="9482" width="14.7109375" style="42" customWidth="1"/>
    <col min="9483" max="9483" width="15" style="42" customWidth="1"/>
    <col min="9484" max="9485" width="14.28515625" style="42" customWidth="1"/>
    <col min="9486" max="9486" width="0" style="42" hidden="1" customWidth="1"/>
    <col min="9487" max="9487" width="18.85546875" style="42" customWidth="1"/>
    <col min="9488" max="9500" width="8" style="42" customWidth="1"/>
    <col min="9501" max="9504" width="9.28515625" style="42" customWidth="1"/>
    <col min="9505" max="9532" width="8.85546875" style="42"/>
    <col min="9533" max="9533" width="64" style="42" customWidth="1"/>
    <col min="9534" max="9534" width="97.85546875" style="42" customWidth="1"/>
    <col min="9535" max="9728" width="8.85546875" style="42"/>
    <col min="9729" max="9729" width="1.28515625" style="42" customWidth="1"/>
    <col min="9730" max="9730" width="44.85546875" style="42" customWidth="1"/>
    <col min="9731" max="9731" width="47.28515625" style="42" customWidth="1"/>
    <col min="9732" max="9732" width="8.140625" style="42" customWidth="1"/>
    <col min="9733" max="9733" width="8.28515625" style="42" customWidth="1"/>
    <col min="9734" max="9734" width="5.42578125" style="42" customWidth="1"/>
    <col min="9735" max="9735" width="8.5703125" style="42" customWidth="1"/>
    <col min="9736" max="9736" width="13.7109375" style="42" customWidth="1"/>
    <col min="9737" max="9737" width="15.7109375" style="42" customWidth="1"/>
    <col min="9738" max="9738" width="14.7109375" style="42" customWidth="1"/>
    <col min="9739" max="9739" width="15" style="42" customWidth="1"/>
    <col min="9740" max="9741" width="14.28515625" style="42" customWidth="1"/>
    <col min="9742" max="9742" width="0" style="42" hidden="1" customWidth="1"/>
    <col min="9743" max="9743" width="18.85546875" style="42" customWidth="1"/>
    <col min="9744" max="9756" width="8" style="42" customWidth="1"/>
    <col min="9757" max="9760" width="9.28515625" style="42" customWidth="1"/>
    <col min="9761" max="9788" width="8.85546875" style="42"/>
    <col min="9789" max="9789" width="64" style="42" customWidth="1"/>
    <col min="9790" max="9790" width="97.85546875" style="42" customWidth="1"/>
    <col min="9791" max="9984" width="8.85546875" style="42"/>
    <col min="9985" max="9985" width="1.28515625" style="42" customWidth="1"/>
    <col min="9986" max="9986" width="44.85546875" style="42" customWidth="1"/>
    <col min="9987" max="9987" width="47.28515625" style="42" customWidth="1"/>
    <col min="9988" max="9988" width="8.140625" style="42" customWidth="1"/>
    <col min="9989" max="9989" width="8.28515625" style="42" customWidth="1"/>
    <col min="9990" max="9990" width="5.42578125" style="42" customWidth="1"/>
    <col min="9991" max="9991" width="8.5703125" style="42" customWidth="1"/>
    <col min="9992" max="9992" width="13.7109375" style="42" customWidth="1"/>
    <col min="9993" max="9993" width="15.7109375" style="42" customWidth="1"/>
    <col min="9994" max="9994" width="14.7109375" style="42" customWidth="1"/>
    <col min="9995" max="9995" width="15" style="42" customWidth="1"/>
    <col min="9996" max="9997" width="14.28515625" style="42" customWidth="1"/>
    <col min="9998" max="9998" width="0" style="42" hidden="1" customWidth="1"/>
    <col min="9999" max="9999" width="18.85546875" style="42" customWidth="1"/>
    <col min="10000" max="10012" width="8" style="42" customWidth="1"/>
    <col min="10013" max="10016" width="9.28515625" style="42" customWidth="1"/>
    <col min="10017" max="10044" width="8.85546875" style="42"/>
    <col min="10045" max="10045" width="64" style="42" customWidth="1"/>
    <col min="10046" max="10046" width="97.85546875" style="42" customWidth="1"/>
    <col min="10047" max="10240" width="8.85546875" style="42"/>
    <col min="10241" max="10241" width="1.28515625" style="42" customWidth="1"/>
    <col min="10242" max="10242" width="44.85546875" style="42" customWidth="1"/>
    <col min="10243" max="10243" width="47.28515625" style="42" customWidth="1"/>
    <col min="10244" max="10244" width="8.140625" style="42" customWidth="1"/>
    <col min="10245" max="10245" width="8.28515625" style="42" customWidth="1"/>
    <col min="10246" max="10246" width="5.42578125" style="42" customWidth="1"/>
    <col min="10247" max="10247" width="8.5703125" style="42" customWidth="1"/>
    <col min="10248" max="10248" width="13.7109375" style="42" customWidth="1"/>
    <col min="10249" max="10249" width="15.7109375" style="42" customWidth="1"/>
    <col min="10250" max="10250" width="14.7109375" style="42" customWidth="1"/>
    <col min="10251" max="10251" width="15" style="42" customWidth="1"/>
    <col min="10252" max="10253" width="14.28515625" style="42" customWidth="1"/>
    <col min="10254" max="10254" width="0" style="42" hidden="1" customWidth="1"/>
    <col min="10255" max="10255" width="18.85546875" style="42" customWidth="1"/>
    <col min="10256" max="10268" width="8" style="42" customWidth="1"/>
    <col min="10269" max="10272" width="9.28515625" style="42" customWidth="1"/>
    <col min="10273" max="10300" width="8.85546875" style="42"/>
    <col min="10301" max="10301" width="64" style="42" customWidth="1"/>
    <col min="10302" max="10302" width="97.85546875" style="42" customWidth="1"/>
    <col min="10303" max="10496" width="8.85546875" style="42"/>
    <col min="10497" max="10497" width="1.28515625" style="42" customWidth="1"/>
    <col min="10498" max="10498" width="44.85546875" style="42" customWidth="1"/>
    <col min="10499" max="10499" width="47.28515625" style="42" customWidth="1"/>
    <col min="10500" max="10500" width="8.140625" style="42" customWidth="1"/>
    <col min="10501" max="10501" width="8.28515625" style="42" customWidth="1"/>
    <col min="10502" max="10502" width="5.42578125" style="42" customWidth="1"/>
    <col min="10503" max="10503" width="8.5703125" style="42" customWidth="1"/>
    <col min="10504" max="10504" width="13.7109375" style="42" customWidth="1"/>
    <col min="10505" max="10505" width="15.7109375" style="42" customWidth="1"/>
    <col min="10506" max="10506" width="14.7109375" style="42" customWidth="1"/>
    <col min="10507" max="10507" width="15" style="42" customWidth="1"/>
    <col min="10508" max="10509" width="14.28515625" style="42" customWidth="1"/>
    <col min="10510" max="10510" width="0" style="42" hidden="1" customWidth="1"/>
    <col min="10511" max="10511" width="18.85546875" style="42" customWidth="1"/>
    <col min="10512" max="10524" width="8" style="42" customWidth="1"/>
    <col min="10525" max="10528" width="9.28515625" style="42" customWidth="1"/>
    <col min="10529" max="10556" width="8.85546875" style="42"/>
    <col min="10557" max="10557" width="64" style="42" customWidth="1"/>
    <col min="10558" max="10558" width="97.85546875" style="42" customWidth="1"/>
    <col min="10559" max="10752" width="8.85546875" style="42"/>
    <col min="10753" max="10753" width="1.28515625" style="42" customWidth="1"/>
    <col min="10754" max="10754" width="44.85546875" style="42" customWidth="1"/>
    <col min="10755" max="10755" width="47.28515625" style="42" customWidth="1"/>
    <col min="10756" max="10756" width="8.140625" style="42" customWidth="1"/>
    <col min="10757" max="10757" width="8.28515625" style="42" customWidth="1"/>
    <col min="10758" max="10758" width="5.42578125" style="42" customWidth="1"/>
    <col min="10759" max="10759" width="8.5703125" style="42" customWidth="1"/>
    <col min="10760" max="10760" width="13.7109375" style="42" customWidth="1"/>
    <col min="10761" max="10761" width="15.7109375" style="42" customWidth="1"/>
    <col min="10762" max="10762" width="14.7109375" style="42" customWidth="1"/>
    <col min="10763" max="10763" width="15" style="42" customWidth="1"/>
    <col min="10764" max="10765" width="14.28515625" style="42" customWidth="1"/>
    <col min="10766" max="10766" width="0" style="42" hidden="1" customWidth="1"/>
    <col min="10767" max="10767" width="18.85546875" style="42" customWidth="1"/>
    <col min="10768" max="10780" width="8" style="42" customWidth="1"/>
    <col min="10781" max="10784" width="9.28515625" style="42" customWidth="1"/>
    <col min="10785" max="10812" width="8.85546875" style="42"/>
    <col min="10813" max="10813" width="64" style="42" customWidth="1"/>
    <col min="10814" max="10814" width="97.85546875" style="42" customWidth="1"/>
    <col min="10815" max="11008" width="8.85546875" style="42"/>
    <col min="11009" max="11009" width="1.28515625" style="42" customWidth="1"/>
    <col min="11010" max="11010" width="44.85546875" style="42" customWidth="1"/>
    <col min="11011" max="11011" width="47.28515625" style="42" customWidth="1"/>
    <col min="11012" max="11012" width="8.140625" style="42" customWidth="1"/>
    <col min="11013" max="11013" width="8.28515625" style="42" customWidth="1"/>
    <col min="11014" max="11014" width="5.42578125" style="42" customWidth="1"/>
    <col min="11015" max="11015" width="8.5703125" style="42" customWidth="1"/>
    <col min="11016" max="11016" width="13.7109375" style="42" customWidth="1"/>
    <col min="11017" max="11017" width="15.7109375" style="42" customWidth="1"/>
    <col min="11018" max="11018" width="14.7109375" style="42" customWidth="1"/>
    <col min="11019" max="11019" width="15" style="42" customWidth="1"/>
    <col min="11020" max="11021" width="14.28515625" style="42" customWidth="1"/>
    <col min="11022" max="11022" width="0" style="42" hidden="1" customWidth="1"/>
    <col min="11023" max="11023" width="18.85546875" style="42" customWidth="1"/>
    <col min="11024" max="11036" width="8" style="42" customWidth="1"/>
    <col min="11037" max="11040" width="9.28515625" style="42" customWidth="1"/>
    <col min="11041" max="11068" width="8.85546875" style="42"/>
    <col min="11069" max="11069" width="64" style="42" customWidth="1"/>
    <col min="11070" max="11070" width="97.85546875" style="42" customWidth="1"/>
    <col min="11071" max="11264" width="8.85546875" style="42"/>
    <col min="11265" max="11265" width="1.28515625" style="42" customWidth="1"/>
    <col min="11266" max="11266" width="44.85546875" style="42" customWidth="1"/>
    <col min="11267" max="11267" width="47.28515625" style="42" customWidth="1"/>
    <col min="11268" max="11268" width="8.140625" style="42" customWidth="1"/>
    <col min="11269" max="11269" width="8.28515625" style="42" customWidth="1"/>
    <col min="11270" max="11270" width="5.42578125" style="42" customWidth="1"/>
    <col min="11271" max="11271" width="8.5703125" style="42" customWidth="1"/>
    <col min="11272" max="11272" width="13.7109375" style="42" customWidth="1"/>
    <col min="11273" max="11273" width="15.7109375" style="42" customWidth="1"/>
    <col min="11274" max="11274" width="14.7109375" style="42" customWidth="1"/>
    <col min="11275" max="11275" width="15" style="42" customWidth="1"/>
    <col min="11276" max="11277" width="14.28515625" style="42" customWidth="1"/>
    <col min="11278" max="11278" width="0" style="42" hidden="1" customWidth="1"/>
    <col min="11279" max="11279" width="18.85546875" style="42" customWidth="1"/>
    <col min="11280" max="11292" width="8" style="42" customWidth="1"/>
    <col min="11293" max="11296" width="9.28515625" style="42" customWidth="1"/>
    <col min="11297" max="11324" width="8.85546875" style="42"/>
    <col min="11325" max="11325" width="64" style="42" customWidth="1"/>
    <col min="11326" max="11326" width="97.85546875" style="42" customWidth="1"/>
    <col min="11327" max="11520" width="8.85546875" style="42"/>
    <col min="11521" max="11521" width="1.28515625" style="42" customWidth="1"/>
    <col min="11522" max="11522" width="44.85546875" style="42" customWidth="1"/>
    <col min="11523" max="11523" width="47.28515625" style="42" customWidth="1"/>
    <col min="11524" max="11524" width="8.140625" style="42" customWidth="1"/>
    <col min="11525" max="11525" width="8.28515625" style="42" customWidth="1"/>
    <col min="11526" max="11526" width="5.42578125" style="42" customWidth="1"/>
    <col min="11527" max="11527" width="8.5703125" style="42" customWidth="1"/>
    <col min="11528" max="11528" width="13.7109375" style="42" customWidth="1"/>
    <col min="11529" max="11529" width="15.7109375" style="42" customWidth="1"/>
    <col min="11530" max="11530" width="14.7109375" style="42" customWidth="1"/>
    <col min="11531" max="11531" width="15" style="42" customWidth="1"/>
    <col min="11532" max="11533" width="14.28515625" style="42" customWidth="1"/>
    <col min="11534" max="11534" width="0" style="42" hidden="1" customWidth="1"/>
    <col min="11535" max="11535" width="18.85546875" style="42" customWidth="1"/>
    <col min="11536" max="11548" width="8" style="42" customWidth="1"/>
    <col min="11549" max="11552" width="9.28515625" style="42" customWidth="1"/>
    <col min="11553" max="11580" width="8.85546875" style="42"/>
    <col min="11581" max="11581" width="64" style="42" customWidth="1"/>
    <col min="11582" max="11582" width="97.85546875" style="42" customWidth="1"/>
    <col min="11583" max="11776" width="8.85546875" style="42"/>
    <col min="11777" max="11777" width="1.28515625" style="42" customWidth="1"/>
    <col min="11778" max="11778" width="44.85546875" style="42" customWidth="1"/>
    <col min="11779" max="11779" width="47.28515625" style="42" customWidth="1"/>
    <col min="11780" max="11780" width="8.140625" style="42" customWidth="1"/>
    <col min="11781" max="11781" width="8.28515625" style="42" customWidth="1"/>
    <col min="11782" max="11782" width="5.42578125" style="42" customWidth="1"/>
    <col min="11783" max="11783" width="8.5703125" style="42" customWidth="1"/>
    <col min="11784" max="11784" width="13.7109375" style="42" customWidth="1"/>
    <col min="11785" max="11785" width="15.7109375" style="42" customWidth="1"/>
    <col min="11786" max="11786" width="14.7109375" style="42" customWidth="1"/>
    <col min="11787" max="11787" width="15" style="42" customWidth="1"/>
    <col min="11788" max="11789" width="14.28515625" style="42" customWidth="1"/>
    <col min="11790" max="11790" width="0" style="42" hidden="1" customWidth="1"/>
    <col min="11791" max="11791" width="18.85546875" style="42" customWidth="1"/>
    <col min="11792" max="11804" width="8" style="42" customWidth="1"/>
    <col min="11805" max="11808" width="9.28515625" style="42" customWidth="1"/>
    <col min="11809" max="11836" width="8.85546875" style="42"/>
    <col min="11837" max="11837" width="64" style="42" customWidth="1"/>
    <col min="11838" max="11838" width="97.85546875" style="42" customWidth="1"/>
    <col min="11839" max="12032" width="8.85546875" style="42"/>
    <col min="12033" max="12033" width="1.28515625" style="42" customWidth="1"/>
    <col min="12034" max="12034" width="44.85546875" style="42" customWidth="1"/>
    <col min="12035" max="12035" width="47.28515625" style="42" customWidth="1"/>
    <col min="12036" max="12036" width="8.140625" style="42" customWidth="1"/>
    <col min="12037" max="12037" width="8.28515625" style="42" customWidth="1"/>
    <col min="12038" max="12038" width="5.42578125" style="42" customWidth="1"/>
    <col min="12039" max="12039" width="8.5703125" style="42" customWidth="1"/>
    <col min="12040" max="12040" width="13.7109375" style="42" customWidth="1"/>
    <col min="12041" max="12041" width="15.7109375" style="42" customWidth="1"/>
    <col min="12042" max="12042" width="14.7109375" style="42" customWidth="1"/>
    <col min="12043" max="12043" width="15" style="42" customWidth="1"/>
    <col min="12044" max="12045" width="14.28515625" style="42" customWidth="1"/>
    <col min="12046" max="12046" width="0" style="42" hidden="1" customWidth="1"/>
    <col min="12047" max="12047" width="18.85546875" style="42" customWidth="1"/>
    <col min="12048" max="12060" width="8" style="42" customWidth="1"/>
    <col min="12061" max="12064" width="9.28515625" style="42" customWidth="1"/>
    <col min="12065" max="12092" width="8.85546875" style="42"/>
    <col min="12093" max="12093" width="64" style="42" customWidth="1"/>
    <col min="12094" max="12094" width="97.85546875" style="42" customWidth="1"/>
    <col min="12095" max="12288" width="8.85546875" style="42"/>
    <col min="12289" max="12289" width="1.28515625" style="42" customWidth="1"/>
    <col min="12290" max="12290" width="44.85546875" style="42" customWidth="1"/>
    <col min="12291" max="12291" width="47.28515625" style="42" customWidth="1"/>
    <col min="12292" max="12292" width="8.140625" style="42" customWidth="1"/>
    <col min="12293" max="12293" width="8.28515625" style="42" customWidth="1"/>
    <col min="12294" max="12294" width="5.42578125" style="42" customWidth="1"/>
    <col min="12295" max="12295" width="8.5703125" style="42" customWidth="1"/>
    <col min="12296" max="12296" width="13.7109375" style="42" customWidth="1"/>
    <col min="12297" max="12297" width="15.7109375" style="42" customWidth="1"/>
    <col min="12298" max="12298" width="14.7109375" style="42" customWidth="1"/>
    <col min="12299" max="12299" width="15" style="42" customWidth="1"/>
    <col min="12300" max="12301" width="14.28515625" style="42" customWidth="1"/>
    <col min="12302" max="12302" width="0" style="42" hidden="1" customWidth="1"/>
    <col min="12303" max="12303" width="18.85546875" style="42" customWidth="1"/>
    <col min="12304" max="12316" width="8" style="42" customWidth="1"/>
    <col min="12317" max="12320" width="9.28515625" style="42" customWidth="1"/>
    <col min="12321" max="12348" width="8.85546875" style="42"/>
    <col min="12349" max="12349" width="64" style="42" customWidth="1"/>
    <col min="12350" max="12350" width="97.85546875" style="42" customWidth="1"/>
    <col min="12351" max="12544" width="8.85546875" style="42"/>
    <col min="12545" max="12545" width="1.28515625" style="42" customWidth="1"/>
    <col min="12546" max="12546" width="44.85546875" style="42" customWidth="1"/>
    <col min="12547" max="12547" width="47.28515625" style="42" customWidth="1"/>
    <col min="12548" max="12548" width="8.140625" style="42" customWidth="1"/>
    <col min="12549" max="12549" width="8.28515625" style="42" customWidth="1"/>
    <col min="12550" max="12550" width="5.42578125" style="42" customWidth="1"/>
    <col min="12551" max="12551" width="8.5703125" style="42" customWidth="1"/>
    <col min="12552" max="12552" width="13.7109375" style="42" customWidth="1"/>
    <col min="12553" max="12553" width="15.7109375" style="42" customWidth="1"/>
    <col min="12554" max="12554" width="14.7109375" style="42" customWidth="1"/>
    <col min="12555" max="12555" width="15" style="42" customWidth="1"/>
    <col min="12556" max="12557" width="14.28515625" style="42" customWidth="1"/>
    <col min="12558" max="12558" width="0" style="42" hidden="1" customWidth="1"/>
    <col min="12559" max="12559" width="18.85546875" style="42" customWidth="1"/>
    <col min="12560" max="12572" width="8" style="42" customWidth="1"/>
    <col min="12573" max="12576" width="9.28515625" style="42" customWidth="1"/>
    <col min="12577" max="12604" width="8.85546875" style="42"/>
    <col min="12605" max="12605" width="64" style="42" customWidth="1"/>
    <col min="12606" max="12606" width="97.85546875" style="42" customWidth="1"/>
    <col min="12607" max="12800" width="8.85546875" style="42"/>
    <col min="12801" max="12801" width="1.28515625" style="42" customWidth="1"/>
    <col min="12802" max="12802" width="44.85546875" style="42" customWidth="1"/>
    <col min="12803" max="12803" width="47.28515625" style="42" customWidth="1"/>
    <col min="12804" max="12804" width="8.140625" style="42" customWidth="1"/>
    <col min="12805" max="12805" width="8.28515625" style="42" customWidth="1"/>
    <col min="12806" max="12806" width="5.42578125" style="42" customWidth="1"/>
    <col min="12807" max="12807" width="8.5703125" style="42" customWidth="1"/>
    <col min="12808" max="12808" width="13.7109375" style="42" customWidth="1"/>
    <col min="12809" max="12809" width="15.7109375" style="42" customWidth="1"/>
    <col min="12810" max="12810" width="14.7109375" style="42" customWidth="1"/>
    <col min="12811" max="12811" width="15" style="42" customWidth="1"/>
    <col min="12812" max="12813" width="14.28515625" style="42" customWidth="1"/>
    <col min="12814" max="12814" width="0" style="42" hidden="1" customWidth="1"/>
    <col min="12815" max="12815" width="18.85546875" style="42" customWidth="1"/>
    <col min="12816" max="12828" width="8" style="42" customWidth="1"/>
    <col min="12829" max="12832" width="9.28515625" style="42" customWidth="1"/>
    <col min="12833" max="12860" width="8.85546875" style="42"/>
    <col min="12861" max="12861" width="64" style="42" customWidth="1"/>
    <col min="12862" max="12862" width="97.85546875" style="42" customWidth="1"/>
    <col min="12863" max="13056" width="8.85546875" style="42"/>
    <col min="13057" max="13057" width="1.28515625" style="42" customWidth="1"/>
    <col min="13058" max="13058" width="44.85546875" style="42" customWidth="1"/>
    <col min="13059" max="13059" width="47.28515625" style="42" customWidth="1"/>
    <col min="13060" max="13060" width="8.140625" style="42" customWidth="1"/>
    <col min="13061" max="13061" width="8.28515625" style="42" customWidth="1"/>
    <col min="13062" max="13062" width="5.42578125" style="42" customWidth="1"/>
    <col min="13063" max="13063" width="8.5703125" style="42" customWidth="1"/>
    <col min="13064" max="13064" width="13.7109375" style="42" customWidth="1"/>
    <col min="13065" max="13065" width="15.7109375" style="42" customWidth="1"/>
    <col min="13066" max="13066" width="14.7109375" style="42" customWidth="1"/>
    <col min="13067" max="13067" width="15" style="42" customWidth="1"/>
    <col min="13068" max="13069" width="14.28515625" style="42" customWidth="1"/>
    <col min="13070" max="13070" width="0" style="42" hidden="1" customWidth="1"/>
    <col min="13071" max="13071" width="18.85546875" style="42" customWidth="1"/>
    <col min="13072" max="13084" width="8" style="42" customWidth="1"/>
    <col min="13085" max="13088" width="9.28515625" style="42" customWidth="1"/>
    <col min="13089" max="13116" width="8.85546875" style="42"/>
    <col min="13117" max="13117" width="64" style="42" customWidth="1"/>
    <col min="13118" max="13118" width="97.85546875" style="42" customWidth="1"/>
    <col min="13119" max="13312" width="8.85546875" style="42"/>
    <col min="13313" max="13313" width="1.28515625" style="42" customWidth="1"/>
    <col min="13314" max="13314" width="44.85546875" style="42" customWidth="1"/>
    <col min="13315" max="13315" width="47.28515625" style="42" customWidth="1"/>
    <col min="13316" max="13316" width="8.140625" style="42" customWidth="1"/>
    <col min="13317" max="13317" width="8.28515625" style="42" customWidth="1"/>
    <col min="13318" max="13318" width="5.42578125" style="42" customWidth="1"/>
    <col min="13319" max="13319" width="8.5703125" style="42" customWidth="1"/>
    <col min="13320" max="13320" width="13.7109375" style="42" customWidth="1"/>
    <col min="13321" max="13321" width="15.7109375" style="42" customWidth="1"/>
    <col min="13322" max="13322" width="14.7109375" style="42" customWidth="1"/>
    <col min="13323" max="13323" width="15" style="42" customWidth="1"/>
    <col min="13324" max="13325" width="14.28515625" style="42" customWidth="1"/>
    <col min="13326" max="13326" width="0" style="42" hidden="1" customWidth="1"/>
    <col min="13327" max="13327" width="18.85546875" style="42" customWidth="1"/>
    <col min="13328" max="13340" width="8" style="42" customWidth="1"/>
    <col min="13341" max="13344" width="9.28515625" style="42" customWidth="1"/>
    <col min="13345" max="13372" width="8.85546875" style="42"/>
    <col min="13373" max="13373" width="64" style="42" customWidth="1"/>
    <col min="13374" max="13374" width="97.85546875" style="42" customWidth="1"/>
    <col min="13375" max="13568" width="8.85546875" style="42"/>
    <col min="13569" max="13569" width="1.28515625" style="42" customWidth="1"/>
    <col min="13570" max="13570" width="44.85546875" style="42" customWidth="1"/>
    <col min="13571" max="13571" width="47.28515625" style="42" customWidth="1"/>
    <col min="13572" max="13572" width="8.140625" style="42" customWidth="1"/>
    <col min="13573" max="13573" width="8.28515625" style="42" customWidth="1"/>
    <col min="13574" max="13574" width="5.42578125" style="42" customWidth="1"/>
    <col min="13575" max="13575" width="8.5703125" style="42" customWidth="1"/>
    <col min="13576" max="13576" width="13.7109375" style="42" customWidth="1"/>
    <col min="13577" max="13577" width="15.7109375" style="42" customWidth="1"/>
    <col min="13578" max="13578" width="14.7109375" style="42" customWidth="1"/>
    <col min="13579" max="13579" width="15" style="42" customWidth="1"/>
    <col min="13580" max="13581" width="14.28515625" style="42" customWidth="1"/>
    <col min="13582" max="13582" width="0" style="42" hidden="1" customWidth="1"/>
    <col min="13583" max="13583" width="18.85546875" style="42" customWidth="1"/>
    <col min="13584" max="13596" width="8" style="42" customWidth="1"/>
    <col min="13597" max="13600" width="9.28515625" style="42" customWidth="1"/>
    <col min="13601" max="13628" width="8.85546875" style="42"/>
    <col min="13629" max="13629" width="64" style="42" customWidth="1"/>
    <col min="13630" max="13630" width="97.85546875" style="42" customWidth="1"/>
    <col min="13631" max="13824" width="8.85546875" style="42"/>
    <col min="13825" max="13825" width="1.28515625" style="42" customWidth="1"/>
    <col min="13826" max="13826" width="44.85546875" style="42" customWidth="1"/>
    <col min="13827" max="13827" width="47.28515625" style="42" customWidth="1"/>
    <col min="13828" max="13828" width="8.140625" style="42" customWidth="1"/>
    <col min="13829" max="13829" width="8.28515625" style="42" customWidth="1"/>
    <col min="13830" max="13830" width="5.42578125" style="42" customWidth="1"/>
    <col min="13831" max="13831" width="8.5703125" style="42" customWidth="1"/>
    <col min="13832" max="13832" width="13.7109375" style="42" customWidth="1"/>
    <col min="13833" max="13833" width="15.7109375" style="42" customWidth="1"/>
    <col min="13834" max="13834" width="14.7109375" style="42" customWidth="1"/>
    <col min="13835" max="13835" width="15" style="42" customWidth="1"/>
    <col min="13836" max="13837" width="14.28515625" style="42" customWidth="1"/>
    <col min="13838" max="13838" width="0" style="42" hidden="1" customWidth="1"/>
    <col min="13839" max="13839" width="18.85546875" style="42" customWidth="1"/>
    <col min="13840" max="13852" width="8" style="42" customWidth="1"/>
    <col min="13853" max="13856" width="9.28515625" style="42" customWidth="1"/>
    <col min="13857" max="13884" width="8.85546875" style="42"/>
    <col min="13885" max="13885" width="64" style="42" customWidth="1"/>
    <col min="13886" max="13886" width="97.85546875" style="42" customWidth="1"/>
    <col min="13887" max="14080" width="8.85546875" style="42"/>
    <col min="14081" max="14081" width="1.28515625" style="42" customWidth="1"/>
    <col min="14082" max="14082" width="44.85546875" style="42" customWidth="1"/>
    <col min="14083" max="14083" width="47.28515625" style="42" customWidth="1"/>
    <col min="14084" max="14084" width="8.140625" style="42" customWidth="1"/>
    <col min="14085" max="14085" width="8.28515625" style="42" customWidth="1"/>
    <col min="14086" max="14086" width="5.42578125" style="42" customWidth="1"/>
    <col min="14087" max="14087" width="8.5703125" style="42" customWidth="1"/>
    <col min="14088" max="14088" width="13.7109375" style="42" customWidth="1"/>
    <col min="14089" max="14089" width="15.7109375" style="42" customWidth="1"/>
    <col min="14090" max="14090" width="14.7109375" style="42" customWidth="1"/>
    <col min="14091" max="14091" width="15" style="42" customWidth="1"/>
    <col min="14092" max="14093" width="14.28515625" style="42" customWidth="1"/>
    <col min="14094" max="14094" width="0" style="42" hidden="1" customWidth="1"/>
    <col min="14095" max="14095" width="18.85546875" style="42" customWidth="1"/>
    <col min="14096" max="14108" width="8" style="42" customWidth="1"/>
    <col min="14109" max="14112" width="9.28515625" style="42" customWidth="1"/>
    <col min="14113" max="14140" width="8.85546875" style="42"/>
    <col min="14141" max="14141" width="64" style="42" customWidth="1"/>
    <col min="14142" max="14142" width="97.85546875" style="42" customWidth="1"/>
    <col min="14143" max="14336" width="8.85546875" style="42"/>
    <col min="14337" max="14337" width="1.28515625" style="42" customWidth="1"/>
    <col min="14338" max="14338" width="44.85546875" style="42" customWidth="1"/>
    <col min="14339" max="14339" width="47.28515625" style="42" customWidth="1"/>
    <col min="14340" max="14340" width="8.140625" style="42" customWidth="1"/>
    <col min="14341" max="14341" width="8.28515625" style="42" customWidth="1"/>
    <col min="14342" max="14342" width="5.42578125" style="42" customWidth="1"/>
    <col min="14343" max="14343" width="8.5703125" style="42" customWidth="1"/>
    <col min="14344" max="14344" width="13.7109375" style="42" customWidth="1"/>
    <col min="14345" max="14345" width="15.7109375" style="42" customWidth="1"/>
    <col min="14346" max="14346" width="14.7109375" style="42" customWidth="1"/>
    <col min="14347" max="14347" width="15" style="42" customWidth="1"/>
    <col min="14348" max="14349" width="14.28515625" style="42" customWidth="1"/>
    <col min="14350" max="14350" width="0" style="42" hidden="1" customWidth="1"/>
    <col min="14351" max="14351" width="18.85546875" style="42" customWidth="1"/>
    <col min="14352" max="14364" width="8" style="42" customWidth="1"/>
    <col min="14365" max="14368" width="9.28515625" style="42" customWidth="1"/>
    <col min="14369" max="14396" width="8.85546875" style="42"/>
    <col min="14397" max="14397" width="64" style="42" customWidth="1"/>
    <col min="14398" max="14398" width="97.85546875" style="42" customWidth="1"/>
    <col min="14399" max="14592" width="8.85546875" style="42"/>
    <col min="14593" max="14593" width="1.28515625" style="42" customWidth="1"/>
    <col min="14594" max="14594" width="44.85546875" style="42" customWidth="1"/>
    <col min="14595" max="14595" width="47.28515625" style="42" customWidth="1"/>
    <col min="14596" max="14596" width="8.140625" style="42" customWidth="1"/>
    <col min="14597" max="14597" width="8.28515625" style="42" customWidth="1"/>
    <col min="14598" max="14598" width="5.42578125" style="42" customWidth="1"/>
    <col min="14599" max="14599" width="8.5703125" style="42" customWidth="1"/>
    <col min="14600" max="14600" width="13.7109375" style="42" customWidth="1"/>
    <col min="14601" max="14601" width="15.7109375" style="42" customWidth="1"/>
    <col min="14602" max="14602" width="14.7109375" style="42" customWidth="1"/>
    <col min="14603" max="14603" width="15" style="42" customWidth="1"/>
    <col min="14604" max="14605" width="14.28515625" style="42" customWidth="1"/>
    <col min="14606" max="14606" width="0" style="42" hidden="1" customWidth="1"/>
    <col min="14607" max="14607" width="18.85546875" style="42" customWidth="1"/>
    <col min="14608" max="14620" width="8" style="42" customWidth="1"/>
    <col min="14621" max="14624" width="9.28515625" style="42" customWidth="1"/>
    <col min="14625" max="14652" width="8.85546875" style="42"/>
    <col min="14653" max="14653" width="64" style="42" customWidth="1"/>
    <col min="14654" max="14654" width="97.85546875" style="42" customWidth="1"/>
    <col min="14655" max="14848" width="8.85546875" style="42"/>
    <col min="14849" max="14849" width="1.28515625" style="42" customWidth="1"/>
    <col min="14850" max="14850" width="44.85546875" style="42" customWidth="1"/>
    <col min="14851" max="14851" width="47.28515625" style="42" customWidth="1"/>
    <col min="14852" max="14852" width="8.140625" style="42" customWidth="1"/>
    <col min="14853" max="14853" width="8.28515625" style="42" customWidth="1"/>
    <col min="14854" max="14854" width="5.42578125" style="42" customWidth="1"/>
    <col min="14855" max="14855" width="8.5703125" style="42" customWidth="1"/>
    <col min="14856" max="14856" width="13.7109375" style="42" customWidth="1"/>
    <col min="14857" max="14857" width="15.7109375" style="42" customWidth="1"/>
    <col min="14858" max="14858" width="14.7109375" style="42" customWidth="1"/>
    <col min="14859" max="14859" width="15" style="42" customWidth="1"/>
    <col min="14860" max="14861" width="14.28515625" style="42" customWidth="1"/>
    <col min="14862" max="14862" width="0" style="42" hidden="1" customWidth="1"/>
    <col min="14863" max="14863" width="18.85546875" style="42" customWidth="1"/>
    <col min="14864" max="14876" width="8" style="42" customWidth="1"/>
    <col min="14877" max="14880" width="9.28515625" style="42" customWidth="1"/>
    <col min="14881" max="14908" width="8.85546875" style="42"/>
    <col min="14909" max="14909" width="64" style="42" customWidth="1"/>
    <col min="14910" max="14910" width="97.85546875" style="42" customWidth="1"/>
    <col min="14911" max="15104" width="8.85546875" style="42"/>
    <col min="15105" max="15105" width="1.28515625" style="42" customWidth="1"/>
    <col min="15106" max="15106" width="44.85546875" style="42" customWidth="1"/>
    <col min="15107" max="15107" width="47.28515625" style="42" customWidth="1"/>
    <col min="15108" max="15108" width="8.140625" style="42" customWidth="1"/>
    <col min="15109" max="15109" width="8.28515625" style="42" customWidth="1"/>
    <col min="15110" max="15110" width="5.42578125" style="42" customWidth="1"/>
    <col min="15111" max="15111" width="8.5703125" style="42" customWidth="1"/>
    <col min="15112" max="15112" width="13.7109375" style="42" customWidth="1"/>
    <col min="15113" max="15113" width="15.7109375" style="42" customWidth="1"/>
    <col min="15114" max="15114" width="14.7109375" style="42" customWidth="1"/>
    <col min="15115" max="15115" width="15" style="42" customWidth="1"/>
    <col min="15116" max="15117" width="14.28515625" style="42" customWidth="1"/>
    <col min="15118" max="15118" width="0" style="42" hidden="1" customWidth="1"/>
    <col min="15119" max="15119" width="18.85546875" style="42" customWidth="1"/>
    <col min="15120" max="15132" width="8" style="42" customWidth="1"/>
    <col min="15133" max="15136" width="9.28515625" style="42" customWidth="1"/>
    <col min="15137" max="15164" width="8.85546875" style="42"/>
    <col min="15165" max="15165" width="64" style="42" customWidth="1"/>
    <col min="15166" max="15166" width="97.85546875" style="42" customWidth="1"/>
    <col min="15167" max="15360" width="8.85546875" style="42"/>
    <col min="15361" max="15361" width="1.28515625" style="42" customWidth="1"/>
    <col min="15362" max="15362" width="44.85546875" style="42" customWidth="1"/>
    <col min="15363" max="15363" width="47.28515625" style="42" customWidth="1"/>
    <col min="15364" max="15364" width="8.140625" style="42" customWidth="1"/>
    <col min="15365" max="15365" width="8.28515625" style="42" customWidth="1"/>
    <col min="15366" max="15366" width="5.42578125" style="42" customWidth="1"/>
    <col min="15367" max="15367" width="8.5703125" style="42" customWidth="1"/>
    <col min="15368" max="15368" width="13.7109375" style="42" customWidth="1"/>
    <col min="15369" max="15369" width="15.7109375" style="42" customWidth="1"/>
    <col min="15370" max="15370" width="14.7109375" style="42" customWidth="1"/>
    <col min="15371" max="15371" width="15" style="42" customWidth="1"/>
    <col min="15372" max="15373" width="14.28515625" style="42" customWidth="1"/>
    <col min="15374" max="15374" width="0" style="42" hidden="1" customWidth="1"/>
    <col min="15375" max="15375" width="18.85546875" style="42" customWidth="1"/>
    <col min="15376" max="15388" width="8" style="42" customWidth="1"/>
    <col min="15389" max="15392" width="9.28515625" style="42" customWidth="1"/>
    <col min="15393" max="15420" width="8.85546875" style="42"/>
    <col min="15421" max="15421" width="64" style="42" customWidth="1"/>
    <col min="15422" max="15422" width="97.85546875" style="42" customWidth="1"/>
    <col min="15423" max="15616" width="8.85546875" style="42"/>
    <col min="15617" max="15617" width="1.28515625" style="42" customWidth="1"/>
    <col min="15618" max="15618" width="44.85546875" style="42" customWidth="1"/>
    <col min="15619" max="15619" width="47.28515625" style="42" customWidth="1"/>
    <col min="15620" max="15620" width="8.140625" style="42" customWidth="1"/>
    <col min="15621" max="15621" width="8.28515625" style="42" customWidth="1"/>
    <col min="15622" max="15622" width="5.42578125" style="42" customWidth="1"/>
    <col min="15623" max="15623" width="8.5703125" style="42" customWidth="1"/>
    <col min="15624" max="15624" width="13.7109375" style="42" customWidth="1"/>
    <col min="15625" max="15625" width="15.7109375" style="42" customWidth="1"/>
    <col min="15626" max="15626" width="14.7109375" style="42" customWidth="1"/>
    <col min="15627" max="15627" width="15" style="42" customWidth="1"/>
    <col min="15628" max="15629" width="14.28515625" style="42" customWidth="1"/>
    <col min="15630" max="15630" width="0" style="42" hidden="1" customWidth="1"/>
    <col min="15631" max="15631" width="18.85546875" style="42" customWidth="1"/>
    <col min="15632" max="15644" width="8" style="42" customWidth="1"/>
    <col min="15645" max="15648" width="9.28515625" style="42" customWidth="1"/>
    <col min="15649" max="15676" width="8.85546875" style="42"/>
    <col min="15677" max="15677" width="64" style="42" customWidth="1"/>
    <col min="15678" max="15678" width="97.85546875" style="42" customWidth="1"/>
    <col min="15679" max="15872" width="8.85546875" style="42"/>
    <col min="15873" max="15873" width="1.28515625" style="42" customWidth="1"/>
    <col min="15874" max="15874" width="44.85546875" style="42" customWidth="1"/>
    <col min="15875" max="15875" width="47.28515625" style="42" customWidth="1"/>
    <col min="15876" max="15876" width="8.140625" style="42" customWidth="1"/>
    <col min="15877" max="15877" width="8.28515625" style="42" customWidth="1"/>
    <col min="15878" max="15878" width="5.42578125" style="42" customWidth="1"/>
    <col min="15879" max="15879" width="8.5703125" style="42" customWidth="1"/>
    <col min="15880" max="15880" width="13.7109375" style="42" customWidth="1"/>
    <col min="15881" max="15881" width="15.7109375" style="42" customWidth="1"/>
    <col min="15882" max="15882" width="14.7109375" style="42" customWidth="1"/>
    <col min="15883" max="15883" width="15" style="42" customWidth="1"/>
    <col min="15884" max="15885" width="14.28515625" style="42" customWidth="1"/>
    <col min="15886" max="15886" width="0" style="42" hidden="1" customWidth="1"/>
    <col min="15887" max="15887" width="18.85546875" style="42" customWidth="1"/>
    <col min="15888" max="15900" width="8" style="42" customWidth="1"/>
    <col min="15901" max="15904" width="9.28515625" style="42" customWidth="1"/>
    <col min="15905" max="15932" width="8.85546875" style="42"/>
    <col min="15933" max="15933" width="64" style="42" customWidth="1"/>
    <col min="15934" max="15934" width="97.85546875" style="42" customWidth="1"/>
    <col min="15935" max="16128" width="8.85546875" style="42"/>
    <col min="16129" max="16129" width="1.28515625" style="42" customWidth="1"/>
    <col min="16130" max="16130" width="44.85546875" style="42" customWidth="1"/>
    <col min="16131" max="16131" width="47.28515625" style="42" customWidth="1"/>
    <col min="16132" max="16132" width="8.140625" style="42" customWidth="1"/>
    <col min="16133" max="16133" width="8.28515625" style="42" customWidth="1"/>
    <col min="16134" max="16134" width="5.42578125" style="42" customWidth="1"/>
    <col min="16135" max="16135" width="8.5703125" style="42" customWidth="1"/>
    <col min="16136" max="16136" width="13.7109375" style="42" customWidth="1"/>
    <col min="16137" max="16137" width="15.7109375" style="42" customWidth="1"/>
    <col min="16138" max="16138" width="14.7109375" style="42" customWidth="1"/>
    <col min="16139" max="16139" width="15" style="42" customWidth="1"/>
    <col min="16140" max="16141" width="14.28515625" style="42" customWidth="1"/>
    <col min="16142" max="16142" width="0" style="42" hidden="1" customWidth="1"/>
    <col min="16143" max="16143" width="18.85546875" style="42" customWidth="1"/>
    <col min="16144" max="16156" width="8" style="42" customWidth="1"/>
    <col min="16157" max="16160" width="9.28515625" style="42" customWidth="1"/>
    <col min="16161" max="16188" width="8.85546875" style="42"/>
    <col min="16189" max="16189" width="64" style="42" customWidth="1"/>
    <col min="16190" max="16190" width="97.85546875" style="42" customWidth="1"/>
    <col min="16191" max="16383" width="8.85546875" style="42"/>
    <col min="16384" max="16384" width="9.140625" style="42" customWidth="1"/>
  </cols>
  <sheetData>
    <row r="1" spans="1:62" ht="24" customHeight="1" thickTop="1" thickBot="1" x14ac:dyDescent="0.3">
      <c r="A1" s="124"/>
      <c r="B1" s="520"/>
      <c r="C1" s="521"/>
      <c r="D1" s="521"/>
      <c r="E1" s="521"/>
      <c r="F1" s="521"/>
      <c r="G1" s="521"/>
      <c r="H1" s="521"/>
      <c r="I1" s="521"/>
      <c r="J1" s="521"/>
      <c r="K1" s="521"/>
      <c r="L1" s="521"/>
      <c r="M1" s="522"/>
      <c r="N1" s="125"/>
      <c r="BI1" s="43" t="s">
        <v>186</v>
      </c>
      <c r="BJ1" s="44" t="s">
        <v>187</v>
      </c>
    </row>
    <row r="2" spans="1:62" ht="24" customHeight="1" x14ac:dyDescent="0.25">
      <c r="A2" s="126"/>
      <c r="B2" s="533" t="s">
        <v>585</v>
      </c>
      <c r="C2" s="533"/>
      <c r="D2" s="533"/>
      <c r="E2" s="533"/>
      <c r="F2" s="533"/>
      <c r="G2" s="533"/>
      <c r="H2" s="533"/>
      <c r="I2" s="533"/>
      <c r="J2" s="533"/>
      <c r="K2" s="533"/>
      <c r="L2" s="533"/>
      <c r="M2" s="533"/>
      <c r="N2" s="127"/>
      <c r="BI2" s="128"/>
      <c r="BJ2" s="129"/>
    </row>
    <row r="3" spans="1:62" ht="16.149999999999999" customHeight="1" thickBot="1" x14ac:dyDescent="0.3">
      <c r="A3" s="183"/>
      <c r="B3" s="357"/>
      <c r="C3" s="357"/>
      <c r="D3" s="358"/>
      <c r="E3" s="358"/>
      <c r="F3" s="358"/>
      <c r="G3" s="359"/>
      <c r="H3" s="359"/>
      <c r="I3" s="359"/>
      <c r="J3" s="359"/>
      <c r="K3" s="359"/>
      <c r="L3" s="359"/>
      <c r="M3" s="360"/>
      <c r="N3" s="127"/>
      <c r="BI3" s="128"/>
      <c r="BJ3" s="129"/>
    </row>
    <row r="4" spans="1:62" ht="16.149999999999999" customHeight="1" thickBot="1" x14ac:dyDescent="0.3">
      <c r="A4" s="183"/>
      <c r="B4" s="357"/>
      <c r="C4" s="357"/>
      <c r="D4" s="358"/>
      <c r="E4" s="358"/>
      <c r="F4" s="358"/>
      <c r="G4" s="359"/>
      <c r="H4" s="359"/>
      <c r="I4" s="359"/>
      <c r="J4" s="359"/>
      <c r="K4" s="359"/>
      <c r="L4" s="359"/>
      <c r="M4" s="361"/>
      <c r="N4" s="127"/>
      <c r="BI4" s="43" t="s">
        <v>186</v>
      </c>
      <c r="BJ4" s="44" t="s">
        <v>187</v>
      </c>
    </row>
    <row r="5" spans="1:62" ht="16.149999999999999" customHeight="1" x14ac:dyDescent="0.25">
      <c r="A5" s="183"/>
      <c r="B5" s="362" t="s">
        <v>587</v>
      </c>
      <c r="C5" s="364" t="str">
        <f>Dirigente!C5</f>
        <v>Comune di Golfo Aranci</v>
      </c>
      <c r="D5" s="358"/>
      <c r="E5" s="534" t="s">
        <v>576</v>
      </c>
      <c r="F5" s="534"/>
      <c r="G5" s="534"/>
      <c r="H5" s="534"/>
      <c r="I5" s="534"/>
      <c r="J5" s="534"/>
      <c r="K5" s="357"/>
      <c r="L5" s="358" t="s">
        <v>227</v>
      </c>
      <c r="M5" s="361"/>
      <c r="N5" s="127"/>
      <c r="BI5" s="47" t="s">
        <v>190</v>
      </c>
      <c r="BJ5" s="48" t="s">
        <v>191</v>
      </c>
    </row>
    <row r="6" spans="1:62" ht="16.149999999999999" customHeight="1" x14ac:dyDescent="0.25">
      <c r="A6" s="183"/>
      <c r="B6" s="362" t="s">
        <v>588</v>
      </c>
      <c r="C6" s="365" t="str">
        <f>Dirigente!C6</f>
        <v>Finanziario, risorse umane e tributi</v>
      </c>
      <c r="D6" s="358"/>
      <c r="E6" s="535" t="s">
        <v>617</v>
      </c>
      <c r="F6" s="535"/>
      <c r="G6" s="535"/>
      <c r="H6" s="535"/>
      <c r="I6" s="535"/>
      <c r="J6" s="535"/>
      <c r="L6" s="358">
        <v>2024</v>
      </c>
      <c r="M6" s="361"/>
      <c r="N6" s="127"/>
      <c r="BI6" s="49" t="s">
        <v>193</v>
      </c>
      <c r="BJ6" s="50" t="s">
        <v>194</v>
      </c>
    </row>
    <row r="7" spans="1:62" ht="16.149999999999999" customHeight="1" x14ac:dyDescent="0.25">
      <c r="A7" s="183"/>
      <c r="B7" s="362" t="s">
        <v>589</v>
      </c>
      <c r="C7" s="365" t="str">
        <f>Dirigente!C7</f>
        <v>Simone Bertuccelli</v>
      </c>
      <c r="D7" s="359"/>
      <c r="E7" s="359"/>
      <c r="F7" s="359"/>
      <c r="G7" s="359"/>
      <c r="H7" s="359"/>
      <c r="I7" s="359"/>
      <c r="J7" s="359"/>
      <c r="K7" s="359"/>
      <c r="L7" s="359"/>
      <c r="M7" s="361"/>
      <c r="N7" s="127"/>
      <c r="BI7" s="49" t="s">
        <v>196</v>
      </c>
      <c r="BJ7" s="50" t="s">
        <v>197</v>
      </c>
    </row>
    <row r="8" spans="1:62" ht="16.149999999999999" customHeight="1" thickBot="1" x14ac:dyDescent="0.3">
      <c r="A8" s="183"/>
      <c r="B8" s="362" t="s">
        <v>229</v>
      </c>
      <c r="C8" s="365" t="s">
        <v>619</v>
      </c>
      <c r="D8" s="359"/>
      <c r="E8" s="359"/>
      <c r="F8" s="359"/>
      <c r="G8" s="359"/>
      <c r="H8" s="359"/>
      <c r="I8" s="359"/>
      <c r="J8" s="359"/>
      <c r="K8" s="359"/>
      <c r="L8" s="359"/>
      <c r="M8" s="361"/>
      <c r="N8" s="127"/>
      <c r="BI8" s="355"/>
      <c r="BJ8" s="356"/>
    </row>
    <row r="9" spans="1:62" ht="16.149999999999999" customHeight="1" thickBot="1" x14ac:dyDescent="0.3">
      <c r="A9" s="183"/>
      <c r="B9" s="362"/>
      <c r="C9" s="357"/>
      <c r="D9" s="359"/>
      <c r="E9" s="359"/>
      <c r="F9" s="359"/>
      <c r="G9" s="359"/>
      <c r="H9" s="359"/>
      <c r="I9" s="359"/>
      <c r="J9" s="359"/>
      <c r="K9" s="359"/>
      <c r="L9" s="359"/>
      <c r="M9" s="363"/>
      <c r="N9" s="127"/>
      <c r="BI9" s="43" t="s">
        <v>186</v>
      </c>
      <c r="BJ9" s="44" t="s">
        <v>187</v>
      </c>
    </row>
    <row r="10" spans="1:62" ht="24" customHeight="1" x14ac:dyDescent="0.25">
      <c r="A10" s="126"/>
      <c r="B10" s="501" t="s">
        <v>263</v>
      </c>
      <c r="C10" s="501"/>
      <c r="D10" s="502" t="s">
        <v>264</v>
      </c>
      <c r="E10" s="502" t="s">
        <v>265</v>
      </c>
      <c r="F10" s="502" t="s">
        <v>266</v>
      </c>
      <c r="G10" s="503" t="s">
        <v>267</v>
      </c>
      <c r="H10" s="504" t="s">
        <v>268</v>
      </c>
      <c r="I10" s="504"/>
      <c r="J10" s="504"/>
      <c r="K10" s="504"/>
      <c r="L10" s="504"/>
      <c r="M10" s="505" t="s">
        <v>269</v>
      </c>
      <c r="N10" s="127"/>
      <c r="BI10" s="49" t="s">
        <v>201</v>
      </c>
      <c r="BJ10" s="50" t="s">
        <v>202</v>
      </c>
    </row>
    <row r="11" spans="1:62" ht="24" customHeight="1" x14ac:dyDescent="0.25">
      <c r="A11" s="126"/>
      <c r="B11" s="501"/>
      <c r="C11" s="501"/>
      <c r="D11" s="502"/>
      <c r="E11" s="502"/>
      <c r="F11" s="502"/>
      <c r="G11" s="503"/>
      <c r="H11" s="329">
        <v>1</v>
      </c>
      <c r="I11" s="329">
        <v>2</v>
      </c>
      <c r="J11" s="329">
        <v>3</v>
      </c>
      <c r="K11" s="329">
        <v>4</v>
      </c>
      <c r="L11" s="329">
        <v>5</v>
      </c>
      <c r="M11" s="505"/>
      <c r="N11" s="127"/>
      <c r="BI11" s="49" t="s">
        <v>203</v>
      </c>
      <c r="BJ11" s="50" t="s">
        <v>204</v>
      </c>
    </row>
    <row r="12" spans="1:62" ht="24" customHeight="1" x14ac:dyDescent="0.25">
      <c r="A12" s="126"/>
      <c r="B12" s="501"/>
      <c r="C12" s="501"/>
      <c r="D12" s="502"/>
      <c r="E12" s="502"/>
      <c r="F12" s="502"/>
      <c r="G12" s="503"/>
      <c r="H12" s="330" t="s">
        <v>232</v>
      </c>
      <c r="I12" s="330" t="s">
        <v>233</v>
      </c>
      <c r="J12" s="331" t="s">
        <v>234</v>
      </c>
      <c r="K12" s="331" t="s">
        <v>270</v>
      </c>
      <c r="L12" s="331" t="s">
        <v>271</v>
      </c>
      <c r="M12" s="505"/>
      <c r="N12" s="127"/>
      <c r="BI12" s="49" t="s">
        <v>207</v>
      </c>
      <c r="BJ12" s="50" t="s">
        <v>208</v>
      </c>
    </row>
    <row r="13" spans="1:62" ht="24" customHeight="1" x14ac:dyDescent="0.25">
      <c r="A13" s="126"/>
      <c r="B13" s="332" t="s">
        <v>212</v>
      </c>
      <c r="C13" s="332" t="s">
        <v>238</v>
      </c>
      <c r="D13" s="502"/>
      <c r="E13" s="502"/>
      <c r="F13" s="502"/>
      <c r="G13" s="503"/>
      <c r="H13" s="328" t="s">
        <v>56</v>
      </c>
      <c r="I13" s="328" t="s">
        <v>57</v>
      </c>
      <c r="J13" s="328" t="s">
        <v>243</v>
      </c>
      <c r="K13" s="328" t="s">
        <v>244</v>
      </c>
      <c r="L13" s="328" t="s">
        <v>245</v>
      </c>
      <c r="M13" s="505"/>
      <c r="N13" s="127"/>
      <c r="BI13" s="49" t="s">
        <v>215</v>
      </c>
      <c r="BJ13" s="50" t="s">
        <v>216</v>
      </c>
    </row>
    <row r="14" spans="1:62" ht="70.150000000000006" customHeight="1" x14ac:dyDescent="0.25">
      <c r="A14" s="126"/>
      <c r="B14" s="314" t="str">
        <f>'Elenco Obiettivi'!C9</f>
        <v>Assicurare un'efficace acquisizione, gestione e programmazione delle risorse finanziarie dell'ente al fine di garantire la qualità dei servizi svolti e il rispetto dei piani e dei programmi della politica</v>
      </c>
      <c r="C14" s="314"/>
      <c r="D14" s="315">
        <v>5</v>
      </c>
      <c r="E14" s="347">
        <f>(D14/D$43)*80</f>
        <v>5</v>
      </c>
      <c r="F14" s="315">
        <f>G14/100</f>
        <v>0</v>
      </c>
      <c r="G14" s="317"/>
      <c r="H14" s="318" t="str">
        <f t="shared" ref="H14:H22" si="0">IF($F14&lt;=0.2,IF($F14&gt;=0,"x",""),"")</f>
        <v>x</v>
      </c>
      <c r="I14" s="319" t="str">
        <f>IF(F14&lt;=0.5,IF(F14&gt;=0.21,"x",""),"")</f>
        <v/>
      </c>
      <c r="J14" s="320" t="str">
        <f>IF(F14&lt;=0.7,IF(F14&gt;=0.51,"x",""),"")</f>
        <v/>
      </c>
      <c r="K14" s="320" t="str">
        <f>IF(F14&lt;=0.9,IF(F14&gt;=0.71,"x",""),"")</f>
        <v/>
      </c>
      <c r="L14" s="320" t="str">
        <f>IF(F14&lt;=1,IF(F14&gt;0.9,"x",""),"")</f>
        <v/>
      </c>
      <c r="M14" s="320"/>
      <c r="N14" s="127"/>
      <c r="O14" s="268"/>
      <c r="P14" s="57"/>
      <c r="Q14" s="57"/>
      <c r="R14" s="56"/>
      <c r="S14" s="56"/>
      <c r="T14" s="56"/>
      <c r="U14" s="56"/>
      <c r="V14" s="56"/>
      <c r="W14" s="56"/>
      <c r="X14" s="56"/>
      <c r="Y14" s="56"/>
      <c r="Z14" s="56"/>
      <c r="AA14" s="56"/>
      <c r="AB14" s="56"/>
      <c r="AC14" s="56"/>
      <c r="AD14" s="56"/>
      <c r="AE14" s="56"/>
      <c r="AF14" s="56"/>
      <c r="AG14" s="56"/>
      <c r="AH14" s="56"/>
      <c r="AI14" s="56"/>
      <c r="AJ14" s="56"/>
      <c r="AK14" s="56"/>
      <c r="AL14" s="56"/>
      <c r="AM14" s="56"/>
      <c r="AN14" s="58"/>
      <c r="BI14" s="49" t="s">
        <v>217</v>
      </c>
      <c r="BJ14" s="50" t="s">
        <v>218</v>
      </c>
    </row>
    <row r="15" spans="1:62" ht="70.150000000000006" customHeight="1" x14ac:dyDescent="0.25">
      <c r="A15" s="126"/>
      <c r="B15" s="314" t="str">
        <f>'Elenco Obiettivi'!C10</f>
        <v xml:space="preserve">Attuazione delle misure previste dalla normativa  in materia di trasparenza </v>
      </c>
      <c r="C15" s="314"/>
      <c r="D15" s="315">
        <v>5</v>
      </c>
      <c r="E15" s="347">
        <f>(D15/D$43)*80</f>
        <v>5</v>
      </c>
      <c r="F15" s="315">
        <f t="shared" ref="F15:F22" si="1">G15/100</f>
        <v>0</v>
      </c>
      <c r="G15" s="317"/>
      <c r="H15" s="320" t="str">
        <f t="shared" si="0"/>
        <v>x</v>
      </c>
      <c r="I15" s="320" t="str">
        <f t="shared" ref="I15:I22" si="2">IF(F15&lt;=0.5,IF(F15&gt;=0.21,"x",""),"")</f>
        <v/>
      </c>
      <c r="J15" s="320" t="str">
        <f t="shared" ref="J15:J22" si="3">IF(F15&lt;=0.7,IF(F15&gt;=0.51,"x",""),"")</f>
        <v/>
      </c>
      <c r="K15" s="320" t="str">
        <f t="shared" ref="K15:K22" si="4">IF(F15&lt;=0.9,IF(F15&gt;=0.71,"x",""),"")</f>
        <v/>
      </c>
      <c r="L15" s="320" t="str">
        <f t="shared" ref="L15:L22" si="5">IF(F15&lt;=1,IF(F15&gt;0.9,"x",""),"")</f>
        <v/>
      </c>
      <c r="M15" s="320"/>
      <c r="N15" s="127"/>
      <c r="O15" s="42" t="str">
        <f>IF(G14&gt;76&lt;100,1,"")</f>
        <v/>
      </c>
      <c r="BI15" s="49" t="s">
        <v>274</v>
      </c>
      <c r="BJ15" s="50" t="s">
        <v>275</v>
      </c>
    </row>
    <row r="16" spans="1:62" ht="70.150000000000006" customHeight="1" x14ac:dyDescent="0.25">
      <c r="A16" s="126"/>
      <c r="B16" s="314" t="str">
        <f>'Elenco Obiettivi'!C11</f>
        <v>Attuazione delle misure previste dalla normativa  in materia di Anticorruzione</v>
      </c>
      <c r="C16" s="314"/>
      <c r="D16" s="315">
        <v>5</v>
      </c>
      <c r="E16" s="347">
        <f>(D16/D$43)*80</f>
        <v>5</v>
      </c>
      <c r="F16" s="315">
        <f t="shared" si="1"/>
        <v>0</v>
      </c>
      <c r="G16" s="317"/>
      <c r="H16" s="320" t="str">
        <f t="shared" si="0"/>
        <v>x</v>
      </c>
      <c r="I16" s="320" t="str">
        <f t="shared" si="2"/>
        <v/>
      </c>
      <c r="J16" s="320" t="str">
        <f t="shared" si="3"/>
        <v/>
      </c>
      <c r="K16" s="320" t="str">
        <f t="shared" si="4"/>
        <v/>
      </c>
      <c r="L16" s="320" t="str">
        <f t="shared" si="5"/>
        <v/>
      </c>
      <c r="M16" s="320"/>
      <c r="N16" s="127"/>
      <c r="BI16" s="49" t="s">
        <v>276</v>
      </c>
      <c r="BJ16" s="50" t="s">
        <v>277</v>
      </c>
    </row>
    <row r="17" spans="1:62" ht="97.15" customHeight="1" x14ac:dyDescent="0.25">
      <c r="A17" s="126"/>
      <c r="B17" s="314" t="str">
        <f>'Elenco Obiettivi'!C12</f>
        <v>Assicurare un elevato standard degli atti amministrativi finalizzato a garantire la legittimità, regolarità e correttezza dell’azione amministrativa nonche di regolarità contabile degli atti mediante l'attuazione dei controlli cosi come previsto nel numero e con le modalità programmate nel regolamento sui controlli interni adottato dall'ente.</v>
      </c>
      <c r="C17" s="314"/>
      <c r="D17" s="315">
        <v>5</v>
      </c>
      <c r="E17" s="347">
        <f>(D17/D$43)*80</f>
        <v>5</v>
      </c>
      <c r="F17" s="315">
        <f t="shared" si="1"/>
        <v>0</v>
      </c>
      <c r="G17" s="317"/>
      <c r="H17" s="320" t="str">
        <f t="shared" si="0"/>
        <v>x</v>
      </c>
      <c r="I17" s="320" t="str">
        <f t="shared" si="2"/>
        <v/>
      </c>
      <c r="J17" s="320" t="str">
        <f t="shared" si="3"/>
        <v/>
      </c>
      <c r="K17" s="320" t="str">
        <f t="shared" si="4"/>
        <v/>
      </c>
      <c r="L17" s="320" t="str">
        <f t="shared" si="5"/>
        <v/>
      </c>
      <c r="M17" s="320"/>
      <c r="N17" s="127"/>
      <c r="O17" s="56"/>
      <c r="P17" s="57"/>
      <c r="Q17" s="57"/>
      <c r="R17" s="56"/>
      <c r="S17" s="56"/>
      <c r="T17" s="56"/>
      <c r="U17" s="56"/>
      <c r="V17" s="56"/>
      <c r="W17" s="56"/>
      <c r="X17" s="56"/>
      <c r="Y17" s="56"/>
      <c r="Z17" s="56"/>
      <c r="AA17" s="56"/>
      <c r="AB17" s="56"/>
      <c r="AC17" s="56"/>
      <c r="AD17" s="56"/>
      <c r="AE17" s="56"/>
      <c r="AF17" s="56"/>
      <c r="AG17" s="56"/>
      <c r="AH17" s="56"/>
      <c r="AI17" s="56"/>
      <c r="AJ17" s="56"/>
      <c r="AK17" s="56"/>
      <c r="AL17" s="56"/>
      <c r="AM17" s="56"/>
      <c r="AN17" s="58"/>
      <c r="BI17" s="49" t="s">
        <v>278</v>
      </c>
      <c r="BJ17" s="50" t="s">
        <v>279</v>
      </c>
    </row>
    <row r="18" spans="1:62" ht="70.150000000000006" customHeight="1" x14ac:dyDescent="0.25">
      <c r="A18" s="126"/>
      <c r="B18" s="314" t="str">
        <f>'Elenco Obiettivi'!C13</f>
        <v>Rispetto dei tempi di pagamento:  Garantire il rispetto dei tempi di pagamento delle fatture per lavori, forniture e servizi come richiesto dall'art. 4 bis), c. 2 del D.L. D.L. 24/02/2023 n. 13 (cd. Decreto PNRR3) convertito in L. 21/04/2023 n. 41 e secondo le indicazioni operative della circolare n° 1  del MEF/RGS  del 03.01.2024</v>
      </c>
      <c r="C18" s="314"/>
      <c r="D18" s="315">
        <v>30</v>
      </c>
      <c r="E18" s="347">
        <f>(D18/D$43)*80</f>
        <v>30</v>
      </c>
      <c r="F18" s="315">
        <f t="shared" si="1"/>
        <v>0</v>
      </c>
      <c r="G18" s="317"/>
      <c r="H18" s="320" t="str">
        <f t="shared" si="0"/>
        <v>x</v>
      </c>
      <c r="I18" s="320" t="str">
        <f t="shared" si="2"/>
        <v/>
      </c>
      <c r="J18" s="320" t="str">
        <f t="shared" si="3"/>
        <v/>
      </c>
      <c r="K18" s="320" t="str">
        <f t="shared" si="4"/>
        <v/>
      </c>
      <c r="L18" s="320" t="str">
        <f t="shared" si="5"/>
        <v/>
      </c>
      <c r="M18" s="320"/>
      <c r="N18" s="127"/>
      <c r="BI18" s="49" t="s">
        <v>280</v>
      </c>
      <c r="BJ18" s="50" t="s">
        <v>281</v>
      </c>
    </row>
    <row r="19" spans="1:62" ht="70.150000000000006" customHeight="1" thickBot="1" x14ac:dyDescent="0.3">
      <c r="A19" s="126"/>
      <c r="B19" s="341" t="s">
        <v>581</v>
      </c>
      <c r="C19" s="314"/>
      <c r="D19" s="315">
        <v>5</v>
      </c>
      <c r="E19" s="347">
        <f>(D19/D$43)*80</f>
        <v>5</v>
      </c>
      <c r="F19" s="315">
        <f t="shared" si="1"/>
        <v>0</v>
      </c>
      <c r="G19" s="317"/>
      <c r="H19" s="320" t="str">
        <f t="shared" si="0"/>
        <v>x</v>
      </c>
      <c r="I19" s="320" t="str">
        <f t="shared" si="2"/>
        <v/>
      </c>
      <c r="J19" s="320" t="str">
        <f t="shared" si="3"/>
        <v/>
      </c>
      <c r="K19" s="320" t="str">
        <f t="shared" si="4"/>
        <v/>
      </c>
      <c r="L19" s="320" t="str">
        <f t="shared" si="5"/>
        <v/>
      </c>
      <c r="M19" s="320"/>
      <c r="N19" s="127"/>
      <c r="BI19" s="133"/>
      <c r="BJ19" s="134"/>
    </row>
    <row r="20" spans="1:62" ht="24" customHeight="1" thickBot="1" x14ac:dyDescent="0.3">
      <c r="A20" s="126"/>
      <c r="B20" s="341" t="s">
        <v>590</v>
      </c>
      <c r="D20" s="315">
        <v>5</v>
      </c>
      <c r="E20" s="316" t="e">
        <f t="shared" ref="E20:E22" si="6">(D20/D$68)*100</f>
        <v>#DIV/0!</v>
      </c>
      <c r="F20" s="315">
        <f t="shared" si="1"/>
        <v>0</v>
      </c>
      <c r="G20" s="317"/>
      <c r="H20" s="320" t="str">
        <f t="shared" si="0"/>
        <v>x</v>
      </c>
      <c r="I20" s="320" t="str">
        <f t="shared" si="2"/>
        <v/>
      </c>
      <c r="J20" s="320" t="str">
        <f t="shared" si="3"/>
        <v/>
      </c>
      <c r="K20" s="320" t="str">
        <f t="shared" si="4"/>
        <v/>
      </c>
      <c r="L20" s="320" t="str">
        <f t="shared" si="5"/>
        <v/>
      </c>
      <c r="M20" s="320"/>
      <c r="N20" s="127"/>
      <c r="BI20" s="133"/>
      <c r="BJ20" s="134"/>
    </row>
    <row r="21" spans="1:62" ht="24" hidden="1" customHeight="1" x14ac:dyDescent="0.25">
      <c r="A21" s="126"/>
      <c r="B21" s="314">
        <f>'Elenco Obiettivi'!C17</f>
        <v>0</v>
      </c>
      <c r="C21" s="314">
        <f>'Elenco Obiettivi'!E17</f>
        <v>0</v>
      </c>
      <c r="D21" s="315"/>
      <c r="E21" s="316" t="e">
        <f t="shared" si="6"/>
        <v>#DIV/0!</v>
      </c>
      <c r="F21" s="315">
        <f t="shared" si="1"/>
        <v>0</v>
      </c>
      <c r="G21" s="317"/>
      <c r="H21" s="320" t="str">
        <f t="shared" si="0"/>
        <v>x</v>
      </c>
      <c r="I21" s="320" t="str">
        <f t="shared" si="2"/>
        <v/>
      </c>
      <c r="J21" s="320" t="str">
        <f t="shared" si="3"/>
        <v/>
      </c>
      <c r="K21" s="320" t="str">
        <f t="shared" si="4"/>
        <v/>
      </c>
      <c r="L21" s="320" t="str">
        <f t="shared" si="5"/>
        <v/>
      </c>
      <c r="M21" s="320"/>
      <c r="N21" s="127"/>
      <c r="BI21" s="133"/>
      <c r="BJ21" s="134"/>
    </row>
    <row r="22" spans="1:62" ht="24" hidden="1" customHeight="1" x14ac:dyDescent="0.25">
      <c r="A22" s="126"/>
      <c r="B22" s="314">
        <f>'Elenco Obiettivi'!C18</f>
        <v>0</v>
      </c>
      <c r="C22" s="314">
        <f>'Elenco Obiettivi'!E18</f>
        <v>0</v>
      </c>
      <c r="D22" s="315"/>
      <c r="E22" s="316" t="e">
        <f t="shared" si="6"/>
        <v>#DIV/0!</v>
      </c>
      <c r="F22" s="315">
        <f t="shared" si="1"/>
        <v>0</v>
      </c>
      <c r="G22" s="317"/>
      <c r="H22" s="320" t="str">
        <f t="shared" si="0"/>
        <v>x</v>
      </c>
      <c r="I22" s="320" t="str">
        <f t="shared" si="2"/>
        <v/>
      </c>
      <c r="J22" s="320" t="str">
        <f t="shared" si="3"/>
        <v/>
      </c>
      <c r="K22" s="320" t="str">
        <f t="shared" si="4"/>
        <v/>
      </c>
      <c r="L22" s="320" t="str">
        <f t="shared" si="5"/>
        <v/>
      </c>
      <c r="M22" s="320"/>
      <c r="N22" s="127"/>
      <c r="BI22" s="133"/>
      <c r="BJ22" s="134"/>
    </row>
    <row r="23" spans="1:62" s="60" customFormat="1" ht="24" customHeight="1" thickBot="1" x14ac:dyDescent="0.3">
      <c r="A23" s="126"/>
      <c r="B23" s="493" t="s">
        <v>284</v>
      </c>
      <c r="C23" s="494"/>
      <c r="D23" s="333" t="s">
        <v>285</v>
      </c>
      <c r="E23" s="510" t="s">
        <v>286</v>
      </c>
      <c r="F23" s="510"/>
      <c r="G23" s="510"/>
      <c r="H23" s="504" t="s">
        <v>287</v>
      </c>
      <c r="I23" s="504"/>
      <c r="J23" s="504"/>
      <c r="K23" s="504"/>
      <c r="L23" s="504"/>
      <c r="M23" s="328" t="s">
        <v>288</v>
      </c>
      <c r="N23" s="127"/>
      <c r="BI23" s="133"/>
      <c r="BJ23" s="134"/>
    </row>
    <row r="24" spans="1:62" s="60" customFormat="1" ht="24" customHeight="1" x14ac:dyDescent="0.25">
      <c r="A24" s="126"/>
      <c r="B24" s="495"/>
      <c r="C24" s="496"/>
      <c r="D24" s="334">
        <f>SUM(D14:D22)</f>
        <v>60</v>
      </c>
      <c r="E24" s="510">
        <f>SUM(E14:E19)</f>
        <v>55</v>
      </c>
      <c r="F24" s="510"/>
      <c r="G24" s="510"/>
      <c r="H24" s="335"/>
      <c r="I24" s="336" t="e">
        <f>IF(I14="x",F14*E14)++IF(I15="x",F15*E15)+IF(I16="x",F16*E16)+IF(I17="x",F17*E17)+IF(I18="x",F18*E18)+IF(#REF!="x",#REF!*#REF!)+IF(I19="x",F19*E19)+IF(I20="x",F20*E20)+IF(I21="x",F21*E21)+IF(I22="x",F22*E22)</f>
        <v>#REF!</v>
      </c>
      <c r="J24" s="336" t="e">
        <f>IF(J14="x",F14*E14)+IF(J15="x",F15*E15)+IF(J16="x",F16*E16)+IF(J17="x",F17*E17)+IF(J18="x",F18*E18)+IF(#REF!="x",#REF!*#REF!)+IF(J19="x",F19*E19)+IF(J20="x",F20*E20)+IF(J21="x",F21*E21)+IF(J22="x",F22*E22)</f>
        <v>#REF!</v>
      </c>
      <c r="K24" s="336" t="e">
        <f>IF(K14="x",F14*E14)+IF(K15="x",F15*E15)+IF(K16="x",F16*E16)+IF(K17="x",F17*E17)+IF(K18="x",F18*E18)+IF(#REF!="x",#REF!*#REF!)+IF(K19="x",F19*E19)+IF(K20="x",F20*E20)+IF(K21="x",F21*E21)+IF(K22="x",F22*E22)</f>
        <v>#REF!</v>
      </c>
      <c r="L24" s="336" t="e">
        <f>IF(L14="x",F14*E14)+IF(L15="x",F15*E15)+IF(L16="x",F16*E16)+IF(L17="x",F17*E17)+IF(L18="x",F18*E18)+IF(#REF!="x",#REF!*#REF!)+IF(L19="x",F19*E19)+IF(L20="x",F20*E20)+IF(L21="x",F21*E21)+IF(L22="x",F22*E22)</f>
        <v>#REF!</v>
      </c>
      <c r="M24" s="337" t="e">
        <f>SUM(I24:L24)</f>
        <v>#REF!</v>
      </c>
      <c r="N24" s="127"/>
      <c r="BI24" s="135"/>
      <c r="BJ24" s="136"/>
    </row>
    <row r="25" spans="1:62" s="60" customFormat="1" ht="7.9" customHeight="1" x14ac:dyDescent="0.25">
      <c r="A25" s="126"/>
      <c r="B25" s="497"/>
      <c r="C25" s="497"/>
      <c r="D25" s="497"/>
      <c r="E25" s="497"/>
      <c r="F25" s="497"/>
      <c r="G25" s="497"/>
      <c r="H25" s="497"/>
      <c r="I25" s="497"/>
      <c r="J25" s="497"/>
      <c r="K25" s="497"/>
      <c r="L25" s="497"/>
      <c r="M25" s="497"/>
      <c r="N25" s="127"/>
      <c r="BI25" s="135"/>
      <c r="BJ25" s="136"/>
    </row>
    <row r="26" spans="1:62" s="60" customFormat="1" ht="24" customHeight="1" x14ac:dyDescent="0.25">
      <c r="A26" s="126"/>
      <c r="B26" s="488" t="s">
        <v>289</v>
      </c>
      <c r="C26" s="489"/>
      <c r="D26" s="492" t="str">
        <f>D10</f>
        <v>Peso Assoluto Obiettivo</v>
      </c>
      <c r="E26" s="492" t="str">
        <f>E10</f>
        <v>Peso % Obiettivo</v>
      </c>
      <c r="F26" s="492" t="str">
        <f>F10</f>
        <v>Fornule</v>
      </c>
      <c r="G26" s="492" t="str">
        <f>G10</f>
        <v>Risultato (%)</v>
      </c>
      <c r="H26" s="329">
        <v>1</v>
      </c>
      <c r="I26" s="329">
        <v>2</v>
      </c>
      <c r="J26" s="329">
        <v>3</v>
      </c>
      <c r="K26" s="329">
        <v>4</v>
      </c>
      <c r="L26" s="329">
        <v>5</v>
      </c>
      <c r="M26" s="509" t="str">
        <f>M10</f>
        <v>NOTE</v>
      </c>
      <c r="N26" s="127"/>
      <c r="BI26" s="135"/>
      <c r="BJ26" s="136"/>
    </row>
    <row r="27" spans="1:62" s="60" customFormat="1" ht="24" customHeight="1" x14ac:dyDescent="0.25">
      <c r="A27" s="126"/>
      <c r="B27" s="490"/>
      <c r="C27" s="491"/>
      <c r="D27" s="492"/>
      <c r="E27" s="492"/>
      <c r="F27" s="492"/>
      <c r="G27" s="492"/>
      <c r="H27" s="330" t="s">
        <v>232</v>
      </c>
      <c r="I27" s="330" t="s">
        <v>233</v>
      </c>
      <c r="J27" s="331" t="s">
        <v>234</v>
      </c>
      <c r="K27" s="331" t="s">
        <v>270</v>
      </c>
      <c r="L27" s="331" t="s">
        <v>271</v>
      </c>
      <c r="M27" s="509"/>
      <c r="N27" s="127"/>
      <c r="BI27" s="135"/>
      <c r="BJ27" s="136"/>
    </row>
    <row r="28" spans="1:62" s="60" customFormat="1" ht="34.15" customHeight="1" x14ac:dyDescent="0.25">
      <c r="A28" s="126"/>
      <c r="B28" s="332" t="s">
        <v>586</v>
      </c>
      <c r="C28" s="332" t="s">
        <v>238</v>
      </c>
      <c r="D28" s="492"/>
      <c r="E28" s="492"/>
      <c r="F28" s="492"/>
      <c r="G28" s="492"/>
      <c r="H28" s="328" t="s">
        <v>56</v>
      </c>
      <c r="I28" s="328" t="s">
        <v>57</v>
      </c>
      <c r="J28" s="328" t="s">
        <v>243</v>
      </c>
      <c r="K28" s="328" t="s">
        <v>244</v>
      </c>
      <c r="L28" s="328" t="s">
        <v>245</v>
      </c>
      <c r="M28" s="509"/>
      <c r="N28" s="127"/>
      <c r="BI28" s="135"/>
      <c r="BJ28" s="136"/>
    </row>
    <row r="29" spans="1:62" s="60" customFormat="1" ht="18.600000000000001" customHeight="1" x14ac:dyDescent="0.25">
      <c r="A29" s="126"/>
      <c r="B29" s="314" t="s">
        <v>605</v>
      </c>
      <c r="C29" s="314" t="s">
        <v>620</v>
      </c>
      <c r="D29" s="315">
        <v>20</v>
      </c>
      <c r="E29" s="347">
        <f>(D29/D$43)*80</f>
        <v>20</v>
      </c>
      <c r="F29" s="315">
        <f t="shared" ref="F29:F39" si="7">G29/100</f>
        <v>0</v>
      </c>
      <c r="G29" s="317"/>
      <c r="H29" s="320" t="str">
        <f t="shared" ref="H29:H40" si="8">IF($F29&lt;=0.2,IF($F29&gt;=0,"x",""),"")</f>
        <v>x</v>
      </c>
      <c r="I29" s="320" t="str">
        <f t="shared" ref="I29:I40" si="9">IF(F29&lt;=0.5,IF(F29&gt;=0.21,"x",""),"")</f>
        <v/>
      </c>
      <c r="J29" s="320" t="str">
        <f t="shared" ref="J29:J40" si="10">IF(F29&lt;=0.7,IF(F29&gt;=0.51,"x",""),"")</f>
        <v/>
      </c>
      <c r="K29" s="320" t="str">
        <f t="shared" ref="K29:K40" si="11">IF(F29&lt;=0.9,IF(F29&gt;=0.71,"x",""),"")</f>
        <v/>
      </c>
      <c r="L29" s="320" t="str">
        <f t="shared" ref="L29:L40" si="12">IF(F29&lt;=1,IF(F29&gt;0.9,"x",""),"")</f>
        <v/>
      </c>
      <c r="M29" s="320"/>
      <c r="N29" s="127"/>
      <c r="BI29" s="135"/>
      <c r="BJ29" s="136"/>
    </row>
    <row r="30" spans="1:62" s="60" customFormat="1" ht="18.600000000000001" customHeight="1" x14ac:dyDescent="0.25">
      <c r="A30" s="126"/>
      <c r="B30" s="314"/>
      <c r="C30" s="314"/>
      <c r="D30" s="315"/>
      <c r="E30" s="347">
        <f t="shared" ref="E30:E40" si="13">(D30/D$43)*80</f>
        <v>0</v>
      </c>
      <c r="F30" s="315">
        <f t="shared" si="7"/>
        <v>0</v>
      </c>
      <c r="G30" s="317"/>
      <c r="H30" s="320" t="str">
        <f t="shared" si="8"/>
        <v>x</v>
      </c>
      <c r="I30" s="320" t="str">
        <f t="shared" si="9"/>
        <v/>
      </c>
      <c r="J30" s="320" t="str">
        <f t="shared" si="10"/>
        <v/>
      </c>
      <c r="K30" s="320" t="str">
        <f t="shared" si="11"/>
        <v/>
      </c>
      <c r="L30" s="320" t="str">
        <f t="shared" si="12"/>
        <v/>
      </c>
      <c r="M30" s="320"/>
      <c r="N30" s="127"/>
      <c r="BI30" s="135"/>
      <c r="BJ30" s="136"/>
    </row>
    <row r="31" spans="1:62" s="60" customFormat="1" ht="18.600000000000001" customHeight="1" x14ac:dyDescent="0.25">
      <c r="A31" s="126"/>
      <c r="B31" s="314"/>
      <c r="C31" s="314"/>
      <c r="D31" s="315"/>
      <c r="E31" s="347">
        <f t="shared" si="13"/>
        <v>0</v>
      </c>
      <c r="F31" s="315">
        <f t="shared" si="7"/>
        <v>0</v>
      </c>
      <c r="G31" s="317"/>
      <c r="H31" s="320" t="str">
        <f t="shared" si="8"/>
        <v>x</v>
      </c>
      <c r="I31" s="320" t="str">
        <f t="shared" si="9"/>
        <v/>
      </c>
      <c r="J31" s="320" t="str">
        <f t="shared" si="10"/>
        <v/>
      </c>
      <c r="K31" s="320" t="str">
        <f t="shared" si="11"/>
        <v/>
      </c>
      <c r="L31" s="320" t="str">
        <f t="shared" si="12"/>
        <v/>
      </c>
      <c r="M31" s="320"/>
      <c r="N31" s="127"/>
      <c r="BI31" s="135"/>
      <c r="BJ31" s="136"/>
    </row>
    <row r="32" spans="1:62" s="60" customFormat="1" ht="18.600000000000001" customHeight="1" x14ac:dyDescent="0.25">
      <c r="A32" s="126"/>
      <c r="B32" s="314"/>
      <c r="C32" s="314"/>
      <c r="D32" s="315"/>
      <c r="E32" s="347">
        <f t="shared" si="13"/>
        <v>0</v>
      </c>
      <c r="F32" s="315">
        <f t="shared" si="7"/>
        <v>0</v>
      </c>
      <c r="G32" s="317"/>
      <c r="H32" s="320" t="str">
        <f t="shared" si="8"/>
        <v>x</v>
      </c>
      <c r="I32" s="320" t="str">
        <f t="shared" si="9"/>
        <v/>
      </c>
      <c r="J32" s="320" t="str">
        <f t="shared" si="10"/>
        <v/>
      </c>
      <c r="K32" s="320" t="str">
        <f t="shared" si="11"/>
        <v/>
      </c>
      <c r="L32" s="320" t="str">
        <f t="shared" si="12"/>
        <v/>
      </c>
      <c r="M32" s="320"/>
      <c r="N32" s="127"/>
      <c r="BI32" s="135"/>
      <c r="BJ32" s="136"/>
    </row>
    <row r="33" spans="1:62" s="60" customFormat="1" ht="18.600000000000001" customHeight="1" x14ac:dyDescent="0.25">
      <c r="A33" s="126"/>
      <c r="B33" s="314"/>
      <c r="C33" s="314"/>
      <c r="D33" s="315"/>
      <c r="E33" s="347">
        <f t="shared" si="13"/>
        <v>0</v>
      </c>
      <c r="F33" s="315">
        <f t="shared" si="7"/>
        <v>0</v>
      </c>
      <c r="G33" s="317"/>
      <c r="H33" s="320" t="str">
        <f t="shared" si="8"/>
        <v>x</v>
      </c>
      <c r="I33" s="320" t="str">
        <f t="shared" si="9"/>
        <v/>
      </c>
      <c r="J33" s="320" t="str">
        <f t="shared" si="10"/>
        <v/>
      </c>
      <c r="K33" s="320" t="str">
        <f t="shared" si="11"/>
        <v/>
      </c>
      <c r="L33" s="320" t="str">
        <f t="shared" si="12"/>
        <v/>
      </c>
      <c r="M33" s="320"/>
      <c r="N33" s="127"/>
      <c r="BI33" s="135"/>
      <c r="BJ33" s="136"/>
    </row>
    <row r="34" spans="1:62" s="60" customFormat="1" ht="18.600000000000001" customHeight="1" x14ac:dyDescent="0.25">
      <c r="A34" s="126"/>
      <c r="B34" s="314"/>
      <c r="C34" s="314"/>
      <c r="D34" s="315"/>
      <c r="E34" s="347">
        <f t="shared" si="13"/>
        <v>0</v>
      </c>
      <c r="F34" s="315">
        <f t="shared" si="7"/>
        <v>0</v>
      </c>
      <c r="G34" s="317"/>
      <c r="H34" s="320" t="str">
        <f t="shared" si="8"/>
        <v>x</v>
      </c>
      <c r="I34" s="320" t="str">
        <f t="shared" si="9"/>
        <v/>
      </c>
      <c r="J34" s="320" t="str">
        <f t="shared" si="10"/>
        <v/>
      </c>
      <c r="K34" s="320" t="str">
        <f t="shared" si="11"/>
        <v/>
      </c>
      <c r="L34" s="320" t="str">
        <f t="shared" si="12"/>
        <v/>
      </c>
      <c r="M34" s="320"/>
      <c r="N34" s="127"/>
      <c r="BI34" s="135"/>
      <c r="BJ34" s="136"/>
    </row>
    <row r="35" spans="1:62" s="60" customFormat="1" ht="18.600000000000001" customHeight="1" x14ac:dyDescent="0.25">
      <c r="A35" s="126"/>
      <c r="B35" s="314"/>
      <c r="C35" s="314"/>
      <c r="D35" s="315"/>
      <c r="E35" s="347">
        <f t="shared" si="13"/>
        <v>0</v>
      </c>
      <c r="F35" s="315">
        <f t="shared" si="7"/>
        <v>0</v>
      </c>
      <c r="G35" s="317"/>
      <c r="H35" s="320" t="str">
        <f t="shared" si="8"/>
        <v>x</v>
      </c>
      <c r="I35" s="320" t="str">
        <f t="shared" si="9"/>
        <v/>
      </c>
      <c r="J35" s="320" t="str">
        <f t="shared" si="10"/>
        <v/>
      </c>
      <c r="K35" s="320" t="str">
        <f t="shared" si="11"/>
        <v/>
      </c>
      <c r="L35" s="320" t="str">
        <f t="shared" si="12"/>
        <v/>
      </c>
      <c r="M35" s="320"/>
      <c r="N35" s="127"/>
      <c r="BI35" s="135"/>
      <c r="BJ35" s="136"/>
    </row>
    <row r="36" spans="1:62" s="60" customFormat="1" ht="18.600000000000001" customHeight="1" x14ac:dyDescent="0.25">
      <c r="A36" s="126"/>
      <c r="B36" s="314"/>
      <c r="C36" s="314"/>
      <c r="D36" s="315"/>
      <c r="E36" s="347">
        <f t="shared" si="13"/>
        <v>0</v>
      </c>
      <c r="F36" s="315">
        <f t="shared" si="7"/>
        <v>0</v>
      </c>
      <c r="G36" s="317"/>
      <c r="H36" s="320" t="str">
        <f t="shared" si="8"/>
        <v>x</v>
      </c>
      <c r="I36" s="320" t="str">
        <f t="shared" si="9"/>
        <v/>
      </c>
      <c r="J36" s="320" t="str">
        <f t="shared" si="10"/>
        <v/>
      </c>
      <c r="K36" s="320" t="str">
        <f t="shared" si="11"/>
        <v/>
      </c>
      <c r="L36" s="320" t="str">
        <f t="shared" si="12"/>
        <v/>
      </c>
      <c r="M36" s="320"/>
      <c r="N36" s="127"/>
      <c r="BI36" s="135"/>
      <c r="BJ36" s="136"/>
    </row>
    <row r="37" spans="1:62" s="60" customFormat="1" ht="18.600000000000001" customHeight="1" x14ac:dyDescent="0.25">
      <c r="A37" s="126"/>
      <c r="B37" s="314"/>
      <c r="C37" s="314"/>
      <c r="D37" s="315"/>
      <c r="E37" s="347">
        <f t="shared" si="13"/>
        <v>0</v>
      </c>
      <c r="F37" s="315">
        <f t="shared" si="7"/>
        <v>0</v>
      </c>
      <c r="G37" s="317"/>
      <c r="H37" s="320" t="str">
        <f t="shared" si="8"/>
        <v>x</v>
      </c>
      <c r="I37" s="320" t="str">
        <f t="shared" si="9"/>
        <v/>
      </c>
      <c r="J37" s="320" t="str">
        <f t="shared" si="10"/>
        <v/>
      </c>
      <c r="K37" s="320" t="str">
        <f t="shared" si="11"/>
        <v/>
      </c>
      <c r="L37" s="320" t="str">
        <f t="shared" si="12"/>
        <v/>
      </c>
      <c r="M37" s="320"/>
      <c r="N37" s="127"/>
      <c r="BI37" s="135"/>
      <c r="BJ37" s="136"/>
    </row>
    <row r="38" spans="1:62" s="60" customFormat="1" ht="18.600000000000001" customHeight="1" x14ac:dyDescent="0.25">
      <c r="A38" s="126"/>
      <c r="B38" s="314"/>
      <c r="C38" s="314"/>
      <c r="D38" s="315"/>
      <c r="E38" s="347">
        <f t="shared" si="13"/>
        <v>0</v>
      </c>
      <c r="F38" s="315">
        <f t="shared" si="7"/>
        <v>0</v>
      </c>
      <c r="G38" s="317"/>
      <c r="H38" s="320" t="str">
        <f t="shared" si="8"/>
        <v>x</v>
      </c>
      <c r="I38" s="320" t="str">
        <f t="shared" si="9"/>
        <v/>
      </c>
      <c r="J38" s="320" t="str">
        <f t="shared" si="10"/>
        <v/>
      </c>
      <c r="K38" s="320" t="str">
        <f t="shared" si="11"/>
        <v/>
      </c>
      <c r="L38" s="320" t="str">
        <f t="shared" si="12"/>
        <v/>
      </c>
      <c r="M38" s="320"/>
      <c r="N38" s="127"/>
      <c r="BI38" s="135"/>
      <c r="BJ38" s="136"/>
    </row>
    <row r="39" spans="1:62" s="60" customFormat="1" ht="18.600000000000001" customHeight="1" x14ac:dyDescent="0.25">
      <c r="A39" s="126"/>
      <c r="B39" s="314"/>
      <c r="C39" s="314"/>
      <c r="D39" s="315"/>
      <c r="E39" s="347">
        <f t="shared" si="13"/>
        <v>0</v>
      </c>
      <c r="F39" s="315">
        <f t="shared" si="7"/>
        <v>0</v>
      </c>
      <c r="G39" s="317"/>
      <c r="H39" s="320" t="str">
        <f t="shared" si="8"/>
        <v>x</v>
      </c>
      <c r="I39" s="320" t="str">
        <f t="shared" si="9"/>
        <v/>
      </c>
      <c r="J39" s="320" t="str">
        <f t="shared" si="10"/>
        <v/>
      </c>
      <c r="K39" s="320" t="str">
        <f t="shared" si="11"/>
        <v/>
      </c>
      <c r="L39" s="320" t="str">
        <f t="shared" si="12"/>
        <v/>
      </c>
      <c r="M39" s="320"/>
      <c r="N39" s="127"/>
      <c r="BI39" s="135"/>
      <c r="BJ39" s="136"/>
    </row>
    <row r="40" spans="1:62" s="60" customFormat="1" ht="18.600000000000001" customHeight="1" x14ac:dyDescent="0.25">
      <c r="A40" s="126"/>
      <c r="B40" s="314"/>
      <c r="C40" s="314"/>
      <c r="D40" s="315"/>
      <c r="E40" s="347">
        <f t="shared" si="13"/>
        <v>0</v>
      </c>
      <c r="F40" s="315">
        <f>G40/100</f>
        <v>0</v>
      </c>
      <c r="G40" s="317"/>
      <c r="H40" s="320" t="str">
        <f t="shared" si="8"/>
        <v>x</v>
      </c>
      <c r="I40" s="320" t="str">
        <f t="shared" si="9"/>
        <v/>
      </c>
      <c r="J40" s="320" t="str">
        <f t="shared" si="10"/>
        <v/>
      </c>
      <c r="K40" s="320" t="str">
        <f t="shared" si="11"/>
        <v/>
      </c>
      <c r="L40" s="320" t="str">
        <f t="shared" si="12"/>
        <v/>
      </c>
      <c r="M40" s="320"/>
      <c r="N40" s="127"/>
      <c r="BI40" s="135"/>
      <c r="BJ40" s="136"/>
    </row>
    <row r="41" spans="1:62" s="60" customFormat="1" ht="17.45" customHeight="1" thickBot="1" x14ac:dyDescent="0.3">
      <c r="A41" s="126"/>
      <c r="B41" s="482" t="s">
        <v>582</v>
      </c>
      <c r="C41" s="483"/>
      <c r="D41" s="348" t="s">
        <v>285</v>
      </c>
      <c r="E41" s="518" t="s">
        <v>286</v>
      </c>
      <c r="F41" s="518"/>
      <c r="G41" s="518"/>
      <c r="H41" s="514" t="s">
        <v>287</v>
      </c>
      <c r="I41" s="482"/>
      <c r="J41" s="482"/>
      <c r="K41" s="482"/>
      <c r="L41" s="482"/>
      <c r="M41" s="516" t="s">
        <v>288</v>
      </c>
      <c r="N41" s="127"/>
      <c r="P41" s="312">
        <f>SUM(E29:E40)</f>
        <v>20</v>
      </c>
      <c r="BI41" s="133"/>
      <c r="BJ41" s="134"/>
    </row>
    <row r="42" spans="1:62" s="60" customFormat="1" ht="17.45" customHeight="1" x14ac:dyDescent="0.25">
      <c r="A42" s="126"/>
      <c r="B42" s="484"/>
      <c r="C42" s="485"/>
      <c r="D42" s="349">
        <f>SUM(D29:D40)</f>
        <v>20</v>
      </c>
      <c r="E42" s="511">
        <f>SUM(E29:E40)</f>
        <v>20</v>
      </c>
      <c r="F42" s="512"/>
      <c r="G42" s="513"/>
      <c r="H42" s="515"/>
      <c r="I42" s="496"/>
      <c r="J42" s="496"/>
      <c r="K42" s="496"/>
      <c r="L42" s="496"/>
      <c r="M42" s="517"/>
      <c r="N42" s="127"/>
      <c r="P42" s="312"/>
      <c r="BI42" s="345"/>
      <c r="BJ42" s="345"/>
    </row>
    <row r="43" spans="1:62" s="60" customFormat="1" ht="24" customHeight="1" x14ac:dyDescent="0.25">
      <c r="A43" s="126"/>
      <c r="B43" s="486" t="s">
        <v>583</v>
      </c>
      <c r="C43" s="487"/>
      <c r="D43" s="350">
        <f>D42+D24</f>
        <v>80</v>
      </c>
      <c r="E43" s="519">
        <f>E42+E24</f>
        <v>75</v>
      </c>
      <c r="F43" s="519"/>
      <c r="G43" s="519"/>
      <c r="H43" s="335"/>
      <c r="I43" s="336">
        <f>IF(I29="x",F29*E29)+IF(I30="x",F30*E30)+IF(I31="x",F31*E31)++IF(I32="x",F32*E32)+IF(I33="x",F33*E33)+IF(I34="x",F34*E34)+IF(I35="x",F35*E35)+IF(I36="x",F36*E36)+IF(I37="x",F37*E37)+IF(I38="x",F38*E38)+IF(I39="x",F39*E39)+IF(I40="x",F40*E40)</f>
        <v>0</v>
      </c>
      <c r="J43" s="336">
        <f>IF(J31="x",F31*E31)+IF(J32="x",F32*E32)+IF(J33="x",F33*E33)+IF(J34="x",F34*E34)+IF(J35="x",F35*E35)+IF(J36="x",F36*E36)+IF(J37="x",F37*E37)+IF(J38="x",F38*E38)+IF(J39="x",F39*E39)+IF(J40="x",F40*E40)</f>
        <v>0</v>
      </c>
      <c r="K43" s="336">
        <f>IF(K31="x",F31*E31)+IF(K32="x",F32*E32)+IF(K33="x",F33*E33)+IF(K34="x",F34*E34)+IF(K35="x",F35*E35)+IF(K36="x",F36*E36)+IF(K37="x",F37*E37)+IF(K38="x",F38*E38)+IF(K39="x",F39*E39)+IF(K40="x",F40*E40)</f>
        <v>0</v>
      </c>
      <c r="L43" s="336">
        <f>IF(L29="x",F29*E29)+IF(L30="x",F30*E30)+IF(L31="x",F31*E31)+IF(L32="x",F32*E32)+IF(L33="x",F33*E33)+IF(L34="x",F34*E34)+IF(L35="x",F35*E35)+IF(L36="x",F36*E36)+IF(L37="x",F37*E37)+IF(L38="x",F38*E38)+IF(L39="x",F39*E39)+IF(L40="x",F40*E40)</f>
        <v>0</v>
      </c>
      <c r="M43" s="351">
        <f>SUM(I43:L43)</f>
        <v>0</v>
      </c>
      <c r="N43" s="127"/>
      <c r="BI43" s="135"/>
      <c r="BJ43" s="136"/>
    </row>
    <row r="44" spans="1:62" ht="24" customHeight="1" x14ac:dyDescent="0.25">
      <c r="A44" s="126"/>
      <c r="B44" s="527" t="s">
        <v>290</v>
      </c>
      <c r="C44" s="528"/>
      <c r="D44" s="531" t="s">
        <v>291</v>
      </c>
      <c r="E44" s="531" t="s">
        <v>292</v>
      </c>
      <c r="F44" s="531" t="s">
        <v>293</v>
      </c>
      <c r="G44" s="532" t="s">
        <v>294</v>
      </c>
      <c r="H44" s="508" t="s">
        <v>295</v>
      </c>
      <c r="I44" s="508"/>
      <c r="J44" s="508"/>
      <c r="K44" s="508"/>
      <c r="L44" s="508"/>
      <c r="M44" s="352"/>
      <c r="N44" s="127"/>
      <c r="BI44" s="135"/>
    </row>
    <row r="45" spans="1:62" ht="24" customHeight="1" x14ac:dyDescent="0.25">
      <c r="A45" s="126"/>
      <c r="B45" s="527"/>
      <c r="C45" s="528"/>
      <c r="D45" s="502"/>
      <c r="E45" s="502"/>
      <c r="F45" s="502"/>
      <c r="G45" s="503"/>
      <c r="H45" s="329">
        <v>1</v>
      </c>
      <c r="I45" s="329">
        <v>2</v>
      </c>
      <c r="J45" s="329">
        <v>3</v>
      </c>
      <c r="K45" s="329">
        <v>4</v>
      </c>
      <c r="L45" s="329">
        <v>5</v>
      </c>
      <c r="M45" s="509" t="str">
        <f>M26</f>
        <v>NOTE</v>
      </c>
      <c r="N45" s="127"/>
      <c r="BI45" s="49"/>
      <c r="BJ45" s="50"/>
    </row>
    <row r="46" spans="1:62" ht="24" customHeight="1" x14ac:dyDescent="0.25">
      <c r="A46" s="126"/>
      <c r="B46" s="529"/>
      <c r="C46" s="530"/>
      <c r="D46" s="502"/>
      <c r="E46" s="502"/>
      <c r="F46" s="502"/>
      <c r="G46" s="503"/>
      <c r="H46" s="330" t="s">
        <v>232</v>
      </c>
      <c r="I46" s="330" t="s">
        <v>233</v>
      </c>
      <c r="J46" s="331" t="s">
        <v>234</v>
      </c>
      <c r="K46" s="331" t="s">
        <v>270</v>
      </c>
      <c r="L46" s="331" t="s">
        <v>271</v>
      </c>
      <c r="M46" s="509"/>
      <c r="N46" s="127"/>
      <c r="BI46" s="49"/>
      <c r="BJ46" s="50"/>
    </row>
    <row r="47" spans="1:62" ht="24" customHeight="1" x14ac:dyDescent="0.25">
      <c r="A47" s="126"/>
      <c r="B47" s="353" t="s">
        <v>296</v>
      </c>
      <c r="C47" s="353" t="s">
        <v>297</v>
      </c>
      <c r="D47" s="502"/>
      <c r="E47" s="502"/>
      <c r="F47" s="502"/>
      <c r="G47" s="503"/>
      <c r="H47" s="328" t="s">
        <v>298</v>
      </c>
      <c r="I47" s="328" t="s">
        <v>299</v>
      </c>
      <c r="J47" s="328" t="s">
        <v>300</v>
      </c>
      <c r="K47" s="328" t="s">
        <v>301</v>
      </c>
      <c r="L47" s="328" t="s">
        <v>302</v>
      </c>
      <c r="M47" s="509"/>
      <c r="N47" s="127"/>
    </row>
    <row r="48" spans="1:62" ht="27.6" customHeight="1" x14ac:dyDescent="0.25">
      <c r="A48" s="126"/>
      <c r="B48" s="321"/>
      <c r="C48" s="321"/>
      <c r="D48" s="316">
        <v>0</v>
      </c>
      <c r="E48" s="346" t="e">
        <f>(D48/D$68)*20</f>
        <v>#DIV/0!</v>
      </c>
      <c r="F48" s="323">
        <f t="shared" ref="F48:F66" si="14">G48/100</f>
        <v>0</v>
      </c>
      <c r="G48" s="324"/>
      <c r="H48" s="320" t="str">
        <f t="shared" ref="H48:H66" si="15">IF($F48&lt;=0.2,IF($F48&gt;=0,"x",""),"")</f>
        <v>x</v>
      </c>
      <c r="I48" s="320" t="str">
        <f t="shared" ref="I48:I66" si="16">IF(F48&lt;=0.5,IF(F48&gt;=0.21,"x",""),"")</f>
        <v/>
      </c>
      <c r="J48" s="320" t="str">
        <f t="shared" ref="J48:J66" si="17">IF(F48&lt;=0.7,IF(F48&gt;=0.51,"x",""),"")</f>
        <v/>
      </c>
      <c r="K48" s="320" t="str">
        <f t="shared" ref="K48:K66" si="18">IF(F48&lt;=0.9,IF(F48&gt;=0.71,"x",""),"")</f>
        <v/>
      </c>
      <c r="L48" s="320" t="str">
        <f t="shared" ref="L48:L66" si="19">IF(F48&lt;=1,IF(F48&gt;0.9,"x",""),"")</f>
        <v/>
      </c>
      <c r="M48" s="325"/>
      <c r="N48" s="127"/>
      <c r="BI48" s="42"/>
      <c r="BJ48" s="42"/>
    </row>
    <row r="49" spans="1:62" ht="27.6" customHeight="1" x14ac:dyDescent="0.25">
      <c r="A49" s="126"/>
      <c r="B49" s="321"/>
      <c r="C49" s="321"/>
      <c r="D49" s="316"/>
      <c r="E49" s="346" t="e">
        <f t="shared" ref="E49:E56" si="20">(D49/D$68)*20</f>
        <v>#DIV/0!</v>
      </c>
      <c r="F49" s="323">
        <f t="shared" si="14"/>
        <v>0</v>
      </c>
      <c r="G49" s="324"/>
      <c r="H49" s="320" t="str">
        <f t="shared" si="15"/>
        <v>x</v>
      </c>
      <c r="I49" s="320" t="str">
        <f t="shared" si="16"/>
        <v/>
      </c>
      <c r="J49" s="320" t="str">
        <f t="shared" si="17"/>
        <v/>
      </c>
      <c r="K49" s="320" t="str">
        <f t="shared" si="18"/>
        <v/>
      </c>
      <c r="L49" s="320" t="str">
        <f t="shared" si="19"/>
        <v/>
      </c>
      <c r="M49" s="325"/>
      <c r="N49" s="127"/>
      <c r="BI49" s="42"/>
      <c r="BJ49" s="42"/>
    </row>
    <row r="50" spans="1:62" ht="27.6" customHeight="1" x14ac:dyDescent="0.25">
      <c r="A50" s="126"/>
      <c r="B50" s="321"/>
      <c r="C50" s="321"/>
      <c r="D50" s="316"/>
      <c r="E50" s="346" t="e">
        <f t="shared" si="20"/>
        <v>#DIV/0!</v>
      </c>
      <c r="F50" s="323">
        <f t="shared" si="14"/>
        <v>0</v>
      </c>
      <c r="G50" s="324"/>
      <c r="H50" s="320" t="str">
        <f t="shared" si="15"/>
        <v>x</v>
      </c>
      <c r="I50" s="320" t="str">
        <f t="shared" si="16"/>
        <v/>
      </c>
      <c r="J50" s="320" t="str">
        <f t="shared" si="17"/>
        <v/>
      </c>
      <c r="K50" s="320" t="str">
        <f t="shared" si="18"/>
        <v/>
      </c>
      <c r="L50" s="320" t="str">
        <f t="shared" si="19"/>
        <v/>
      </c>
      <c r="M50" s="325"/>
      <c r="N50" s="127"/>
      <c r="BI50" s="42"/>
      <c r="BJ50" s="42"/>
    </row>
    <row r="51" spans="1:62" ht="27.6" customHeight="1" x14ac:dyDescent="0.25">
      <c r="A51" s="126"/>
      <c r="B51" s="321"/>
      <c r="C51" s="321"/>
      <c r="D51" s="316"/>
      <c r="E51" s="346" t="e">
        <f t="shared" si="20"/>
        <v>#DIV/0!</v>
      </c>
      <c r="F51" s="323">
        <f t="shared" si="14"/>
        <v>0</v>
      </c>
      <c r="G51" s="324"/>
      <c r="H51" s="320" t="str">
        <f t="shared" si="15"/>
        <v>x</v>
      </c>
      <c r="I51" s="320" t="str">
        <f t="shared" si="16"/>
        <v/>
      </c>
      <c r="J51" s="320" t="str">
        <f t="shared" si="17"/>
        <v/>
      </c>
      <c r="K51" s="320" t="str">
        <f t="shared" si="18"/>
        <v/>
      </c>
      <c r="L51" s="320" t="str">
        <f t="shared" si="19"/>
        <v/>
      </c>
      <c r="M51" s="325"/>
      <c r="N51" s="127"/>
      <c r="BI51" s="42"/>
      <c r="BJ51" s="42"/>
    </row>
    <row r="52" spans="1:62" ht="27.6" customHeight="1" x14ac:dyDescent="0.25">
      <c r="A52" s="126"/>
      <c r="B52" s="321"/>
      <c r="C52" s="321"/>
      <c r="D52" s="316"/>
      <c r="E52" s="346" t="e">
        <f t="shared" si="20"/>
        <v>#DIV/0!</v>
      </c>
      <c r="F52" s="323">
        <f t="shared" si="14"/>
        <v>0</v>
      </c>
      <c r="G52" s="324"/>
      <c r="H52" s="320" t="str">
        <f t="shared" si="15"/>
        <v>x</v>
      </c>
      <c r="I52" s="320" t="str">
        <f t="shared" si="16"/>
        <v/>
      </c>
      <c r="J52" s="320" t="str">
        <f t="shared" si="17"/>
        <v/>
      </c>
      <c r="K52" s="320" t="str">
        <f t="shared" si="18"/>
        <v/>
      </c>
      <c r="L52" s="320" t="str">
        <f t="shared" si="19"/>
        <v/>
      </c>
      <c r="M52" s="325"/>
      <c r="N52" s="127"/>
      <c r="BI52" s="42"/>
      <c r="BJ52" s="42"/>
    </row>
    <row r="53" spans="1:62" ht="27.6" customHeight="1" x14ac:dyDescent="0.25">
      <c r="A53" s="126"/>
      <c r="B53" s="321"/>
      <c r="C53" s="321"/>
      <c r="D53" s="316"/>
      <c r="E53" s="346" t="e">
        <f t="shared" si="20"/>
        <v>#DIV/0!</v>
      </c>
      <c r="F53" s="323">
        <f t="shared" si="14"/>
        <v>0</v>
      </c>
      <c r="G53" s="324"/>
      <c r="H53" s="320" t="str">
        <f t="shared" si="15"/>
        <v>x</v>
      </c>
      <c r="I53" s="320" t="str">
        <f t="shared" si="16"/>
        <v/>
      </c>
      <c r="J53" s="320" t="str">
        <f t="shared" si="17"/>
        <v/>
      </c>
      <c r="K53" s="320" t="str">
        <f t="shared" si="18"/>
        <v/>
      </c>
      <c r="L53" s="320" t="str">
        <f t="shared" si="19"/>
        <v/>
      </c>
      <c r="M53" s="325"/>
      <c r="N53" s="127"/>
      <c r="BI53" s="42"/>
      <c r="BJ53" s="42"/>
    </row>
    <row r="54" spans="1:62" ht="27.6" customHeight="1" x14ac:dyDescent="0.25">
      <c r="A54" s="126"/>
      <c r="B54" s="321"/>
      <c r="C54" s="321"/>
      <c r="D54" s="316"/>
      <c r="E54" s="346" t="e">
        <f t="shared" si="20"/>
        <v>#DIV/0!</v>
      </c>
      <c r="F54" s="323">
        <f t="shared" si="14"/>
        <v>0</v>
      </c>
      <c r="G54" s="324"/>
      <c r="H54" s="320" t="str">
        <f t="shared" si="15"/>
        <v>x</v>
      </c>
      <c r="I54" s="320" t="str">
        <f t="shared" si="16"/>
        <v/>
      </c>
      <c r="J54" s="320" t="str">
        <f t="shared" si="17"/>
        <v/>
      </c>
      <c r="K54" s="320" t="str">
        <f t="shared" si="18"/>
        <v/>
      </c>
      <c r="L54" s="320" t="str">
        <f t="shared" si="19"/>
        <v/>
      </c>
      <c r="M54" s="325"/>
      <c r="N54" s="127"/>
      <c r="BI54" s="42"/>
      <c r="BJ54" s="42"/>
    </row>
    <row r="55" spans="1:62" ht="27.6" customHeight="1" x14ac:dyDescent="0.25">
      <c r="A55" s="126"/>
      <c r="B55" s="321"/>
      <c r="C55" s="321"/>
      <c r="D55" s="316"/>
      <c r="E55" s="346" t="e">
        <f t="shared" si="20"/>
        <v>#DIV/0!</v>
      </c>
      <c r="F55" s="323">
        <f t="shared" si="14"/>
        <v>0</v>
      </c>
      <c r="G55" s="324"/>
      <c r="H55" s="320" t="str">
        <f t="shared" si="15"/>
        <v>x</v>
      </c>
      <c r="I55" s="320" t="str">
        <f t="shared" si="16"/>
        <v/>
      </c>
      <c r="J55" s="320" t="str">
        <f t="shared" si="17"/>
        <v/>
      </c>
      <c r="K55" s="320" t="str">
        <f t="shared" si="18"/>
        <v/>
      </c>
      <c r="L55" s="320" t="str">
        <f t="shared" si="19"/>
        <v/>
      </c>
      <c r="M55" s="325"/>
      <c r="N55" s="127"/>
      <c r="BI55" s="42"/>
      <c r="BJ55" s="42"/>
    </row>
    <row r="56" spans="1:62" ht="27.6" customHeight="1" x14ac:dyDescent="0.25">
      <c r="A56" s="126"/>
      <c r="B56" s="321"/>
      <c r="C56" s="321"/>
      <c r="D56" s="316"/>
      <c r="E56" s="346" t="e">
        <f t="shared" si="20"/>
        <v>#DIV/0!</v>
      </c>
      <c r="F56" s="323">
        <f t="shared" si="14"/>
        <v>0</v>
      </c>
      <c r="G56" s="324"/>
      <c r="H56" s="320" t="str">
        <f t="shared" si="15"/>
        <v>x</v>
      </c>
      <c r="I56" s="320" t="str">
        <f t="shared" si="16"/>
        <v/>
      </c>
      <c r="J56" s="320" t="str">
        <f t="shared" si="17"/>
        <v/>
      </c>
      <c r="K56" s="320" t="str">
        <f t="shared" si="18"/>
        <v/>
      </c>
      <c r="L56" s="320" t="str">
        <f t="shared" si="19"/>
        <v/>
      </c>
      <c r="M56" s="325"/>
      <c r="N56" s="127"/>
      <c r="BI56" s="42"/>
      <c r="BJ56" s="42"/>
    </row>
    <row r="57" spans="1:62" ht="24" hidden="1" customHeight="1" x14ac:dyDescent="0.25">
      <c r="A57" s="126"/>
      <c r="B57" s="321" t="s">
        <v>570</v>
      </c>
      <c r="C57" s="326"/>
      <c r="D57" s="316"/>
      <c r="E57" s="322" t="e">
        <f t="shared" ref="E57:E66" si="21">(D57/D$68)*100</f>
        <v>#DIV/0!</v>
      </c>
      <c r="F57" s="323">
        <f t="shared" si="14"/>
        <v>0</v>
      </c>
      <c r="G57" s="324"/>
      <c r="H57" s="320" t="str">
        <f t="shared" si="15"/>
        <v>x</v>
      </c>
      <c r="I57" s="320" t="str">
        <f t="shared" si="16"/>
        <v/>
      </c>
      <c r="J57" s="320" t="str">
        <f t="shared" si="17"/>
        <v/>
      </c>
      <c r="K57" s="320" t="str">
        <f t="shared" si="18"/>
        <v/>
      </c>
      <c r="L57" s="320" t="str">
        <f t="shared" si="19"/>
        <v/>
      </c>
      <c r="M57" s="325"/>
      <c r="N57" s="127"/>
      <c r="BI57" s="42"/>
      <c r="BJ57" s="42"/>
    </row>
    <row r="58" spans="1:62" ht="24" hidden="1" customHeight="1" x14ac:dyDescent="0.25">
      <c r="A58" s="126"/>
      <c r="B58" s="321" t="s">
        <v>570</v>
      </c>
      <c r="C58" s="326"/>
      <c r="D58" s="316"/>
      <c r="E58" s="322" t="e">
        <f t="shared" si="21"/>
        <v>#DIV/0!</v>
      </c>
      <c r="F58" s="323">
        <f t="shared" si="14"/>
        <v>0</v>
      </c>
      <c r="G58" s="324"/>
      <c r="H58" s="320" t="str">
        <f t="shared" si="15"/>
        <v>x</v>
      </c>
      <c r="I58" s="320" t="str">
        <f t="shared" si="16"/>
        <v/>
      </c>
      <c r="J58" s="320" t="str">
        <f t="shared" si="17"/>
        <v/>
      </c>
      <c r="K58" s="320" t="str">
        <f t="shared" si="18"/>
        <v/>
      </c>
      <c r="L58" s="320" t="str">
        <f t="shared" si="19"/>
        <v/>
      </c>
      <c r="M58" s="325"/>
      <c r="N58" s="127"/>
      <c r="BI58" s="42"/>
      <c r="BJ58" s="42"/>
    </row>
    <row r="59" spans="1:62" ht="24" hidden="1" customHeight="1" x14ac:dyDescent="0.25">
      <c r="A59" s="126"/>
      <c r="B59" s="321" t="s">
        <v>570</v>
      </c>
      <c r="C59" s="326"/>
      <c r="D59" s="316"/>
      <c r="E59" s="322" t="e">
        <f t="shared" si="21"/>
        <v>#DIV/0!</v>
      </c>
      <c r="F59" s="323">
        <f t="shared" si="14"/>
        <v>0</v>
      </c>
      <c r="G59" s="324"/>
      <c r="H59" s="320" t="str">
        <f t="shared" si="15"/>
        <v>x</v>
      </c>
      <c r="I59" s="320" t="str">
        <f t="shared" si="16"/>
        <v/>
      </c>
      <c r="J59" s="320" t="str">
        <f t="shared" si="17"/>
        <v/>
      </c>
      <c r="K59" s="320" t="str">
        <f t="shared" si="18"/>
        <v/>
      </c>
      <c r="L59" s="320" t="str">
        <f t="shared" si="19"/>
        <v/>
      </c>
      <c r="M59" s="325"/>
      <c r="N59" s="127"/>
      <c r="BI59" s="42"/>
      <c r="BJ59" s="42"/>
    </row>
    <row r="60" spans="1:62" ht="24" hidden="1" customHeight="1" x14ac:dyDescent="0.25">
      <c r="A60" s="126"/>
      <c r="B60" s="321" t="s">
        <v>570</v>
      </c>
      <c r="C60" s="326"/>
      <c r="D60" s="316"/>
      <c r="E60" s="322" t="e">
        <f t="shared" si="21"/>
        <v>#DIV/0!</v>
      </c>
      <c r="F60" s="323">
        <f t="shared" si="14"/>
        <v>0</v>
      </c>
      <c r="G60" s="324"/>
      <c r="H60" s="320" t="str">
        <f t="shared" si="15"/>
        <v>x</v>
      </c>
      <c r="I60" s="320" t="str">
        <f t="shared" si="16"/>
        <v/>
      </c>
      <c r="J60" s="320" t="str">
        <f t="shared" si="17"/>
        <v/>
      </c>
      <c r="K60" s="320" t="str">
        <f t="shared" si="18"/>
        <v/>
      </c>
      <c r="L60" s="320" t="str">
        <f t="shared" si="19"/>
        <v/>
      </c>
      <c r="M60" s="325"/>
      <c r="N60" s="127"/>
      <c r="BI60" s="42"/>
      <c r="BJ60" s="42"/>
    </row>
    <row r="61" spans="1:62" ht="24" hidden="1" customHeight="1" x14ac:dyDescent="0.25">
      <c r="A61" s="126"/>
      <c r="B61" s="321" t="s">
        <v>570</v>
      </c>
      <c r="C61" s="326"/>
      <c r="D61" s="316"/>
      <c r="E61" s="322" t="e">
        <f t="shared" si="21"/>
        <v>#DIV/0!</v>
      </c>
      <c r="F61" s="323">
        <f t="shared" si="14"/>
        <v>0</v>
      </c>
      <c r="G61" s="324"/>
      <c r="H61" s="320" t="str">
        <f t="shared" si="15"/>
        <v>x</v>
      </c>
      <c r="I61" s="320" t="str">
        <f t="shared" si="16"/>
        <v/>
      </c>
      <c r="J61" s="320" t="str">
        <f t="shared" si="17"/>
        <v/>
      </c>
      <c r="K61" s="320" t="str">
        <f t="shared" si="18"/>
        <v/>
      </c>
      <c r="L61" s="320" t="str">
        <f t="shared" si="19"/>
        <v/>
      </c>
      <c r="M61" s="325"/>
      <c r="N61" s="127"/>
      <c r="BI61" s="42"/>
      <c r="BJ61" s="42"/>
    </row>
    <row r="62" spans="1:62" ht="24" hidden="1" customHeight="1" x14ac:dyDescent="0.25">
      <c r="A62" s="126"/>
      <c r="B62" s="321" t="s">
        <v>570</v>
      </c>
      <c r="C62" s="326"/>
      <c r="D62" s="316"/>
      <c r="E62" s="322" t="e">
        <f t="shared" si="21"/>
        <v>#DIV/0!</v>
      </c>
      <c r="F62" s="323">
        <f t="shared" si="14"/>
        <v>0</v>
      </c>
      <c r="G62" s="324"/>
      <c r="H62" s="320" t="str">
        <f t="shared" si="15"/>
        <v>x</v>
      </c>
      <c r="I62" s="320" t="str">
        <f t="shared" si="16"/>
        <v/>
      </c>
      <c r="J62" s="320" t="str">
        <f t="shared" si="17"/>
        <v/>
      </c>
      <c r="K62" s="320" t="str">
        <f t="shared" si="18"/>
        <v/>
      </c>
      <c r="L62" s="320" t="str">
        <f t="shared" si="19"/>
        <v/>
      </c>
      <c r="M62" s="325"/>
      <c r="N62" s="127"/>
      <c r="BI62" s="42"/>
      <c r="BJ62" s="42"/>
    </row>
    <row r="63" spans="1:62" ht="24" hidden="1" customHeight="1" x14ac:dyDescent="0.25">
      <c r="A63" s="126"/>
      <c r="B63" s="321" t="s">
        <v>570</v>
      </c>
      <c r="C63" s="326"/>
      <c r="D63" s="316"/>
      <c r="E63" s="322" t="e">
        <f t="shared" si="21"/>
        <v>#DIV/0!</v>
      </c>
      <c r="F63" s="323">
        <f t="shared" si="14"/>
        <v>0</v>
      </c>
      <c r="G63" s="324"/>
      <c r="H63" s="320" t="str">
        <f t="shared" si="15"/>
        <v>x</v>
      </c>
      <c r="I63" s="320" t="str">
        <f t="shared" si="16"/>
        <v/>
      </c>
      <c r="J63" s="320" t="str">
        <f t="shared" si="17"/>
        <v/>
      </c>
      <c r="K63" s="320" t="str">
        <f t="shared" si="18"/>
        <v/>
      </c>
      <c r="L63" s="320" t="str">
        <f t="shared" si="19"/>
        <v/>
      </c>
      <c r="M63" s="325"/>
      <c r="N63" s="127"/>
      <c r="BI63" s="42"/>
      <c r="BJ63" s="42"/>
    </row>
    <row r="64" spans="1:62" ht="24" hidden="1" customHeight="1" x14ac:dyDescent="0.25">
      <c r="A64" s="126"/>
      <c r="B64" s="321" t="s">
        <v>570</v>
      </c>
      <c r="C64" s="326"/>
      <c r="D64" s="316"/>
      <c r="E64" s="322" t="e">
        <f t="shared" si="21"/>
        <v>#DIV/0!</v>
      </c>
      <c r="F64" s="323">
        <f>G64/100</f>
        <v>0</v>
      </c>
      <c r="G64" s="324"/>
      <c r="H64" s="320" t="str">
        <f t="shared" si="15"/>
        <v>x</v>
      </c>
      <c r="I64" s="320" t="str">
        <f t="shared" si="16"/>
        <v/>
      </c>
      <c r="J64" s="320" t="str">
        <f t="shared" si="17"/>
        <v/>
      </c>
      <c r="K64" s="320" t="str">
        <f t="shared" si="18"/>
        <v/>
      </c>
      <c r="L64" s="320" t="str">
        <f t="shared" si="19"/>
        <v/>
      </c>
      <c r="M64" s="325"/>
      <c r="N64" s="127"/>
    </row>
    <row r="65" spans="1:62" ht="19.899999999999999" hidden="1" customHeight="1" x14ac:dyDescent="0.25">
      <c r="A65" s="126"/>
      <c r="B65" s="321"/>
      <c r="C65" s="326"/>
      <c r="D65" s="316"/>
      <c r="E65" s="322" t="e">
        <f t="shared" si="21"/>
        <v>#DIV/0!</v>
      </c>
      <c r="F65" s="323">
        <f>G65/100</f>
        <v>0</v>
      </c>
      <c r="G65" s="324"/>
      <c r="H65" s="320" t="str">
        <f t="shared" si="15"/>
        <v>x</v>
      </c>
      <c r="I65" s="320" t="str">
        <f t="shared" si="16"/>
        <v/>
      </c>
      <c r="J65" s="320" t="str">
        <f t="shared" si="17"/>
        <v/>
      </c>
      <c r="K65" s="320" t="str">
        <f t="shared" si="18"/>
        <v/>
      </c>
      <c r="L65" s="320" t="str">
        <f t="shared" si="19"/>
        <v/>
      </c>
      <c r="M65" s="325"/>
      <c r="N65" s="127"/>
    </row>
    <row r="66" spans="1:62" ht="48.6" hidden="1" customHeight="1" x14ac:dyDescent="0.25">
      <c r="A66" s="126"/>
      <c r="D66" s="316"/>
      <c r="E66" s="322" t="e">
        <f t="shared" si="21"/>
        <v>#DIV/0!</v>
      </c>
      <c r="F66" s="323">
        <f t="shared" si="14"/>
        <v>0</v>
      </c>
      <c r="G66" s="324"/>
      <c r="H66" s="320" t="str">
        <f t="shared" si="15"/>
        <v>x</v>
      </c>
      <c r="I66" s="320" t="str">
        <f t="shared" si="16"/>
        <v/>
      </c>
      <c r="J66" s="320" t="str">
        <f t="shared" si="17"/>
        <v/>
      </c>
      <c r="K66" s="320" t="str">
        <f t="shared" si="18"/>
        <v/>
      </c>
      <c r="L66" s="320" t="str">
        <f t="shared" si="19"/>
        <v/>
      </c>
      <c r="M66" s="325"/>
      <c r="N66" s="127"/>
      <c r="O66" s="145">
        <f>SUM(E29:E40)</f>
        <v>20</v>
      </c>
      <c r="P66" s="313" t="e">
        <f>SUM(E48:E66)</f>
        <v>#DIV/0!</v>
      </c>
    </row>
    <row r="67" spans="1:62" s="60" customFormat="1" ht="24" customHeight="1" x14ac:dyDescent="0.25">
      <c r="A67" s="126"/>
      <c r="B67" s="504" t="s">
        <v>305</v>
      </c>
      <c r="C67" s="504"/>
      <c r="D67" s="354">
        <f>SUM(D48:D66)</f>
        <v>0</v>
      </c>
      <c r="E67" s="510" t="s">
        <v>306</v>
      </c>
      <c r="F67" s="510"/>
      <c r="G67" s="510"/>
      <c r="H67" s="504" t="s">
        <v>287</v>
      </c>
      <c r="I67" s="504"/>
      <c r="J67" s="504"/>
      <c r="K67" s="504"/>
      <c r="L67" s="504"/>
      <c r="M67" s="328" t="s">
        <v>288</v>
      </c>
      <c r="N67" s="127"/>
      <c r="O67" s="311" t="e">
        <f>SUM(E48:E66)</f>
        <v>#DIV/0!</v>
      </c>
      <c r="P67" s="60" t="e">
        <f>SUM(P3:P66)</f>
        <v>#DIV/0!</v>
      </c>
      <c r="BI67" s="135"/>
      <c r="BJ67" s="136"/>
    </row>
    <row r="68" spans="1:62" s="60" customFormat="1" ht="24" customHeight="1" x14ac:dyDescent="0.25">
      <c r="A68" s="126"/>
      <c r="B68" s="504" t="s">
        <v>535</v>
      </c>
      <c r="C68" s="504"/>
      <c r="D68" s="354">
        <f>SUM(D48:D56)</f>
        <v>0</v>
      </c>
      <c r="E68" s="510" t="e">
        <f>SUM(E48:E56)</f>
        <v>#DIV/0!</v>
      </c>
      <c r="F68" s="510"/>
      <c r="G68" s="510"/>
      <c r="H68" s="335"/>
      <c r="I68" s="336">
        <f>IF(I48="x",F48*E48)+IF(I49="x",F49*E49)+IF(I50="x",F50*E50)+IF(I51="x",F51*E51)+IF(I52="x",F52*E52)+IF(I53="x",F53*E53)+IF(I54="x",F54*E54)+IF(I55="x",F55*E55)+IF(I56="x",F56*E56)+IF(I57="x",F57*E57)+IF(I58="x",F58*E58)+IF(I59="x",F59*E59)+IF(I60="x",F60*E60)+IF(I61="x",F61*E61)+IF(I62="x",F62*E62)+IF(I63="x",F63*E63)+IF(I64="x",F64*E64)+IF(I65="x",F65*E65)+IF(I66="x",F66*E66)</f>
        <v>0</v>
      </c>
      <c r="J68" s="336">
        <f>IF(J48="x",F48*E48)+IF(J49="x",F49*E49)+IF(J50="x",F50*E50)+IF(J51="x",F51*E51)+IF(J52="x",F52*E52)+IF(J53="x",F53*E53)+IF(J54="x",F54*E54)+IF(J55="x",F55*E55)+IF(J56="x",F56*E56)+IF(J57="x",F57*E57)+IF(J58="x",F58*E58)+IF(J59="x",F59*E59)+IF(J60="x",F60*E60)+IF(J61="x",F61*E61)+IF(J62="x",F62*E62)+IF(J63="x",F63*E63)+IF(J64="x",F64*E64)+IF(J65="x",F65*E65)+IF(J66="x",F66*E66)</f>
        <v>0</v>
      </c>
      <c r="K68" s="336">
        <f>IF(K48="x",F48*E48)+IF(K49="x",F49*E49)+IF(K50="x",F50*E50)+IF(K51="x",F51*E51)+IF(K52="x",F52*E52)+IF(K53="x",F53*E53)+IF(K54="x",F54*E54)+IF(K55="x",F55*E55)+IF(K56="x",F56*E56)+IF(K57="x",F57*E57)+IF(K58="x",F58*E58)+IF(K59="x",F59*E59)+IF(K60="x",F60*E60)+IF(K61="x",F61*E61)+IF(K62="x",F62*E62)+IF(K63="x",F63*E63)+IF(K64="x",F64*E64)+IF(K65="x",F65*E65)+IF(K66="x",F66*E66)</f>
        <v>0</v>
      </c>
      <c r="L68" s="336">
        <f>IF(L48="x",F48*E48)+IF(L49="x",F49*E49)+IF(L50="x",F50*E50)+IF(L51="x",F51*E51)+IF(L52="x",F52*E52)+IF(L53="x",F53*E53)+IF(L54="x",F54*E54)+IF(L55="x",F55*E55)+IF(L56="x",F56*E56)+IF(L57="x",F57*E57)+IF(L58="x",F58*E58)+IF(L59="x",F59*E59)+IF(L60="x",F60*E60)+IF(L61="x",F61*E61)+IF(L62="x",F62*E62)+IF(L63="x",F63*E63)+IF(L64="x",F64*E64)+IF(L65="x",F65*E65)+IF(L66="x",F66*E66)</f>
        <v>0</v>
      </c>
      <c r="M68" s="337">
        <f>SUM(H68:L68)</f>
        <v>0</v>
      </c>
      <c r="N68" s="127"/>
      <c r="O68" s="312">
        <f>SUM(E14:E18)</f>
        <v>50</v>
      </c>
      <c r="BI68" s="136"/>
      <c r="BJ68" s="136"/>
    </row>
    <row r="69" spans="1:62" ht="15" customHeight="1" x14ac:dyDescent="0.25">
      <c r="A69" s="126"/>
      <c r="B69" s="53"/>
      <c r="C69" s="53"/>
      <c r="D69" s="53"/>
      <c r="E69" s="53"/>
      <c r="F69" s="53"/>
      <c r="G69" s="53"/>
      <c r="H69" s="53"/>
      <c r="I69" s="53"/>
      <c r="J69" s="53"/>
      <c r="K69" s="53"/>
      <c r="L69" s="53"/>
      <c r="M69" s="53"/>
      <c r="N69" s="127"/>
    </row>
    <row r="70" spans="1:62" ht="7.9" customHeight="1" x14ac:dyDescent="0.25">
      <c r="A70" s="523"/>
      <c r="B70" s="524"/>
      <c r="C70" s="524"/>
      <c r="D70" s="524"/>
      <c r="E70" s="524"/>
      <c r="F70" s="524"/>
      <c r="G70" s="524"/>
      <c r="H70" s="524"/>
      <c r="I70" s="524"/>
      <c r="J70" s="524"/>
      <c r="K70" s="524"/>
      <c r="L70" s="524"/>
      <c r="M70" s="524"/>
      <c r="N70" s="525"/>
    </row>
    <row r="71" spans="1:62" ht="17.45" customHeight="1" x14ac:dyDescent="0.25">
      <c r="A71" s="126"/>
      <c r="B71" s="53"/>
      <c r="C71" s="53"/>
      <c r="D71" s="53"/>
      <c r="E71" s="53"/>
      <c r="F71" s="45"/>
      <c r="G71" s="45"/>
      <c r="H71" s="53"/>
      <c r="I71" s="137"/>
      <c r="J71" s="137"/>
      <c r="K71" s="53"/>
      <c r="L71" s="53"/>
      <c r="M71" s="53"/>
      <c r="N71" s="127"/>
      <c r="O71" s="145" t="e">
        <f>SUM(O66:O68)</f>
        <v>#DIV/0!</v>
      </c>
    </row>
    <row r="72" spans="1:62" ht="17.45" customHeight="1" x14ac:dyDescent="0.25">
      <c r="A72" s="126"/>
      <c r="B72" s="138"/>
      <c r="C72" s="526" t="s">
        <v>537</v>
      </c>
      <c r="D72" s="526"/>
      <c r="E72" s="526"/>
      <c r="F72" s="526"/>
      <c r="G72" s="526"/>
      <c r="H72" s="306" t="e">
        <f>M24</f>
        <v>#REF!</v>
      </c>
      <c r="I72" s="40" t="e">
        <f>M24/E24</f>
        <v>#REF!</v>
      </c>
      <c r="J72" s="40"/>
      <c r="K72" s="40"/>
      <c r="L72" s="40"/>
      <c r="M72" s="53"/>
      <c r="N72" s="127"/>
    </row>
    <row r="73" spans="1:62" ht="17.45" customHeight="1" x14ac:dyDescent="0.25">
      <c r="A73" s="126"/>
      <c r="B73" s="138"/>
      <c r="C73" s="40"/>
      <c r="D73" s="40"/>
      <c r="E73" s="40"/>
      <c r="F73" s="40"/>
      <c r="G73" s="40"/>
      <c r="H73" s="40"/>
      <c r="I73" s="40"/>
      <c r="J73" s="40"/>
      <c r="K73" s="40"/>
      <c r="L73" s="40"/>
      <c r="M73" s="53"/>
      <c r="N73" s="127"/>
    </row>
    <row r="74" spans="1:62" ht="17.45" customHeight="1" x14ac:dyDescent="0.25">
      <c r="A74" s="126"/>
      <c r="B74" s="53" t="s">
        <v>536</v>
      </c>
      <c r="C74" s="526" t="s">
        <v>538</v>
      </c>
      <c r="D74" s="526"/>
      <c r="E74" s="526"/>
      <c r="F74" s="526"/>
      <c r="G74" s="526"/>
      <c r="H74" s="306">
        <f>M43</f>
        <v>0</v>
      </c>
      <c r="I74" s="40">
        <f>M43/E42</f>
        <v>0</v>
      </c>
      <c r="J74" s="304" t="e">
        <f>AVERAGE(I72:I76)</f>
        <v>#REF!</v>
      </c>
      <c r="K74" s="305" t="s">
        <v>584</v>
      </c>
      <c r="L74" s="304" t="e">
        <f>IF(J74&gt;90%,100%,J74)</f>
        <v>#REF!</v>
      </c>
      <c r="M74" s="53"/>
      <c r="N74" s="127"/>
    </row>
    <row r="75" spans="1:62" ht="17.45" customHeight="1" x14ac:dyDescent="0.25">
      <c r="A75" s="126"/>
      <c r="B75" s="138"/>
      <c r="C75" s="40"/>
      <c r="D75" s="40"/>
      <c r="E75" s="40"/>
      <c r="F75" s="40"/>
      <c r="G75" s="40"/>
      <c r="H75" s="40"/>
      <c r="I75" s="307"/>
      <c r="J75" s="307"/>
      <c r="K75" s="307"/>
      <c r="L75" s="307"/>
      <c r="M75" s="53"/>
      <c r="N75" s="127"/>
    </row>
    <row r="76" spans="1:62" ht="17.45" customHeight="1" x14ac:dyDescent="0.25">
      <c r="A76" s="126"/>
      <c r="B76" s="138"/>
      <c r="C76" s="526" t="s">
        <v>307</v>
      </c>
      <c r="D76" s="526"/>
      <c r="E76" s="526"/>
      <c r="F76" s="526"/>
      <c r="G76" s="526"/>
      <c r="H76" s="306">
        <f>M68</f>
        <v>0</v>
      </c>
      <c r="I76" s="307" t="e">
        <f>M68/E68</f>
        <v>#DIV/0!</v>
      </c>
      <c r="J76" s="307"/>
      <c r="K76" s="307"/>
      <c r="L76" s="307"/>
      <c r="M76" s="137"/>
      <c r="N76" s="127"/>
    </row>
    <row r="77" spans="1:62" ht="17.45" customHeight="1" thickBot="1" x14ac:dyDescent="0.3">
      <c r="A77" s="139"/>
      <c r="B77" s="140"/>
      <c r="C77" s="140"/>
      <c r="D77" s="141"/>
      <c r="E77" s="141"/>
      <c r="F77" s="141"/>
      <c r="G77" s="141"/>
      <c r="H77" s="141"/>
      <c r="I77" s="142"/>
      <c r="J77" s="142"/>
      <c r="K77" s="141"/>
      <c r="L77" s="141"/>
      <c r="M77" s="141"/>
      <c r="N77" s="143"/>
    </row>
    <row r="78" spans="1:62" ht="24" customHeight="1" thickTop="1" x14ac:dyDescent="0.25">
      <c r="G78" s="144"/>
      <c r="K78" s="145"/>
    </row>
  </sheetData>
  <mergeCells count="45">
    <mergeCell ref="C76:G76"/>
    <mergeCell ref="B68:C68"/>
    <mergeCell ref="E68:G68"/>
    <mergeCell ref="A70:N70"/>
    <mergeCell ref="C72:G72"/>
    <mergeCell ref="C74:G74"/>
    <mergeCell ref="H44:L44"/>
    <mergeCell ref="M45:M47"/>
    <mergeCell ref="B67:C67"/>
    <mergeCell ref="E67:G67"/>
    <mergeCell ref="H67:L67"/>
    <mergeCell ref="M26:M28"/>
    <mergeCell ref="B41:C42"/>
    <mergeCell ref="E41:G41"/>
    <mergeCell ref="H41:L42"/>
    <mergeCell ref="M41:M42"/>
    <mergeCell ref="E42:G42"/>
    <mergeCell ref="B26:C27"/>
    <mergeCell ref="D26:D28"/>
    <mergeCell ref="E26:E28"/>
    <mergeCell ref="F26:F28"/>
    <mergeCell ref="G26:G28"/>
    <mergeCell ref="B23:C24"/>
    <mergeCell ref="E23:G23"/>
    <mergeCell ref="H23:L23"/>
    <mergeCell ref="E24:G24"/>
    <mergeCell ref="B25:M25"/>
    <mergeCell ref="B43:C43"/>
    <mergeCell ref="E43:G43"/>
    <mergeCell ref="B44:C46"/>
    <mergeCell ref="D44:D47"/>
    <mergeCell ref="E44:E47"/>
    <mergeCell ref="F44:F47"/>
    <mergeCell ref="G44:G47"/>
    <mergeCell ref="B1:M1"/>
    <mergeCell ref="B2:M2"/>
    <mergeCell ref="E5:J5"/>
    <mergeCell ref="E6:J6"/>
    <mergeCell ref="B10:C12"/>
    <mergeCell ref="D10:D13"/>
    <mergeCell ref="E10:E13"/>
    <mergeCell ref="F10:F13"/>
    <mergeCell ref="G10:G13"/>
    <mergeCell ref="H10:L10"/>
    <mergeCell ref="M10:M13"/>
  </mergeCells>
  <conditionalFormatting sqref="H29:H40 H14:H22">
    <cfRule type="cellIs" dxfId="154" priority="6" stopIfTrue="1" operator="equal">
      <formula>"X"</formula>
    </cfRule>
  </conditionalFormatting>
  <conditionalFormatting sqref="H48:H66">
    <cfRule type="cellIs" dxfId="153" priority="1" stopIfTrue="1" operator="equal">
      <formula>"X"</formula>
    </cfRule>
  </conditionalFormatting>
  <conditionalFormatting sqref="I29:I40 I14:I22">
    <cfRule type="cellIs" dxfId="152" priority="8" stopIfTrue="1" operator="equal">
      <formula>"X"</formula>
    </cfRule>
  </conditionalFormatting>
  <conditionalFormatting sqref="I48:I66">
    <cfRule type="cellIs" dxfId="151" priority="3" stopIfTrue="1" operator="equal">
      <formula>"X"</formula>
    </cfRule>
  </conditionalFormatting>
  <conditionalFormatting sqref="J29:J40 J14:J22">
    <cfRule type="cellIs" dxfId="150" priority="9" stopIfTrue="1" operator="equal">
      <formula>"X"</formula>
    </cfRule>
  </conditionalFormatting>
  <conditionalFormatting sqref="J48:J66">
    <cfRule type="cellIs" dxfId="149" priority="4" stopIfTrue="1" operator="equal">
      <formula>"X"</formula>
    </cfRule>
  </conditionalFormatting>
  <conditionalFormatting sqref="K29:K40 K14:K22">
    <cfRule type="cellIs" dxfId="148" priority="7" stopIfTrue="1" operator="equal">
      <formula>"X"</formula>
    </cfRule>
  </conditionalFormatting>
  <conditionalFormatting sqref="K48:K66">
    <cfRule type="cellIs" dxfId="147" priority="2" stopIfTrue="1" operator="equal">
      <formula>"X"</formula>
    </cfRule>
  </conditionalFormatting>
  <conditionalFormatting sqref="L48:L66 L14:M22">
    <cfRule type="cellIs" dxfId="146" priority="5" stopIfTrue="1" operator="equal">
      <formula>"X"</formula>
    </cfRule>
  </conditionalFormatting>
  <conditionalFormatting sqref="L29:M40">
    <cfRule type="cellIs" dxfId="145" priority="10" stopIfTrue="1" operator="equal">
      <formula>"X"</formula>
    </cfRule>
  </conditionalFormatting>
  <dataValidations count="2">
    <dataValidation type="list" allowBlank="1" showInputMessage="1" showErrorMessage="1" sqref="WVK983081:WVK983088 IY37:IY45 SU37:SU45 ACQ37:ACQ45 AMM37:AMM45 AWI37:AWI45 BGE37:BGE45 BQA37:BQA45 BZW37:BZW45 CJS37:CJS45 CTO37:CTO45 DDK37:DDK45 DNG37:DNG45 DXC37:DXC45 EGY37:EGY45 EQU37:EQU45 FAQ37:FAQ45 FKM37:FKM45 FUI37:FUI45 GEE37:GEE45 GOA37:GOA45 GXW37:GXW45 HHS37:HHS45 HRO37:HRO45 IBK37:IBK45 ILG37:ILG45 IVC37:IVC45 JEY37:JEY45 JOU37:JOU45 JYQ37:JYQ45 KIM37:KIM45 KSI37:KSI45 LCE37:LCE45 LMA37:LMA45 LVW37:LVW45 MFS37:MFS45 MPO37:MPO45 MZK37:MZK45 NJG37:NJG45 NTC37:NTC45 OCY37:OCY45 OMU37:OMU45 OWQ37:OWQ45 PGM37:PGM45 PQI37:PQI45 QAE37:QAE45 QKA37:QKA45 QTW37:QTW45 RDS37:RDS45 RNO37:RNO45 RXK37:RXK45 SHG37:SHG45 SRC37:SRC45 TAY37:TAY45 TKU37:TKU45 TUQ37:TUQ45 UEM37:UEM45 UOI37:UOI45 UYE37:UYE45 VIA37:VIA45 VRW37:VRW45 WBS37:WBS45 WLO37:WLO45 WVK37:WVK45 B65577:B65584 IY65577:IY65584 SU65577:SU65584 ACQ65577:ACQ65584 AMM65577:AMM65584 AWI65577:AWI65584 BGE65577:BGE65584 BQA65577:BQA65584 BZW65577:BZW65584 CJS65577:CJS65584 CTO65577:CTO65584 DDK65577:DDK65584 DNG65577:DNG65584 DXC65577:DXC65584 EGY65577:EGY65584 EQU65577:EQU65584 FAQ65577:FAQ65584 FKM65577:FKM65584 FUI65577:FUI65584 GEE65577:GEE65584 GOA65577:GOA65584 GXW65577:GXW65584 HHS65577:HHS65584 HRO65577:HRO65584 IBK65577:IBK65584 ILG65577:ILG65584 IVC65577:IVC65584 JEY65577:JEY65584 JOU65577:JOU65584 JYQ65577:JYQ65584 KIM65577:KIM65584 KSI65577:KSI65584 LCE65577:LCE65584 LMA65577:LMA65584 LVW65577:LVW65584 MFS65577:MFS65584 MPO65577:MPO65584 MZK65577:MZK65584 NJG65577:NJG65584 NTC65577:NTC65584 OCY65577:OCY65584 OMU65577:OMU65584 OWQ65577:OWQ65584 PGM65577:PGM65584 PQI65577:PQI65584 QAE65577:QAE65584 QKA65577:QKA65584 QTW65577:QTW65584 RDS65577:RDS65584 RNO65577:RNO65584 RXK65577:RXK65584 SHG65577:SHG65584 SRC65577:SRC65584 TAY65577:TAY65584 TKU65577:TKU65584 TUQ65577:TUQ65584 UEM65577:UEM65584 UOI65577:UOI65584 UYE65577:UYE65584 VIA65577:VIA65584 VRW65577:VRW65584 WBS65577:WBS65584 WLO65577:WLO65584 WVK65577:WVK65584 B131113:B131120 IY131113:IY131120 SU131113:SU131120 ACQ131113:ACQ131120 AMM131113:AMM131120 AWI131113:AWI131120 BGE131113:BGE131120 BQA131113:BQA131120 BZW131113:BZW131120 CJS131113:CJS131120 CTO131113:CTO131120 DDK131113:DDK131120 DNG131113:DNG131120 DXC131113:DXC131120 EGY131113:EGY131120 EQU131113:EQU131120 FAQ131113:FAQ131120 FKM131113:FKM131120 FUI131113:FUI131120 GEE131113:GEE131120 GOA131113:GOA131120 GXW131113:GXW131120 HHS131113:HHS131120 HRO131113:HRO131120 IBK131113:IBK131120 ILG131113:ILG131120 IVC131113:IVC131120 JEY131113:JEY131120 JOU131113:JOU131120 JYQ131113:JYQ131120 KIM131113:KIM131120 KSI131113:KSI131120 LCE131113:LCE131120 LMA131113:LMA131120 LVW131113:LVW131120 MFS131113:MFS131120 MPO131113:MPO131120 MZK131113:MZK131120 NJG131113:NJG131120 NTC131113:NTC131120 OCY131113:OCY131120 OMU131113:OMU131120 OWQ131113:OWQ131120 PGM131113:PGM131120 PQI131113:PQI131120 QAE131113:QAE131120 QKA131113:QKA131120 QTW131113:QTW131120 RDS131113:RDS131120 RNO131113:RNO131120 RXK131113:RXK131120 SHG131113:SHG131120 SRC131113:SRC131120 TAY131113:TAY131120 TKU131113:TKU131120 TUQ131113:TUQ131120 UEM131113:UEM131120 UOI131113:UOI131120 UYE131113:UYE131120 VIA131113:VIA131120 VRW131113:VRW131120 WBS131113:WBS131120 WLO131113:WLO131120 WVK131113:WVK131120 B196649:B196656 IY196649:IY196656 SU196649:SU196656 ACQ196649:ACQ196656 AMM196649:AMM196656 AWI196649:AWI196656 BGE196649:BGE196656 BQA196649:BQA196656 BZW196649:BZW196656 CJS196649:CJS196656 CTO196649:CTO196656 DDK196649:DDK196656 DNG196649:DNG196656 DXC196649:DXC196656 EGY196649:EGY196656 EQU196649:EQU196656 FAQ196649:FAQ196656 FKM196649:FKM196656 FUI196649:FUI196656 GEE196649:GEE196656 GOA196649:GOA196656 GXW196649:GXW196656 HHS196649:HHS196656 HRO196649:HRO196656 IBK196649:IBK196656 ILG196649:ILG196656 IVC196649:IVC196656 JEY196649:JEY196656 JOU196649:JOU196656 JYQ196649:JYQ196656 KIM196649:KIM196656 KSI196649:KSI196656 LCE196649:LCE196656 LMA196649:LMA196656 LVW196649:LVW196656 MFS196649:MFS196656 MPO196649:MPO196656 MZK196649:MZK196656 NJG196649:NJG196656 NTC196649:NTC196656 OCY196649:OCY196656 OMU196649:OMU196656 OWQ196649:OWQ196656 PGM196649:PGM196656 PQI196649:PQI196656 QAE196649:QAE196656 QKA196649:QKA196656 QTW196649:QTW196656 RDS196649:RDS196656 RNO196649:RNO196656 RXK196649:RXK196656 SHG196649:SHG196656 SRC196649:SRC196656 TAY196649:TAY196656 TKU196649:TKU196656 TUQ196649:TUQ196656 UEM196649:UEM196656 UOI196649:UOI196656 UYE196649:UYE196656 VIA196649:VIA196656 VRW196649:VRW196656 WBS196649:WBS196656 WLO196649:WLO196656 WVK196649:WVK196656 B262185:B262192 IY262185:IY262192 SU262185:SU262192 ACQ262185:ACQ262192 AMM262185:AMM262192 AWI262185:AWI262192 BGE262185:BGE262192 BQA262185:BQA262192 BZW262185:BZW262192 CJS262185:CJS262192 CTO262185:CTO262192 DDK262185:DDK262192 DNG262185:DNG262192 DXC262185:DXC262192 EGY262185:EGY262192 EQU262185:EQU262192 FAQ262185:FAQ262192 FKM262185:FKM262192 FUI262185:FUI262192 GEE262185:GEE262192 GOA262185:GOA262192 GXW262185:GXW262192 HHS262185:HHS262192 HRO262185:HRO262192 IBK262185:IBK262192 ILG262185:ILG262192 IVC262185:IVC262192 JEY262185:JEY262192 JOU262185:JOU262192 JYQ262185:JYQ262192 KIM262185:KIM262192 KSI262185:KSI262192 LCE262185:LCE262192 LMA262185:LMA262192 LVW262185:LVW262192 MFS262185:MFS262192 MPO262185:MPO262192 MZK262185:MZK262192 NJG262185:NJG262192 NTC262185:NTC262192 OCY262185:OCY262192 OMU262185:OMU262192 OWQ262185:OWQ262192 PGM262185:PGM262192 PQI262185:PQI262192 QAE262185:QAE262192 QKA262185:QKA262192 QTW262185:QTW262192 RDS262185:RDS262192 RNO262185:RNO262192 RXK262185:RXK262192 SHG262185:SHG262192 SRC262185:SRC262192 TAY262185:TAY262192 TKU262185:TKU262192 TUQ262185:TUQ262192 UEM262185:UEM262192 UOI262185:UOI262192 UYE262185:UYE262192 VIA262185:VIA262192 VRW262185:VRW262192 WBS262185:WBS262192 WLO262185:WLO262192 WVK262185:WVK262192 B327721:B327728 IY327721:IY327728 SU327721:SU327728 ACQ327721:ACQ327728 AMM327721:AMM327728 AWI327721:AWI327728 BGE327721:BGE327728 BQA327721:BQA327728 BZW327721:BZW327728 CJS327721:CJS327728 CTO327721:CTO327728 DDK327721:DDK327728 DNG327721:DNG327728 DXC327721:DXC327728 EGY327721:EGY327728 EQU327721:EQU327728 FAQ327721:FAQ327728 FKM327721:FKM327728 FUI327721:FUI327728 GEE327721:GEE327728 GOA327721:GOA327728 GXW327721:GXW327728 HHS327721:HHS327728 HRO327721:HRO327728 IBK327721:IBK327728 ILG327721:ILG327728 IVC327721:IVC327728 JEY327721:JEY327728 JOU327721:JOU327728 JYQ327721:JYQ327728 KIM327721:KIM327728 KSI327721:KSI327728 LCE327721:LCE327728 LMA327721:LMA327728 LVW327721:LVW327728 MFS327721:MFS327728 MPO327721:MPO327728 MZK327721:MZK327728 NJG327721:NJG327728 NTC327721:NTC327728 OCY327721:OCY327728 OMU327721:OMU327728 OWQ327721:OWQ327728 PGM327721:PGM327728 PQI327721:PQI327728 QAE327721:QAE327728 QKA327721:QKA327728 QTW327721:QTW327728 RDS327721:RDS327728 RNO327721:RNO327728 RXK327721:RXK327728 SHG327721:SHG327728 SRC327721:SRC327728 TAY327721:TAY327728 TKU327721:TKU327728 TUQ327721:TUQ327728 UEM327721:UEM327728 UOI327721:UOI327728 UYE327721:UYE327728 VIA327721:VIA327728 VRW327721:VRW327728 WBS327721:WBS327728 WLO327721:WLO327728 WVK327721:WVK327728 B393257:B393264 IY393257:IY393264 SU393257:SU393264 ACQ393257:ACQ393264 AMM393257:AMM393264 AWI393257:AWI393264 BGE393257:BGE393264 BQA393257:BQA393264 BZW393257:BZW393264 CJS393257:CJS393264 CTO393257:CTO393264 DDK393257:DDK393264 DNG393257:DNG393264 DXC393257:DXC393264 EGY393257:EGY393264 EQU393257:EQU393264 FAQ393257:FAQ393264 FKM393257:FKM393264 FUI393257:FUI393264 GEE393257:GEE393264 GOA393257:GOA393264 GXW393257:GXW393264 HHS393257:HHS393264 HRO393257:HRO393264 IBK393257:IBK393264 ILG393257:ILG393264 IVC393257:IVC393264 JEY393257:JEY393264 JOU393257:JOU393264 JYQ393257:JYQ393264 KIM393257:KIM393264 KSI393257:KSI393264 LCE393257:LCE393264 LMA393257:LMA393264 LVW393257:LVW393264 MFS393257:MFS393264 MPO393257:MPO393264 MZK393257:MZK393264 NJG393257:NJG393264 NTC393257:NTC393264 OCY393257:OCY393264 OMU393257:OMU393264 OWQ393257:OWQ393264 PGM393257:PGM393264 PQI393257:PQI393264 QAE393257:QAE393264 QKA393257:QKA393264 QTW393257:QTW393264 RDS393257:RDS393264 RNO393257:RNO393264 RXK393257:RXK393264 SHG393257:SHG393264 SRC393257:SRC393264 TAY393257:TAY393264 TKU393257:TKU393264 TUQ393257:TUQ393264 UEM393257:UEM393264 UOI393257:UOI393264 UYE393257:UYE393264 VIA393257:VIA393264 VRW393257:VRW393264 WBS393257:WBS393264 WLO393257:WLO393264 WVK393257:WVK393264 B458793:B458800 IY458793:IY458800 SU458793:SU458800 ACQ458793:ACQ458800 AMM458793:AMM458800 AWI458793:AWI458800 BGE458793:BGE458800 BQA458793:BQA458800 BZW458793:BZW458800 CJS458793:CJS458800 CTO458793:CTO458800 DDK458793:DDK458800 DNG458793:DNG458800 DXC458793:DXC458800 EGY458793:EGY458800 EQU458793:EQU458800 FAQ458793:FAQ458800 FKM458793:FKM458800 FUI458793:FUI458800 GEE458793:GEE458800 GOA458793:GOA458800 GXW458793:GXW458800 HHS458793:HHS458800 HRO458793:HRO458800 IBK458793:IBK458800 ILG458793:ILG458800 IVC458793:IVC458800 JEY458793:JEY458800 JOU458793:JOU458800 JYQ458793:JYQ458800 KIM458793:KIM458800 KSI458793:KSI458800 LCE458793:LCE458800 LMA458793:LMA458800 LVW458793:LVW458800 MFS458793:MFS458800 MPO458793:MPO458800 MZK458793:MZK458800 NJG458793:NJG458800 NTC458793:NTC458800 OCY458793:OCY458800 OMU458793:OMU458800 OWQ458793:OWQ458800 PGM458793:PGM458800 PQI458793:PQI458800 QAE458793:QAE458800 QKA458793:QKA458800 QTW458793:QTW458800 RDS458793:RDS458800 RNO458793:RNO458800 RXK458793:RXK458800 SHG458793:SHG458800 SRC458793:SRC458800 TAY458793:TAY458800 TKU458793:TKU458800 TUQ458793:TUQ458800 UEM458793:UEM458800 UOI458793:UOI458800 UYE458793:UYE458800 VIA458793:VIA458800 VRW458793:VRW458800 WBS458793:WBS458800 WLO458793:WLO458800 WVK458793:WVK458800 B524329:B524336 IY524329:IY524336 SU524329:SU524336 ACQ524329:ACQ524336 AMM524329:AMM524336 AWI524329:AWI524336 BGE524329:BGE524336 BQA524329:BQA524336 BZW524329:BZW524336 CJS524329:CJS524336 CTO524329:CTO524336 DDK524329:DDK524336 DNG524329:DNG524336 DXC524329:DXC524336 EGY524329:EGY524336 EQU524329:EQU524336 FAQ524329:FAQ524336 FKM524329:FKM524336 FUI524329:FUI524336 GEE524329:GEE524336 GOA524329:GOA524336 GXW524329:GXW524336 HHS524329:HHS524336 HRO524329:HRO524336 IBK524329:IBK524336 ILG524329:ILG524336 IVC524329:IVC524336 JEY524329:JEY524336 JOU524329:JOU524336 JYQ524329:JYQ524336 KIM524329:KIM524336 KSI524329:KSI524336 LCE524329:LCE524336 LMA524329:LMA524336 LVW524329:LVW524336 MFS524329:MFS524336 MPO524329:MPO524336 MZK524329:MZK524336 NJG524329:NJG524336 NTC524329:NTC524336 OCY524329:OCY524336 OMU524329:OMU524336 OWQ524329:OWQ524336 PGM524329:PGM524336 PQI524329:PQI524336 QAE524329:QAE524336 QKA524329:QKA524336 QTW524329:QTW524336 RDS524329:RDS524336 RNO524329:RNO524336 RXK524329:RXK524336 SHG524329:SHG524336 SRC524329:SRC524336 TAY524329:TAY524336 TKU524329:TKU524336 TUQ524329:TUQ524336 UEM524329:UEM524336 UOI524329:UOI524336 UYE524329:UYE524336 VIA524329:VIA524336 VRW524329:VRW524336 WBS524329:WBS524336 WLO524329:WLO524336 WVK524329:WVK524336 B589865:B589872 IY589865:IY589872 SU589865:SU589872 ACQ589865:ACQ589872 AMM589865:AMM589872 AWI589865:AWI589872 BGE589865:BGE589872 BQA589865:BQA589872 BZW589865:BZW589872 CJS589865:CJS589872 CTO589865:CTO589872 DDK589865:DDK589872 DNG589865:DNG589872 DXC589865:DXC589872 EGY589865:EGY589872 EQU589865:EQU589872 FAQ589865:FAQ589872 FKM589865:FKM589872 FUI589865:FUI589872 GEE589865:GEE589872 GOA589865:GOA589872 GXW589865:GXW589872 HHS589865:HHS589872 HRO589865:HRO589872 IBK589865:IBK589872 ILG589865:ILG589872 IVC589865:IVC589872 JEY589865:JEY589872 JOU589865:JOU589872 JYQ589865:JYQ589872 KIM589865:KIM589872 KSI589865:KSI589872 LCE589865:LCE589872 LMA589865:LMA589872 LVW589865:LVW589872 MFS589865:MFS589872 MPO589865:MPO589872 MZK589865:MZK589872 NJG589865:NJG589872 NTC589865:NTC589872 OCY589865:OCY589872 OMU589865:OMU589872 OWQ589865:OWQ589872 PGM589865:PGM589872 PQI589865:PQI589872 QAE589865:QAE589872 QKA589865:QKA589872 QTW589865:QTW589872 RDS589865:RDS589872 RNO589865:RNO589872 RXK589865:RXK589872 SHG589865:SHG589872 SRC589865:SRC589872 TAY589865:TAY589872 TKU589865:TKU589872 TUQ589865:TUQ589872 UEM589865:UEM589872 UOI589865:UOI589872 UYE589865:UYE589872 VIA589865:VIA589872 VRW589865:VRW589872 WBS589865:WBS589872 WLO589865:WLO589872 WVK589865:WVK589872 B655401:B655408 IY655401:IY655408 SU655401:SU655408 ACQ655401:ACQ655408 AMM655401:AMM655408 AWI655401:AWI655408 BGE655401:BGE655408 BQA655401:BQA655408 BZW655401:BZW655408 CJS655401:CJS655408 CTO655401:CTO655408 DDK655401:DDK655408 DNG655401:DNG655408 DXC655401:DXC655408 EGY655401:EGY655408 EQU655401:EQU655408 FAQ655401:FAQ655408 FKM655401:FKM655408 FUI655401:FUI655408 GEE655401:GEE655408 GOA655401:GOA655408 GXW655401:GXW655408 HHS655401:HHS655408 HRO655401:HRO655408 IBK655401:IBK655408 ILG655401:ILG655408 IVC655401:IVC655408 JEY655401:JEY655408 JOU655401:JOU655408 JYQ655401:JYQ655408 KIM655401:KIM655408 KSI655401:KSI655408 LCE655401:LCE655408 LMA655401:LMA655408 LVW655401:LVW655408 MFS655401:MFS655408 MPO655401:MPO655408 MZK655401:MZK655408 NJG655401:NJG655408 NTC655401:NTC655408 OCY655401:OCY655408 OMU655401:OMU655408 OWQ655401:OWQ655408 PGM655401:PGM655408 PQI655401:PQI655408 QAE655401:QAE655408 QKA655401:QKA655408 QTW655401:QTW655408 RDS655401:RDS655408 RNO655401:RNO655408 RXK655401:RXK655408 SHG655401:SHG655408 SRC655401:SRC655408 TAY655401:TAY655408 TKU655401:TKU655408 TUQ655401:TUQ655408 UEM655401:UEM655408 UOI655401:UOI655408 UYE655401:UYE655408 VIA655401:VIA655408 VRW655401:VRW655408 WBS655401:WBS655408 WLO655401:WLO655408 WVK655401:WVK655408 B720937:B720944 IY720937:IY720944 SU720937:SU720944 ACQ720937:ACQ720944 AMM720937:AMM720944 AWI720937:AWI720944 BGE720937:BGE720944 BQA720937:BQA720944 BZW720937:BZW720944 CJS720937:CJS720944 CTO720937:CTO720944 DDK720937:DDK720944 DNG720937:DNG720944 DXC720937:DXC720944 EGY720937:EGY720944 EQU720937:EQU720944 FAQ720937:FAQ720944 FKM720937:FKM720944 FUI720937:FUI720944 GEE720937:GEE720944 GOA720937:GOA720944 GXW720937:GXW720944 HHS720937:HHS720944 HRO720937:HRO720944 IBK720937:IBK720944 ILG720937:ILG720944 IVC720937:IVC720944 JEY720937:JEY720944 JOU720937:JOU720944 JYQ720937:JYQ720944 KIM720937:KIM720944 KSI720937:KSI720944 LCE720937:LCE720944 LMA720937:LMA720944 LVW720937:LVW720944 MFS720937:MFS720944 MPO720937:MPO720944 MZK720937:MZK720944 NJG720937:NJG720944 NTC720937:NTC720944 OCY720937:OCY720944 OMU720937:OMU720944 OWQ720937:OWQ720944 PGM720937:PGM720944 PQI720937:PQI720944 QAE720937:QAE720944 QKA720937:QKA720944 QTW720937:QTW720944 RDS720937:RDS720944 RNO720937:RNO720944 RXK720937:RXK720944 SHG720937:SHG720944 SRC720937:SRC720944 TAY720937:TAY720944 TKU720937:TKU720944 TUQ720937:TUQ720944 UEM720937:UEM720944 UOI720937:UOI720944 UYE720937:UYE720944 VIA720937:VIA720944 VRW720937:VRW720944 WBS720937:WBS720944 WLO720937:WLO720944 WVK720937:WVK720944 B786473:B786480 IY786473:IY786480 SU786473:SU786480 ACQ786473:ACQ786480 AMM786473:AMM786480 AWI786473:AWI786480 BGE786473:BGE786480 BQA786473:BQA786480 BZW786473:BZW786480 CJS786473:CJS786480 CTO786473:CTO786480 DDK786473:DDK786480 DNG786473:DNG786480 DXC786473:DXC786480 EGY786473:EGY786480 EQU786473:EQU786480 FAQ786473:FAQ786480 FKM786473:FKM786480 FUI786473:FUI786480 GEE786473:GEE786480 GOA786473:GOA786480 GXW786473:GXW786480 HHS786473:HHS786480 HRO786473:HRO786480 IBK786473:IBK786480 ILG786473:ILG786480 IVC786473:IVC786480 JEY786473:JEY786480 JOU786473:JOU786480 JYQ786473:JYQ786480 KIM786473:KIM786480 KSI786473:KSI786480 LCE786473:LCE786480 LMA786473:LMA786480 LVW786473:LVW786480 MFS786473:MFS786480 MPO786473:MPO786480 MZK786473:MZK786480 NJG786473:NJG786480 NTC786473:NTC786480 OCY786473:OCY786480 OMU786473:OMU786480 OWQ786473:OWQ786480 PGM786473:PGM786480 PQI786473:PQI786480 QAE786473:QAE786480 QKA786473:QKA786480 QTW786473:QTW786480 RDS786473:RDS786480 RNO786473:RNO786480 RXK786473:RXK786480 SHG786473:SHG786480 SRC786473:SRC786480 TAY786473:TAY786480 TKU786473:TKU786480 TUQ786473:TUQ786480 UEM786473:UEM786480 UOI786473:UOI786480 UYE786473:UYE786480 VIA786473:VIA786480 VRW786473:VRW786480 WBS786473:WBS786480 WLO786473:WLO786480 WVK786473:WVK786480 B852009:B852016 IY852009:IY852016 SU852009:SU852016 ACQ852009:ACQ852016 AMM852009:AMM852016 AWI852009:AWI852016 BGE852009:BGE852016 BQA852009:BQA852016 BZW852009:BZW852016 CJS852009:CJS852016 CTO852009:CTO852016 DDK852009:DDK852016 DNG852009:DNG852016 DXC852009:DXC852016 EGY852009:EGY852016 EQU852009:EQU852016 FAQ852009:FAQ852016 FKM852009:FKM852016 FUI852009:FUI852016 GEE852009:GEE852016 GOA852009:GOA852016 GXW852009:GXW852016 HHS852009:HHS852016 HRO852009:HRO852016 IBK852009:IBK852016 ILG852009:ILG852016 IVC852009:IVC852016 JEY852009:JEY852016 JOU852009:JOU852016 JYQ852009:JYQ852016 KIM852009:KIM852016 KSI852009:KSI852016 LCE852009:LCE852016 LMA852009:LMA852016 LVW852009:LVW852016 MFS852009:MFS852016 MPO852009:MPO852016 MZK852009:MZK852016 NJG852009:NJG852016 NTC852009:NTC852016 OCY852009:OCY852016 OMU852009:OMU852016 OWQ852009:OWQ852016 PGM852009:PGM852016 PQI852009:PQI852016 QAE852009:QAE852016 QKA852009:QKA852016 QTW852009:QTW852016 RDS852009:RDS852016 RNO852009:RNO852016 RXK852009:RXK852016 SHG852009:SHG852016 SRC852009:SRC852016 TAY852009:TAY852016 TKU852009:TKU852016 TUQ852009:TUQ852016 UEM852009:UEM852016 UOI852009:UOI852016 UYE852009:UYE852016 VIA852009:VIA852016 VRW852009:VRW852016 WBS852009:WBS852016 WLO852009:WLO852016 WVK852009:WVK852016 B917545:B917552 IY917545:IY917552 SU917545:SU917552 ACQ917545:ACQ917552 AMM917545:AMM917552 AWI917545:AWI917552 BGE917545:BGE917552 BQA917545:BQA917552 BZW917545:BZW917552 CJS917545:CJS917552 CTO917545:CTO917552 DDK917545:DDK917552 DNG917545:DNG917552 DXC917545:DXC917552 EGY917545:EGY917552 EQU917545:EQU917552 FAQ917545:FAQ917552 FKM917545:FKM917552 FUI917545:FUI917552 GEE917545:GEE917552 GOA917545:GOA917552 GXW917545:GXW917552 HHS917545:HHS917552 HRO917545:HRO917552 IBK917545:IBK917552 ILG917545:ILG917552 IVC917545:IVC917552 JEY917545:JEY917552 JOU917545:JOU917552 JYQ917545:JYQ917552 KIM917545:KIM917552 KSI917545:KSI917552 LCE917545:LCE917552 LMA917545:LMA917552 LVW917545:LVW917552 MFS917545:MFS917552 MPO917545:MPO917552 MZK917545:MZK917552 NJG917545:NJG917552 NTC917545:NTC917552 OCY917545:OCY917552 OMU917545:OMU917552 OWQ917545:OWQ917552 PGM917545:PGM917552 PQI917545:PQI917552 QAE917545:QAE917552 QKA917545:QKA917552 QTW917545:QTW917552 RDS917545:RDS917552 RNO917545:RNO917552 RXK917545:RXK917552 SHG917545:SHG917552 SRC917545:SRC917552 TAY917545:TAY917552 TKU917545:TKU917552 TUQ917545:TUQ917552 UEM917545:UEM917552 UOI917545:UOI917552 UYE917545:UYE917552 VIA917545:VIA917552 VRW917545:VRW917552 WBS917545:WBS917552 WLO917545:WLO917552 WVK917545:WVK917552 B983081:B983088 IY983081:IY983088 SU983081:SU983088 ACQ983081:ACQ983088 AMM983081:AMM983088 AWI983081:AWI983088 BGE983081:BGE983088 BQA983081:BQA983088 BZW983081:BZW983088 CJS983081:CJS983088 CTO983081:CTO983088 DDK983081:DDK983088 DNG983081:DNG983088 DXC983081:DXC983088 EGY983081:EGY983088 EQU983081:EQU983088 FAQ983081:FAQ983088 FKM983081:FKM983088 FUI983081:FUI983088 GEE983081:GEE983088 GOA983081:GOA983088 GXW983081:GXW983088 HHS983081:HHS983088 HRO983081:HRO983088 IBK983081:IBK983088 ILG983081:ILG983088 IVC983081:IVC983088 JEY983081:JEY983088 JOU983081:JOU983088 JYQ983081:JYQ983088 KIM983081:KIM983088 KSI983081:KSI983088 LCE983081:LCE983088 LMA983081:LMA983088 LVW983081:LVW983088 MFS983081:MFS983088 MPO983081:MPO983088 MZK983081:MZK983088 NJG983081:NJG983088 NTC983081:NTC983088 OCY983081:OCY983088 OMU983081:OMU983088 OWQ983081:OWQ983088 PGM983081:PGM983088 PQI983081:PQI983088 QAE983081:QAE983088 QKA983081:QKA983088 QTW983081:QTW983088 RDS983081:RDS983088 RNO983081:RNO983088 RXK983081:RXK983088 SHG983081:SHG983088 SRC983081:SRC983088 TAY983081:TAY983088 TKU983081:TKU983088 TUQ983081:TUQ983088 UEM983081:UEM983088 UOI983081:UOI983088 UYE983081:UYE983088 VIA983081:VIA983088 VRW983081:VRW983088 WBS983081:WBS983088 WLO983081:WLO983088 B37" xr:uid="{F9F38E02-2647-4035-A112-B5214B3974BF}">
      <formula1>Valore</formula1>
    </dataValidation>
    <dataValidation type="list" allowBlank="1" showInputMessage="1" showErrorMessage="1" sqref="WVJ983081:WVJ983088 IX37:IX45 ST37:ST45 ACP37:ACP45 AML37:AML45 AWH37:AWH45 BGD37:BGD45 BPZ37:BPZ45 BZV37:BZV45 CJR37:CJR45 CTN37:CTN45 DDJ37:DDJ45 DNF37:DNF45 DXB37:DXB45 EGX37:EGX45 EQT37:EQT45 FAP37:FAP45 FKL37:FKL45 FUH37:FUH45 GED37:GED45 GNZ37:GNZ45 GXV37:GXV45 HHR37:HHR45 HRN37:HRN45 IBJ37:IBJ45 ILF37:ILF45 IVB37:IVB45 JEX37:JEX45 JOT37:JOT45 JYP37:JYP45 KIL37:KIL45 KSH37:KSH45 LCD37:LCD45 LLZ37:LLZ45 LVV37:LVV45 MFR37:MFR45 MPN37:MPN45 MZJ37:MZJ45 NJF37:NJF45 NTB37:NTB45 OCX37:OCX45 OMT37:OMT45 OWP37:OWP45 PGL37:PGL45 PQH37:PQH45 QAD37:QAD45 QJZ37:QJZ45 QTV37:QTV45 RDR37:RDR45 RNN37:RNN45 RXJ37:RXJ45 SHF37:SHF45 SRB37:SRB45 TAX37:TAX45 TKT37:TKT45 TUP37:TUP45 UEL37:UEL45 UOH37:UOH45 UYD37:UYD45 VHZ37:VHZ45 VRV37:VRV45 WBR37:WBR45 WLN37:WLN45 WVJ37:WVJ45 A65577:A65584 IX65577:IX65584 ST65577:ST65584 ACP65577:ACP65584 AML65577:AML65584 AWH65577:AWH65584 BGD65577:BGD65584 BPZ65577:BPZ65584 BZV65577:BZV65584 CJR65577:CJR65584 CTN65577:CTN65584 DDJ65577:DDJ65584 DNF65577:DNF65584 DXB65577:DXB65584 EGX65577:EGX65584 EQT65577:EQT65584 FAP65577:FAP65584 FKL65577:FKL65584 FUH65577:FUH65584 GED65577:GED65584 GNZ65577:GNZ65584 GXV65577:GXV65584 HHR65577:HHR65584 HRN65577:HRN65584 IBJ65577:IBJ65584 ILF65577:ILF65584 IVB65577:IVB65584 JEX65577:JEX65584 JOT65577:JOT65584 JYP65577:JYP65584 KIL65577:KIL65584 KSH65577:KSH65584 LCD65577:LCD65584 LLZ65577:LLZ65584 LVV65577:LVV65584 MFR65577:MFR65584 MPN65577:MPN65584 MZJ65577:MZJ65584 NJF65577:NJF65584 NTB65577:NTB65584 OCX65577:OCX65584 OMT65577:OMT65584 OWP65577:OWP65584 PGL65577:PGL65584 PQH65577:PQH65584 QAD65577:QAD65584 QJZ65577:QJZ65584 QTV65577:QTV65584 RDR65577:RDR65584 RNN65577:RNN65584 RXJ65577:RXJ65584 SHF65577:SHF65584 SRB65577:SRB65584 TAX65577:TAX65584 TKT65577:TKT65584 TUP65577:TUP65584 UEL65577:UEL65584 UOH65577:UOH65584 UYD65577:UYD65584 VHZ65577:VHZ65584 VRV65577:VRV65584 WBR65577:WBR65584 WLN65577:WLN65584 WVJ65577:WVJ65584 A131113:A131120 IX131113:IX131120 ST131113:ST131120 ACP131113:ACP131120 AML131113:AML131120 AWH131113:AWH131120 BGD131113:BGD131120 BPZ131113:BPZ131120 BZV131113:BZV131120 CJR131113:CJR131120 CTN131113:CTN131120 DDJ131113:DDJ131120 DNF131113:DNF131120 DXB131113:DXB131120 EGX131113:EGX131120 EQT131113:EQT131120 FAP131113:FAP131120 FKL131113:FKL131120 FUH131113:FUH131120 GED131113:GED131120 GNZ131113:GNZ131120 GXV131113:GXV131120 HHR131113:HHR131120 HRN131113:HRN131120 IBJ131113:IBJ131120 ILF131113:ILF131120 IVB131113:IVB131120 JEX131113:JEX131120 JOT131113:JOT131120 JYP131113:JYP131120 KIL131113:KIL131120 KSH131113:KSH131120 LCD131113:LCD131120 LLZ131113:LLZ131120 LVV131113:LVV131120 MFR131113:MFR131120 MPN131113:MPN131120 MZJ131113:MZJ131120 NJF131113:NJF131120 NTB131113:NTB131120 OCX131113:OCX131120 OMT131113:OMT131120 OWP131113:OWP131120 PGL131113:PGL131120 PQH131113:PQH131120 QAD131113:QAD131120 QJZ131113:QJZ131120 QTV131113:QTV131120 RDR131113:RDR131120 RNN131113:RNN131120 RXJ131113:RXJ131120 SHF131113:SHF131120 SRB131113:SRB131120 TAX131113:TAX131120 TKT131113:TKT131120 TUP131113:TUP131120 UEL131113:UEL131120 UOH131113:UOH131120 UYD131113:UYD131120 VHZ131113:VHZ131120 VRV131113:VRV131120 WBR131113:WBR131120 WLN131113:WLN131120 WVJ131113:WVJ131120 A196649:A196656 IX196649:IX196656 ST196649:ST196656 ACP196649:ACP196656 AML196649:AML196656 AWH196649:AWH196656 BGD196649:BGD196656 BPZ196649:BPZ196656 BZV196649:BZV196656 CJR196649:CJR196656 CTN196649:CTN196656 DDJ196649:DDJ196656 DNF196649:DNF196656 DXB196649:DXB196656 EGX196649:EGX196656 EQT196649:EQT196656 FAP196649:FAP196656 FKL196649:FKL196656 FUH196649:FUH196656 GED196649:GED196656 GNZ196649:GNZ196656 GXV196649:GXV196656 HHR196649:HHR196656 HRN196649:HRN196656 IBJ196649:IBJ196656 ILF196649:ILF196656 IVB196649:IVB196656 JEX196649:JEX196656 JOT196649:JOT196656 JYP196649:JYP196656 KIL196649:KIL196656 KSH196649:KSH196656 LCD196649:LCD196656 LLZ196649:LLZ196656 LVV196649:LVV196656 MFR196649:MFR196656 MPN196649:MPN196656 MZJ196649:MZJ196656 NJF196649:NJF196656 NTB196649:NTB196656 OCX196649:OCX196656 OMT196649:OMT196656 OWP196649:OWP196656 PGL196649:PGL196656 PQH196649:PQH196656 QAD196649:QAD196656 QJZ196649:QJZ196656 QTV196649:QTV196656 RDR196649:RDR196656 RNN196649:RNN196656 RXJ196649:RXJ196656 SHF196649:SHF196656 SRB196649:SRB196656 TAX196649:TAX196656 TKT196649:TKT196656 TUP196649:TUP196656 UEL196649:UEL196656 UOH196649:UOH196656 UYD196649:UYD196656 VHZ196649:VHZ196656 VRV196649:VRV196656 WBR196649:WBR196656 WLN196649:WLN196656 WVJ196649:WVJ196656 A262185:A262192 IX262185:IX262192 ST262185:ST262192 ACP262185:ACP262192 AML262185:AML262192 AWH262185:AWH262192 BGD262185:BGD262192 BPZ262185:BPZ262192 BZV262185:BZV262192 CJR262185:CJR262192 CTN262185:CTN262192 DDJ262185:DDJ262192 DNF262185:DNF262192 DXB262185:DXB262192 EGX262185:EGX262192 EQT262185:EQT262192 FAP262185:FAP262192 FKL262185:FKL262192 FUH262185:FUH262192 GED262185:GED262192 GNZ262185:GNZ262192 GXV262185:GXV262192 HHR262185:HHR262192 HRN262185:HRN262192 IBJ262185:IBJ262192 ILF262185:ILF262192 IVB262185:IVB262192 JEX262185:JEX262192 JOT262185:JOT262192 JYP262185:JYP262192 KIL262185:KIL262192 KSH262185:KSH262192 LCD262185:LCD262192 LLZ262185:LLZ262192 LVV262185:LVV262192 MFR262185:MFR262192 MPN262185:MPN262192 MZJ262185:MZJ262192 NJF262185:NJF262192 NTB262185:NTB262192 OCX262185:OCX262192 OMT262185:OMT262192 OWP262185:OWP262192 PGL262185:PGL262192 PQH262185:PQH262192 QAD262185:QAD262192 QJZ262185:QJZ262192 QTV262185:QTV262192 RDR262185:RDR262192 RNN262185:RNN262192 RXJ262185:RXJ262192 SHF262185:SHF262192 SRB262185:SRB262192 TAX262185:TAX262192 TKT262185:TKT262192 TUP262185:TUP262192 UEL262185:UEL262192 UOH262185:UOH262192 UYD262185:UYD262192 VHZ262185:VHZ262192 VRV262185:VRV262192 WBR262185:WBR262192 WLN262185:WLN262192 WVJ262185:WVJ262192 A327721:A327728 IX327721:IX327728 ST327721:ST327728 ACP327721:ACP327728 AML327721:AML327728 AWH327721:AWH327728 BGD327721:BGD327728 BPZ327721:BPZ327728 BZV327721:BZV327728 CJR327721:CJR327728 CTN327721:CTN327728 DDJ327721:DDJ327728 DNF327721:DNF327728 DXB327721:DXB327728 EGX327721:EGX327728 EQT327721:EQT327728 FAP327721:FAP327728 FKL327721:FKL327728 FUH327721:FUH327728 GED327721:GED327728 GNZ327721:GNZ327728 GXV327721:GXV327728 HHR327721:HHR327728 HRN327721:HRN327728 IBJ327721:IBJ327728 ILF327721:ILF327728 IVB327721:IVB327728 JEX327721:JEX327728 JOT327721:JOT327728 JYP327721:JYP327728 KIL327721:KIL327728 KSH327721:KSH327728 LCD327721:LCD327728 LLZ327721:LLZ327728 LVV327721:LVV327728 MFR327721:MFR327728 MPN327721:MPN327728 MZJ327721:MZJ327728 NJF327721:NJF327728 NTB327721:NTB327728 OCX327721:OCX327728 OMT327721:OMT327728 OWP327721:OWP327728 PGL327721:PGL327728 PQH327721:PQH327728 QAD327721:QAD327728 QJZ327721:QJZ327728 QTV327721:QTV327728 RDR327721:RDR327728 RNN327721:RNN327728 RXJ327721:RXJ327728 SHF327721:SHF327728 SRB327721:SRB327728 TAX327721:TAX327728 TKT327721:TKT327728 TUP327721:TUP327728 UEL327721:UEL327728 UOH327721:UOH327728 UYD327721:UYD327728 VHZ327721:VHZ327728 VRV327721:VRV327728 WBR327721:WBR327728 WLN327721:WLN327728 WVJ327721:WVJ327728 A393257:A393264 IX393257:IX393264 ST393257:ST393264 ACP393257:ACP393264 AML393257:AML393264 AWH393257:AWH393264 BGD393257:BGD393264 BPZ393257:BPZ393264 BZV393257:BZV393264 CJR393257:CJR393264 CTN393257:CTN393264 DDJ393257:DDJ393264 DNF393257:DNF393264 DXB393257:DXB393264 EGX393257:EGX393264 EQT393257:EQT393264 FAP393257:FAP393264 FKL393257:FKL393264 FUH393257:FUH393264 GED393257:GED393264 GNZ393257:GNZ393264 GXV393257:GXV393264 HHR393257:HHR393264 HRN393257:HRN393264 IBJ393257:IBJ393264 ILF393257:ILF393264 IVB393257:IVB393264 JEX393257:JEX393264 JOT393257:JOT393264 JYP393257:JYP393264 KIL393257:KIL393264 KSH393257:KSH393264 LCD393257:LCD393264 LLZ393257:LLZ393264 LVV393257:LVV393264 MFR393257:MFR393264 MPN393257:MPN393264 MZJ393257:MZJ393264 NJF393257:NJF393264 NTB393257:NTB393264 OCX393257:OCX393264 OMT393257:OMT393264 OWP393257:OWP393264 PGL393257:PGL393264 PQH393257:PQH393264 QAD393257:QAD393264 QJZ393257:QJZ393264 QTV393257:QTV393264 RDR393257:RDR393264 RNN393257:RNN393264 RXJ393257:RXJ393264 SHF393257:SHF393264 SRB393257:SRB393264 TAX393257:TAX393264 TKT393257:TKT393264 TUP393257:TUP393264 UEL393257:UEL393264 UOH393257:UOH393264 UYD393257:UYD393264 VHZ393257:VHZ393264 VRV393257:VRV393264 WBR393257:WBR393264 WLN393257:WLN393264 WVJ393257:WVJ393264 A458793:A458800 IX458793:IX458800 ST458793:ST458800 ACP458793:ACP458800 AML458793:AML458800 AWH458793:AWH458800 BGD458793:BGD458800 BPZ458793:BPZ458800 BZV458793:BZV458800 CJR458793:CJR458800 CTN458793:CTN458800 DDJ458793:DDJ458800 DNF458793:DNF458800 DXB458793:DXB458800 EGX458793:EGX458800 EQT458793:EQT458800 FAP458793:FAP458800 FKL458793:FKL458800 FUH458793:FUH458800 GED458793:GED458800 GNZ458793:GNZ458800 GXV458793:GXV458800 HHR458793:HHR458800 HRN458793:HRN458800 IBJ458793:IBJ458800 ILF458793:ILF458800 IVB458793:IVB458800 JEX458793:JEX458800 JOT458793:JOT458800 JYP458793:JYP458800 KIL458793:KIL458800 KSH458793:KSH458800 LCD458793:LCD458800 LLZ458793:LLZ458800 LVV458793:LVV458800 MFR458793:MFR458800 MPN458793:MPN458800 MZJ458793:MZJ458800 NJF458793:NJF458800 NTB458793:NTB458800 OCX458793:OCX458800 OMT458793:OMT458800 OWP458793:OWP458800 PGL458793:PGL458800 PQH458793:PQH458800 QAD458793:QAD458800 QJZ458793:QJZ458800 QTV458793:QTV458800 RDR458793:RDR458800 RNN458793:RNN458800 RXJ458793:RXJ458800 SHF458793:SHF458800 SRB458793:SRB458800 TAX458793:TAX458800 TKT458793:TKT458800 TUP458793:TUP458800 UEL458793:UEL458800 UOH458793:UOH458800 UYD458793:UYD458800 VHZ458793:VHZ458800 VRV458793:VRV458800 WBR458793:WBR458800 WLN458793:WLN458800 WVJ458793:WVJ458800 A524329:A524336 IX524329:IX524336 ST524329:ST524336 ACP524329:ACP524336 AML524329:AML524336 AWH524329:AWH524336 BGD524329:BGD524336 BPZ524329:BPZ524336 BZV524329:BZV524336 CJR524329:CJR524336 CTN524329:CTN524336 DDJ524329:DDJ524336 DNF524329:DNF524336 DXB524329:DXB524336 EGX524329:EGX524336 EQT524329:EQT524336 FAP524329:FAP524336 FKL524329:FKL524336 FUH524329:FUH524336 GED524329:GED524336 GNZ524329:GNZ524336 GXV524329:GXV524336 HHR524329:HHR524336 HRN524329:HRN524336 IBJ524329:IBJ524336 ILF524329:ILF524336 IVB524329:IVB524336 JEX524329:JEX524336 JOT524329:JOT524336 JYP524329:JYP524336 KIL524329:KIL524336 KSH524329:KSH524336 LCD524329:LCD524336 LLZ524329:LLZ524336 LVV524329:LVV524336 MFR524329:MFR524336 MPN524329:MPN524336 MZJ524329:MZJ524336 NJF524329:NJF524336 NTB524329:NTB524336 OCX524329:OCX524336 OMT524329:OMT524336 OWP524329:OWP524336 PGL524329:PGL524336 PQH524329:PQH524336 QAD524329:QAD524336 QJZ524329:QJZ524336 QTV524329:QTV524336 RDR524329:RDR524336 RNN524329:RNN524336 RXJ524329:RXJ524336 SHF524329:SHF524336 SRB524329:SRB524336 TAX524329:TAX524336 TKT524329:TKT524336 TUP524329:TUP524336 UEL524329:UEL524336 UOH524329:UOH524336 UYD524329:UYD524336 VHZ524329:VHZ524336 VRV524329:VRV524336 WBR524329:WBR524336 WLN524329:WLN524336 WVJ524329:WVJ524336 A589865:A589872 IX589865:IX589872 ST589865:ST589872 ACP589865:ACP589872 AML589865:AML589872 AWH589865:AWH589872 BGD589865:BGD589872 BPZ589865:BPZ589872 BZV589865:BZV589872 CJR589865:CJR589872 CTN589865:CTN589872 DDJ589865:DDJ589872 DNF589865:DNF589872 DXB589865:DXB589872 EGX589865:EGX589872 EQT589865:EQT589872 FAP589865:FAP589872 FKL589865:FKL589872 FUH589865:FUH589872 GED589865:GED589872 GNZ589865:GNZ589872 GXV589865:GXV589872 HHR589865:HHR589872 HRN589865:HRN589872 IBJ589865:IBJ589872 ILF589865:ILF589872 IVB589865:IVB589872 JEX589865:JEX589872 JOT589865:JOT589872 JYP589865:JYP589872 KIL589865:KIL589872 KSH589865:KSH589872 LCD589865:LCD589872 LLZ589865:LLZ589872 LVV589865:LVV589872 MFR589865:MFR589872 MPN589865:MPN589872 MZJ589865:MZJ589872 NJF589865:NJF589872 NTB589865:NTB589872 OCX589865:OCX589872 OMT589865:OMT589872 OWP589865:OWP589872 PGL589865:PGL589872 PQH589865:PQH589872 QAD589865:QAD589872 QJZ589865:QJZ589872 QTV589865:QTV589872 RDR589865:RDR589872 RNN589865:RNN589872 RXJ589865:RXJ589872 SHF589865:SHF589872 SRB589865:SRB589872 TAX589865:TAX589872 TKT589865:TKT589872 TUP589865:TUP589872 UEL589865:UEL589872 UOH589865:UOH589872 UYD589865:UYD589872 VHZ589865:VHZ589872 VRV589865:VRV589872 WBR589865:WBR589872 WLN589865:WLN589872 WVJ589865:WVJ589872 A655401:A655408 IX655401:IX655408 ST655401:ST655408 ACP655401:ACP655408 AML655401:AML655408 AWH655401:AWH655408 BGD655401:BGD655408 BPZ655401:BPZ655408 BZV655401:BZV655408 CJR655401:CJR655408 CTN655401:CTN655408 DDJ655401:DDJ655408 DNF655401:DNF655408 DXB655401:DXB655408 EGX655401:EGX655408 EQT655401:EQT655408 FAP655401:FAP655408 FKL655401:FKL655408 FUH655401:FUH655408 GED655401:GED655408 GNZ655401:GNZ655408 GXV655401:GXV655408 HHR655401:HHR655408 HRN655401:HRN655408 IBJ655401:IBJ655408 ILF655401:ILF655408 IVB655401:IVB655408 JEX655401:JEX655408 JOT655401:JOT655408 JYP655401:JYP655408 KIL655401:KIL655408 KSH655401:KSH655408 LCD655401:LCD655408 LLZ655401:LLZ655408 LVV655401:LVV655408 MFR655401:MFR655408 MPN655401:MPN655408 MZJ655401:MZJ655408 NJF655401:NJF655408 NTB655401:NTB655408 OCX655401:OCX655408 OMT655401:OMT655408 OWP655401:OWP655408 PGL655401:PGL655408 PQH655401:PQH655408 QAD655401:QAD655408 QJZ655401:QJZ655408 QTV655401:QTV655408 RDR655401:RDR655408 RNN655401:RNN655408 RXJ655401:RXJ655408 SHF655401:SHF655408 SRB655401:SRB655408 TAX655401:TAX655408 TKT655401:TKT655408 TUP655401:TUP655408 UEL655401:UEL655408 UOH655401:UOH655408 UYD655401:UYD655408 VHZ655401:VHZ655408 VRV655401:VRV655408 WBR655401:WBR655408 WLN655401:WLN655408 WVJ655401:WVJ655408 A720937:A720944 IX720937:IX720944 ST720937:ST720944 ACP720937:ACP720944 AML720937:AML720944 AWH720937:AWH720944 BGD720937:BGD720944 BPZ720937:BPZ720944 BZV720937:BZV720944 CJR720937:CJR720944 CTN720937:CTN720944 DDJ720937:DDJ720944 DNF720937:DNF720944 DXB720937:DXB720944 EGX720937:EGX720944 EQT720937:EQT720944 FAP720937:FAP720944 FKL720937:FKL720944 FUH720937:FUH720944 GED720937:GED720944 GNZ720937:GNZ720944 GXV720937:GXV720944 HHR720937:HHR720944 HRN720937:HRN720944 IBJ720937:IBJ720944 ILF720937:ILF720944 IVB720937:IVB720944 JEX720937:JEX720944 JOT720937:JOT720944 JYP720937:JYP720944 KIL720937:KIL720944 KSH720937:KSH720944 LCD720937:LCD720944 LLZ720937:LLZ720944 LVV720937:LVV720944 MFR720937:MFR720944 MPN720937:MPN720944 MZJ720937:MZJ720944 NJF720937:NJF720944 NTB720937:NTB720944 OCX720937:OCX720944 OMT720937:OMT720944 OWP720937:OWP720944 PGL720937:PGL720944 PQH720937:PQH720944 QAD720937:QAD720944 QJZ720937:QJZ720944 QTV720937:QTV720944 RDR720937:RDR720944 RNN720937:RNN720944 RXJ720937:RXJ720944 SHF720937:SHF720944 SRB720937:SRB720944 TAX720937:TAX720944 TKT720937:TKT720944 TUP720937:TUP720944 UEL720937:UEL720944 UOH720937:UOH720944 UYD720937:UYD720944 VHZ720937:VHZ720944 VRV720937:VRV720944 WBR720937:WBR720944 WLN720937:WLN720944 WVJ720937:WVJ720944 A786473:A786480 IX786473:IX786480 ST786473:ST786480 ACP786473:ACP786480 AML786473:AML786480 AWH786473:AWH786480 BGD786473:BGD786480 BPZ786473:BPZ786480 BZV786473:BZV786480 CJR786473:CJR786480 CTN786473:CTN786480 DDJ786473:DDJ786480 DNF786473:DNF786480 DXB786473:DXB786480 EGX786473:EGX786480 EQT786473:EQT786480 FAP786473:FAP786480 FKL786473:FKL786480 FUH786473:FUH786480 GED786473:GED786480 GNZ786473:GNZ786480 GXV786473:GXV786480 HHR786473:HHR786480 HRN786473:HRN786480 IBJ786473:IBJ786480 ILF786473:ILF786480 IVB786473:IVB786480 JEX786473:JEX786480 JOT786473:JOT786480 JYP786473:JYP786480 KIL786473:KIL786480 KSH786473:KSH786480 LCD786473:LCD786480 LLZ786473:LLZ786480 LVV786473:LVV786480 MFR786473:MFR786480 MPN786473:MPN786480 MZJ786473:MZJ786480 NJF786473:NJF786480 NTB786473:NTB786480 OCX786473:OCX786480 OMT786473:OMT786480 OWP786473:OWP786480 PGL786473:PGL786480 PQH786473:PQH786480 QAD786473:QAD786480 QJZ786473:QJZ786480 QTV786473:QTV786480 RDR786473:RDR786480 RNN786473:RNN786480 RXJ786473:RXJ786480 SHF786473:SHF786480 SRB786473:SRB786480 TAX786473:TAX786480 TKT786473:TKT786480 TUP786473:TUP786480 UEL786473:UEL786480 UOH786473:UOH786480 UYD786473:UYD786480 VHZ786473:VHZ786480 VRV786473:VRV786480 WBR786473:WBR786480 WLN786473:WLN786480 WVJ786473:WVJ786480 A852009:A852016 IX852009:IX852016 ST852009:ST852016 ACP852009:ACP852016 AML852009:AML852016 AWH852009:AWH852016 BGD852009:BGD852016 BPZ852009:BPZ852016 BZV852009:BZV852016 CJR852009:CJR852016 CTN852009:CTN852016 DDJ852009:DDJ852016 DNF852009:DNF852016 DXB852009:DXB852016 EGX852009:EGX852016 EQT852009:EQT852016 FAP852009:FAP852016 FKL852009:FKL852016 FUH852009:FUH852016 GED852009:GED852016 GNZ852009:GNZ852016 GXV852009:GXV852016 HHR852009:HHR852016 HRN852009:HRN852016 IBJ852009:IBJ852016 ILF852009:ILF852016 IVB852009:IVB852016 JEX852009:JEX852016 JOT852009:JOT852016 JYP852009:JYP852016 KIL852009:KIL852016 KSH852009:KSH852016 LCD852009:LCD852016 LLZ852009:LLZ852016 LVV852009:LVV852016 MFR852009:MFR852016 MPN852009:MPN852016 MZJ852009:MZJ852016 NJF852009:NJF852016 NTB852009:NTB852016 OCX852009:OCX852016 OMT852009:OMT852016 OWP852009:OWP852016 PGL852009:PGL852016 PQH852009:PQH852016 QAD852009:QAD852016 QJZ852009:QJZ852016 QTV852009:QTV852016 RDR852009:RDR852016 RNN852009:RNN852016 RXJ852009:RXJ852016 SHF852009:SHF852016 SRB852009:SRB852016 TAX852009:TAX852016 TKT852009:TKT852016 TUP852009:TUP852016 UEL852009:UEL852016 UOH852009:UOH852016 UYD852009:UYD852016 VHZ852009:VHZ852016 VRV852009:VRV852016 WBR852009:WBR852016 WLN852009:WLN852016 WVJ852009:WVJ852016 A917545:A917552 IX917545:IX917552 ST917545:ST917552 ACP917545:ACP917552 AML917545:AML917552 AWH917545:AWH917552 BGD917545:BGD917552 BPZ917545:BPZ917552 BZV917545:BZV917552 CJR917545:CJR917552 CTN917545:CTN917552 DDJ917545:DDJ917552 DNF917545:DNF917552 DXB917545:DXB917552 EGX917545:EGX917552 EQT917545:EQT917552 FAP917545:FAP917552 FKL917545:FKL917552 FUH917545:FUH917552 GED917545:GED917552 GNZ917545:GNZ917552 GXV917545:GXV917552 HHR917545:HHR917552 HRN917545:HRN917552 IBJ917545:IBJ917552 ILF917545:ILF917552 IVB917545:IVB917552 JEX917545:JEX917552 JOT917545:JOT917552 JYP917545:JYP917552 KIL917545:KIL917552 KSH917545:KSH917552 LCD917545:LCD917552 LLZ917545:LLZ917552 LVV917545:LVV917552 MFR917545:MFR917552 MPN917545:MPN917552 MZJ917545:MZJ917552 NJF917545:NJF917552 NTB917545:NTB917552 OCX917545:OCX917552 OMT917545:OMT917552 OWP917545:OWP917552 PGL917545:PGL917552 PQH917545:PQH917552 QAD917545:QAD917552 QJZ917545:QJZ917552 QTV917545:QTV917552 RDR917545:RDR917552 RNN917545:RNN917552 RXJ917545:RXJ917552 SHF917545:SHF917552 SRB917545:SRB917552 TAX917545:TAX917552 TKT917545:TKT917552 TUP917545:TUP917552 UEL917545:UEL917552 UOH917545:UOH917552 UYD917545:UYD917552 VHZ917545:VHZ917552 VRV917545:VRV917552 WBR917545:WBR917552 WLN917545:WLN917552 WVJ917545:WVJ917552 A983081:A983088 IX983081:IX983088 ST983081:ST983088 ACP983081:ACP983088 AML983081:AML983088 AWH983081:AWH983088 BGD983081:BGD983088 BPZ983081:BPZ983088 BZV983081:BZV983088 CJR983081:CJR983088 CTN983081:CTN983088 DDJ983081:DDJ983088 DNF983081:DNF983088 DXB983081:DXB983088 EGX983081:EGX983088 EQT983081:EQT983088 FAP983081:FAP983088 FKL983081:FKL983088 FUH983081:FUH983088 GED983081:GED983088 GNZ983081:GNZ983088 GXV983081:GXV983088 HHR983081:HHR983088 HRN983081:HRN983088 IBJ983081:IBJ983088 ILF983081:ILF983088 IVB983081:IVB983088 JEX983081:JEX983088 JOT983081:JOT983088 JYP983081:JYP983088 KIL983081:KIL983088 KSH983081:KSH983088 LCD983081:LCD983088 LLZ983081:LLZ983088 LVV983081:LVV983088 MFR983081:MFR983088 MPN983081:MPN983088 MZJ983081:MZJ983088 NJF983081:NJF983088 NTB983081:NTB983088 OCX983081:OCX983088 OMT983081:OMT983088 OWP983081:OWP983088 PGL983081:PGL983088 PQH983081:PQH983088 QAD983081:QAD983088 QJZ983081:QJZ983088 QTV983081:QTV983088 RDR983081:RDR983088 RNN983081:RNN983088 RXJ983081:RXJ983088 SHF983081:SHF983088 SRB983081:SRB983088 TAX983081:TAX983088 TKT983081:TKT983088 TUP983081:TUP983088 UEL983081:UEL983088 UOH983081:UOH983088 UYD983081:UYD983088 VHZ983081:VHZ983088 VRV983081:VRV983088 WBR983081:WBR983088 WLN983081:WLN983088 A37" xr:uid="{39E4EE2F-06F3-48A5-A88E-843349014C47}">
      <formula1>Comportamenti</formula1>
    </dataValidation>
  </dataValidations>
  <pageMargins left="0.7" right="0.7" top="0.75" bottom="0.75" header="0.3" footer="0.3"/>
  <pageSetup paperSize="9" scale="65" orientation="landscape"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BFC8D592-0049-4C1B-9739-AAAA98326621}">
          <x14:formula1>
            <xm:f>Foglio1!$A$2:$A$10</xm:f>
          </x14:formula1>
          <xm:sqref>A38:A45 B48</xm:sqref>
        </x14:dataValidation>
        <x14:dataValidation type="list" allowBlank="1" showInputMessage="1" showErrorMessage="1" xr:uid="{F243C075-F1A4-4940-BADF-3A85D3C46C49}">
          <x14:formula1>
            <xm:f>Foglio1!$B$2:$B$10</xm:f>
          </x14:formula1>
          <xm:sqref>B38:B45 C48</xm:sqref>
        </x14:dataValidation>
      </x14:dataValidations>
    </ext>
  </extLs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ED4F00-031E-4B9B-868A-86D984593503}">
  <dimension ref="A1:BJ78"/>
  <sheetViews>
    <sheetView topLeftCell="A19" zoomScaleNormal="100" workbookViewId="0">
      <selection activeCell="B29" sqref="B29"/>
    </sheetView>
  </sheetViews>
  <sheetFormatPr defaultRowHeight="24" customHeight="1" x14ac:dyDescent="0.25"/>
  <cols>
    <col min="1" max="1" width="1.28515625" style="42" customWidth="1"/>
    <col min="2" max="2" width="52.42578125" style="42" customWidth="1"/>
    <col min="3" max="3" width="48.7109375" style="42" customWidth="1"/>
    <col min="4" max="4" width="6.7109375" style="60" customWidth="1"/>
    <col min="5" max="5" width="8.28515625" style="60" customWidth="1"/>
    <col min="6" max="6" width="6.42578125" style="60" hidden="1" customWidth="1"/>
    <col min="7" max="7" width="6.85546875" style="61" customWidth="1"/>
    <col min="8" max="8" width="13.7109375" style="42" customWidth="1"/>
    <col min="9" max="9" width="15.7109375" style="42" customWidth="1"/>
    <col min="10" max="10" width="14.7109375" style="42" customWidth="1"/>
    <col min="11" max="11" width="15" style="42" customWidth="1"/>
    <col min="12" max="12" width="14.28515625" style="42" customWidth="1"/>
    <col min="13" max="13" width="15.140625" style="42" customWidth="1"/>
    <col min="14" max="14" width="1.5703125" style="42" customWidth="1"/>
    <col min="15" max="15" width="18.85546875" style="42" hidden="1" customWidth="1"/>
    <col min="16" max="16" width="8" style="42" hidden="1" customWidth="1"/>
    <col min="17" max="28" width="8" style="42" customWidth="1"/>
    <col min="29" max="32" width="9.28515625" style="42" customWidth="1"/>
    <col min="33" max="60" width="8.85546875" style="42"/>
    <col min="61" max="61" width="64" style="136" customWidth="1"/>
    <col min="62" max="62" width="97.85546875" style="136" customWidth="1"/>
    <col min="63" max="256" width="8.85546875" style="42"/>
    <col min="257" max="257" width="1.28515625" style="42" customWidth="1"/>
    <col min="258" max="258" width="44.85546875" style="42" customWidth="1"/>
    <col min="259" max="259" width="47.28515625" style="42" customWidth="1"/>
    <col min="260" max="260" width="8.140625" style="42" customWidth="1"/>
    <col min="261" max="261" width="8.28515625" style="42" customWidth="1"/>
    <col min="262" max="262" width="5.42578125" style="42" customWidth="1"/>
    <col min="263" max="263" width="8.5703125" style="42" customWidth="1"/>
    <col min="264" max="264" width="13.7109375" style="42" customWidth="1"/>
    <col min="265" max="265" width="15.7109375" style="42" customWidth="1"/>
    <col min="266" max="266" width="14.7109375" style="42" customWidth="1"/>
    <col min="267" max="267" width="15" style="42" customWidth="1"/>
    <col min="268" max="269" width="14.28515625" style="42" customWidth="1"/>
    <col min="270" max="270" width="0" style="42" hidden="1" customWidth="1"/>
    <col min="271" max="271" width="18.85546875" style="42" customWidth="1"/>
    <col min="272" max="284" width="8" style="42" customWidth="1"/>
    <col min="285" max="288" width="9.28515625" style="42" customWidth="1"/>
    <col min="289" max="316" width="8.85546875" style="42"/>
    <col min="317" max="317" width="64" style="42" customWidth="1"/>
    <col min="318" max="318" width="97.85546875" style="42" customWidth="1"/>
    <col min="319" max="512" width="8.85546875" style="42"/>
    <col min="513" max="513" width="1.28515625" style="42" customWidth="1"/>
    <col min="514" max="514" width="44.85546875" style="42" customWidth="1"/>
    <col min="515" max="515" width="47.28515625" style="42" customWidth="1"/>
    <col min="516" max="516" width="8.140625" style="42" customWidth="1"/>
    <col min="517" max="517" width="8.28515625" style="42" customWidth="1"/>
    <col min="518" max="518" width="5.42578125" style="42" customWidth="1"/>
    <col min="519" max="519" width="8.5703125" style="42" customWidth="1"/>
    <col min="520" max="520" width="13.7109375" style="42" customWidth="1"/>
    <col min="521" max="521" width="15.7109375" style="42" customWidth="1"/>
    <col min="522" max="522" width="14.7109375" style="42" customWidth="1"/>
    <col min="523" max="523" width="15" style="42" customWidth="1"/>
    <col min="524" max="525" width="14.28515625" style="42" customWidth="1"/>
    <col min="526" max="526" width="0" style="42" hidden="1" customWidth="1"/>
    <col min="527" max="527" width="18.85546875" style="42" customWidth="1"/>
    <col min="528" max="540" width="8" style="42" customWidth="1"/>
    <col min="541" max="544" width="9.28515625" style="42" customWidth="1"/>
    <col min="545" max="572" width="8.85546875" style="42"/>
    <col min="573" max="573" width="64" style="42" customWidth="1"/>
    <col min="574" max="574" width="97.85546875" style="42" customWidth="1"/>
    <col min="575" max="768" width="8.85546875" style="42"/>
    <col min="769" max="769" width="1.28515625" style="42" customWidth="1"/>
    <col min="770" max="770" width="44.85546875" style="42" customWidth="1"/>
    <col min="771" max="771" width="47.28515625" style="42" customWidth="1"/>
    <col min="772" max="772" width="8.140625" style="42" customWidth="1"/>
    <col min="773" max="773" width="8.28515625" style="42" customWidth="1"/>
    <col min="774" max="774" width="5.42578125" style="42" customWidth="1"/>
    <col min="775" max="775" width="8.5703125" style="42" customWidth="1"/>
    <col min="776" max="776" width="13.7109375" style="42" customWidth="1"/>
    <col min="777" max="777" width="15.7109375" style="42" customWidth="1"/>
    <col min="778" max="778" width="14.7109375" style="42" customWidth="1"/>
    <col min="779" max="779" width="15" style="42" customWidth="1"/>
    <col min="780" max="781" width="14.28515625" style="42" customWidth="1"/>
    <col min="782" max="782" width="0" style="42" hidden="1" customWidth="1"/>
    <col min="783" max="783" width="18.85546875" style="42" customWidth="1"/>
    <col min="784" max="796" width="8" style="42" customWidth="1"/>
    <col min="797" max="800" width="9.28515625" style="42" customWidth="1"/>
    <col min="801" max="828" width="8.85546875" style="42"/>
    <col min="829" max="829" width="64" style="42" customWidth="1"/>
    <col min="830" max="830" width="97.85546875" style="42" customWidth="1"/>
    <col min="831" max="1024" width="8.85546875" style="42"/>
    <col min="1025" max="1025" width="1.28515625" style="42" customWidth="1"/>
    <col min="1026" max="1026" width="44.85546875" style="42" customWidth="1"/>
    <col min="1027" max="1027" width="47.28515625" style="42" customWidth="1"/>
    <col min="1028" max="1028" width="8.140625" style="42" customWidth="1"/>
    <col min="1029" max="1029" width="8.28515625" style="42" customWidth="1"/>
    <col min="1030" max="1030" width="5.42578125" style="42" customWidth="1"/>
    <col min="1031" max="1031" width="8.5703125" style="42" customWidth="1"/>
    <col min="1032" max="1032" width="13.7109375" style="42" customWidth="1"/>
    <col min="1033" max="1033" width="15.7109375" style="42" customWidth="1"/>
    <col min="1034" max="1034" width="14.7109375" style="42" customWidth="1"/>
    <col min="1035" max="1035" width="15" style="42" customWidth="1"/>
    <col min="1036" max="1037" width="14.28515625" style="42" customWidth="1"/>
    <col min="1038" max="1038" width="0" style="42" hidden="1" customWidth="1"/>
    <col min="1039" max="1039" width="18.85546875" style="42" customWidth="1"/>
    <col min="1040" max="1052" width="8" style="42" customWidth="1"/>
    <col min="1053" max="1056" width="9.28515625" style="42" customWidth="1"/>
    <col min="1057" max="1084" width="8.85546875" style="42"/>
    <col min="1085" max="1085" width="64" style="42" customWidth="1"/>
    <col min="1086" max="1086" width="97.85546875" style="42" customWidth="1"/>
    <col min="1087" max="1280" width="8.85546875" style="42"/>
    <col min="1281" max="1281" width="1.28515625" style="42" customWidth="1"/>
    <col min="1282" max="1282" width="44.85546875" style="42" customWidth="1"/>
    <col min="1283" max="1283" width="47.28515625" style="42" customWidth="1"/>
    <col min="1284" max="1284" width="8.140625" style="42" customWidth="1"/>
    <col min="1285" max="1285" width="8.28515625" style="42" customWidth="1"/>
    <col min="1286" max="1286" width="5.42578125" style="42" customWidth="1"/>
    <col min="1287" max="1287" width="8.5703125" style="42" customWidth="1"/>
    <col min="1288" max="1288" width="13.7109375" style="42" customWidth="1"/>
    <col min="1289" max="1289" width="15.7109375" style="42" customWidth="1"/>
    <col min="1290" max="1290" width="14.7109375" style="42" customWidth="1"/>
    <col min="1291" max="1291" width="15" style="42" customWidth="1"/>
    <col min="1292" max="1293" width="14.28515625" style="42" customWidth="1"/>
    <col min="1294" max="1294" width="0" style="42" hidden="1" customWidth="1"/>
    <col min="1295" max="1295" width="18.85546875" style="42" customWidth="1"/>
    <col min="1296" max="1308" width="8" style="42" customWidth="1"/>
    <col min="1309" max="1312" width="9.28515625" style="42" customWidth="1"/>
    <col min="1313" max="1340" width="8.85546875" style="42"/>
    <col min="1341" max="1341" width="64" style="42" customWidth="1"/>
    <col min="1342" max="1342" width="97.85546875" style="42" customWidth="1"/>
    <col min="1343" max="1536" width="8.85546875" style="42"/>
    <col min="1537" max="1537" width="1.28515625" style="42" customWidth="1"/>
    <col min="1538" max="1538" width="44.85546875" style="42" customWidth="1"/>
    <col min="1539" max="1539" width="47.28515625" style="42" customWidth="1"/>
    <col min="1540" max="1540" width="8.140625" style="42" customWidth="1"/>
    <col min="1541" max="1541" width="8.28515625" style="42" customWidth="1"/>
    <col min="1542" max="1542" width="5.42578125" style="42" customWidth="1"/>
    <col min="1543" max="1543" width="8.5703125" style="42" customWidth="1"/>
    <col min="1544" max="1544" width="13.7109375" style="42" customWidth="1"/>
    <col min="1545" max="1545" width="15.7109375" style="42" customWidth="1"/>
    <col min="1546" max="1546" width="14.7109375" style="42" customWidth="1"/>
    <col min="1547" max="1547" width="15" style="42" customWidth="1"/>
    <col min="1548" max="1549" width="14.28515625" style="42" customWidth="1"/>
    <col min="1550" max="1550" width="0" style="42" hidden="1" customWidth="1"/>
    <col min="1551" max="1551" width="18.85546875" style="42" customWidth="1"/>
    <col min="1552" max="1564" width="8" style="42" customWidth="1"/>
    <col min="1565" max="1568" width="9.28515625" style="42" customWidth="1"/>
    <col min="1569" max="1596" width="8.85546875" style="42"/>
    <col min="1597" max="1597" width="64" style="42" customWidth="1"/>
    <col min="1598" max="1598" width="97.85546875" style="42" customWidth="1"/>
    <col min="1599" max="1792" width="8.85546875" style="42"/>
    <col min="1793" max="1793" width="1.28515625" style="42" customWidth="1"/>
    <col min="1794" max="1794" width="44.85546875" style="42" customWidth="1"/>
    <col min="1795" max="1795" width="47.28515625" style="42" customWidth="1"/>
    <col min="1796" max="1796" width="8.140625" style="42" customWidth="1"/>
    <col min="1797" max="1797" width="8.28515625" style="42" customWidth="1"/>
    <col min="1798" max="1798" width="5.42578125" style="42" customWidth="1"/>
    <col min="1799" max="1799" width="8.5703125" style="42" customWidth="1"/>
    <col min="1800" max="1800" width="13.7109375" style="42" customWidth="1"/>
    <col min="1801" max="1801" width="15.7109375" style="42" customWidth="1"/>
    <col min="1802" max="1802" width="14.7109375" style="42" customWidth="1"/>
    <col min="1803" max="1803" width="15" style="42" customWidth="1"/>
    <col min="1804" max="1805" width="14.28515625" style="42" customWidth="1"/>
    <col min="1806" max="1806" width="0" style="42" hidden="1" customWidth="1"/>
    <col min="1807" max="1807" width="18.85546875" style="42" customWidth="1"/>
    <col min="1808" max="1820" width="8" style="42" customWidth="1"/>
    <col min="1821" max="1824" width="9.28515625" style="42" customWidth="1"/>
    <col min="1825" max="1852" width="8.85546875" style="42"/>
    <col min="1853" max="1853" width="64" style="42" customWidth="1"/>
    <col min="1854" max="1854" width="97.85546875" style="42" customWidth="1"/>
    <col min="1855" max="2048" width="8.85546875" style="42"/>
    <col min="2049" max="2049" width="1.28515625" style="42" customWidth="1"/>
    <col min="2050" max="2050" width="44.85546875" style="42" customWidth="1"/>
    <col min="2051" max="2051" width="47.28515625" style="42" customWidth="1"/>
    <col min="2052" max="2052" width="8.140625" style="42" customWidth="1"/>
    <col min="2053" max="2053" width="8.28515625" style="42" customWidth="1"/>
    <col min="2054" max="2054" width="5.42578125" style="42" customWidth="1"/>
    <col min="2055" max="2055" width="8.5703125" style="42" customWidth="1"/>
    <col min="2056" max="2056" width="13.7109375" style="42" customWidth="1"/>
    <col min="2057" max="2057" width="15.7109375" style="42" customWidth="1"/>
    <col min="2058" max="2058" width="14.7109375" style="42" customWidth="1"/>
    <col min="2059" max="2059" width="15" style="42" customWidth="1"/>
    <col min="2060" max="2061" width="14.28515625" style="42" customWidth="1"/>
    <col min="2062" max="2062" width="0" style="42" hidden="1" customWidth="1"/>
    <col min="2063" max="2063" width="18.85546875" style="42" customWidth="1"/>
    <col min="2064" max="2076" width="8" style="42" customWidth="1"/>
    <col min="2077" max="2080" width="9.28515625" style="42" customWidth="1"/>
    <col min="2081" max="2108" width="8.85546875" style="42"/>
    <col min="2109" max="2109" width="64" style="42" customWidth="1"/>
    <col min="2110" max="2110" width="97.85546875" style="42" customWidth="1"/>
    <col min="2111" max="2304" width="8.85546875" style="42"/>
    <col min="2305" max="2305" width="1.28515625" style="42" customWidth="1"/>
    <col min="2306" max="2306" width="44.85546875" style="42" customWidth="1"/>
    <col min="2307" max="2307" width="47.28515625" style="42" customWidth="1"/>
    <col min="2308" max="2308" width="8.140625" style="42" customWidth="1"/>
    <col min="2309" max="2309" width="8.28515625" style="42" customWidth="1"/>
    <col min="2310" max="2310" width="5.42578125" style="42" customWidth="1"/>
    <col min="2311" max="2311" width="8.5703125" style="42" customWidth="1"/>
    <col min="2312" max="2312" width="13.7109375" style="42" customWidth="1"/>
    <col min="2313" max="2313" width="15.7109375" style="42" customWidth="1"/>
    <col min="2314" max="2314" width="14.7109375" style="42" customWidth="1"/>
    <col min="2315" max="2315" width="15" style="42" customWidth="1"/>
    <col min="2316" max="2317" width="14.28515625" style="42" customWidth="1"/>
    <col min="2318" max="2318" width="0" style="42" hidden="1" customWidth="1"/>
    <col min="2319" max="2319" width="18.85546875" style="42" customWidth="1"/>
    <col min="2320" max="2332" width="8" style="42" customWidth="1"/>
    <col min="2333" max="2336" width="9.28515625" style="42" customWidth="1"/>
    <col min="2337" max="2364" width="8.85546875" style="42"/>
    <col min="2365" max="2365" width="64" style="42" customWidth="1"/>
    <col min="2366" max="2366" width="97.85546875" style="42" customWidth="1"/>
    <col min="2367" max="2560" width="8.85546875" style="42"/>
    <col min="2561" max="2561" width="1.28515625" style="42" customWidth="1"/>
    <col min="2562" max="2562" width="44.85546875" style="42" customWidth="1"/>
    <col min="2563" max="2563" width="47.28515625" style="42" customWidth="1"/>
    <col min="2564" max="2564" width="8.140625" style="42" customWidth="1"/>
    <col min="2565" max="2565" width="8.28515625" style="42" customWidth="1"/>
    <col min="2566" max="2566" width="5.42578125" style="42" customWidth="1"/>
    <col min="2567" max="2567" width="8.5703125" style="42" customWidth="1"/>
    <col min="2568" max="2568" width="13.7109375" style="42" customWidth="1"/>
    <col min="2569" max="2569" width="15.7109375" style="42" customWidth="1"/>
    <col min="2570" max="2570" width="14.7109375" style="42" customWidth="1"/>
    <col min="2571" max="2571" width="15" style="42" customWidth="1"/>
    <col min="2572" max="2573" width="14.28515625" style="42" customWidth="1"/>
    <col min="2574" max="2574" width="0" style="42" hidden="1" customWidth="1"/>
    <col min="2575" max="2575" width="18.85546875" style="42" customWidth="1"/>
    <col min="2576" max="2588" width="8" style="42" customWidth="1"/>
    <col min="2589" max="2592" width="9.28515625" style="42" customWidth="1"/>
    <col min="2593" max="2620" width="8.85546875" style="42"/>
    <col min="2621" max="2621" width="64" style="42" customWidth="1"/>
    <col min="2622" max="2622" width="97.85546875" style="42" customWidth="1"/>
    <col min="2623" max="2816" width="8.85546875" style="42"/>
    <col min="2817" max="2817" width="1.28515625" style="42" customWidth="1"/>
    <col min="2818" max="2818" width="44.85546875" style="42" customWidth="1"/>
    <col min="2819" max="2819" width="47.28515625" style="42" customWidth="1"/>
    <col min="2820" max="2820" width="8.140625" style="42" customWidth="1"/>
    <col min="2821" max="2821" width="8.28515625" style="42" customWidth="1"/>
    <col min="2822" max="2822" width="5.42578125" style="42" customWidth="1"/>
    <col min="2823" max="2823" width="8.5703125" style="42" customWidth="1"/>
    <col min="2824" max="2824" width="13.7109375" style="42" customWidth="1"/>
    <col min="2825" max="2825" width="15.7109375" style="42" customWidth="1"/>
    <col min="2826" max="2826" width="14.7109375" style="42" customWidth="1"/>
    <col min="2827" max="2827" width="15" style="42" customWidth="1"/>
    <col min="2828" max="2829" width="14.28515625" style="42" customWidth="1"/>
    <col min="2830" max="2830" width="0" style="42" hidden="1" customWidth="1"/>
    <col min="2831" max="2831" width="18.85546875" style="42" customWidth="1"/>
    <col min="2832" max="2844" width="8" style="42" customWidth="1"/>
    <col min="2845" max="2848" width="9.28515625" style="42" customWidth="1"/>
    <col min="2849" max="2876" width="8.85546875" style="42"/>
    <col min="2877" max="2877" width="64" style="42" customWidth="1"/>
    <col min="2878" max="2878" width="97.85546875" style="42" customWidth="1"/>
    <col min="2879" max="3072" width="8.85546875" style="42"/>
    <col min="3073" max="3073" width="1.28515625" style="42" customWidth="1"/>
    <col min="3074" max="3074" width="44.85546875" style="42" customWidth="1"/>
    <col min="3075" max="3075" width="47.28515625" style="42" customWidth="1"/>
    <col min="3076" max="3076" width="8.140625" style="42" customWidth="1"/>
    <col min="3077" max="3077" width="8.28515625" style="42" customWidth="1"/>
    <col min="3078" max="3078" width="5.42578125" style="42" customWidth="1"/>
    <col min="3079" max="3079" width="8.5703125" style="42" customWidth="1"/>
    <col min="3080" max="3080" width="13.7109375" style="42" customWidth="1"/>
    <col min="3081" max="3081" width="15.7109375" style="42" customWidth="1"/>
    <col min="3082" max="3082" width="14.7109375" style="42" customWidth="1"/>
    <col min="3083" max="3083" width="15" style="42" customWidth="1"/>
    <col min="3084" max="3085" width="14.28515625" style="42" customWidth="1"/>
    <col min="3086" max="3086" width="0" style="42" hidden="1" customWidth="1"/>
    <col min="3087" max="3087" width="18.85546875" style="42" customWidth="1"/>
    <col min="3088" max="3100" width="8" style="42" customWidth="1"/>
    <col min="3101" max="3104" width="9.28515625" style="42" customWidth="1"/>
    <col min="3105" max="3132" width="8.85546875" style="42"/>
    <col min="3133" max="3133" width="64" style="42" customWidth="1"/>
    <col min="3134" max="3134" width="97.85546875" style="42" customWidth="1"/>
    <col min="3135" max="3328" width="8.85546875" style="42"/>
    <col min="3329" max="3329" width="1.28515625" style="42" customWidth="1"/>
    <col min="3330" max="3330" width="44.85546875" style="42" customWidth="1"/>
    <col min="3331" max="3331" width="47.28515625" style="42" customWidth="1"/>
    <col min="3332" max="3332" width="8.140625" style="42" customWidth="1"/>
    <col min="3333" max="3333" width="8.28515625" style="42" customWidth="1"/>
    <col min="3334" max="3334" width="5.42578125" style="42" customWidth="1"/>
    <col min="3335" max="3335" width="8.5703125" style="42" customWidth="1"/>
    <col min="3336" max="3336" width="13.7109375" style="42" customWidth="1"/>
    <col min="3337" max="3337" width="15.7109375" style="42" customWidth="1"/>
    <col min="3338" max="3338" width="14.7109375" style="42" customWidth="1"/>
    <col min="3339" max="3339" width="15" style="42" customWidth="1"/>
    <col min="3340" max="3341" width="14.28515625" style="42" customWidth="1"/>
    <col min="3342" max="3342" width="0" style="42" hidden="1" customWidth="1"/>
    <col min="3343" max="3343" width="18.85546875" style="42" customWidth="1"/>
    <col min="3344" max="3356" width="8" style="42" customWidth="1"/>
    <col min="3357" max="3360" width="9.28515625" style="42" customWidth="1"/>
    <col min="3361" max="3388" width="8.85546875" style="42"/>
    <col min="3389" max="3389" width="64" style="42" customWidth="1"/>
    <col min="3390" max="3390" width="97.85546875" style="42" customWidth="1"/>
    <col min="3391" max="3584" width="8.85546875" style="42"/>
    <col min="3585" max="3585" width="1.28515625" style="42" customWidth="1"/>
    <col min="3586" max="3586" width="44.85546875" style="42" customWidth="1"/>
    <col min="3587" max="3587" width="47.28515625" style="42" customWidth="1"/>
    <col min="3588" max="3588" width="8.140625" style="42" customWidth="1"/>
    <col min="3589" max="3589" width="8.28515625" style="42" customWidth="1"/>
    <col min="3590" max="3590" width="5.42578125" style="42" customWidth="1"/>
    <col min="3591" max="3591" width="8.5703125" style="42" customWidth="1"/>
    <col min="3592" max="3592" width="13.7109375" style="42" customWidth="1"/>
    <col min="3593" max="3593" width="15.7109375" style="42" customWidth="1"/>
    <col min="3594" max="3594" width="14.7109375" style="42" customWidth="1"/>
    <col min="3595" max="3595" width="15" style="42" customWidth="1"/>
    <col min="3596" max="3597" width="14.28515625" style="42" customWidth="1"/>
    <col min="3598" max="3598" width="0" style="42" hidden="1" customWidth="1"/>
    <col min="3599" max="3599" width="18.85546875" style="42" customWidth="1"/>
    <col min="3600" max="3612" width="8" style="42" customWidth="1"/>
    <col min="3613" max="3616" width="9.28515625" style="42" customWidth="1"/>
    <col min="3617" max="3644" width="8.85546875" style="42"/>
    <col min="3645" max="3645" width="64" style="42" customWidth="1"/>
    <col min="3646" max="3646" width="97.85546875" style="42" customWidth="1"/>
    <col min="3647" max="3840" width="8.85546875" style="42"/>
    <col min="3841" max="3841" width="1.28515625" style="42" customWidth="1"/>
    <col min="3842" max="3842" width="44.85546875" style="42" customWidth="1"/>
    <col min="3843" max="3843" width="47.28515625" style="42" customWidth="1"/>
    <col min="3844" max="3844" width="8.140625" style="42" customWidth="1"/>
    <col min="3845" max="3845" width="8.28515625" style="42" customWidth="1"/>
    <col min="3846" max="3846" width="5.42578125" style="42" customWidth="1"/>
    <col min="3847" max="3847" width="8.5703125" style="42" customWidth="1"/>
    <col min="3848" max="3848" width="13.7109375" style="42" customWidth="1"/>
    <col min="3849" max="3849" width="15.7109375" style="42" customWidth="1"/>
    <col min="3850" max="3850" width="14.7109375" style="42" customWidth="1"/>
    <col min="3851" max="3851" width="15" style="42" customWidth="1"/>
    <col min="3852" max="3853" width="14.28515625" style="42" customWidth="1"/>
    <col min="3854" max="3854" width="0" style="42" hidden="1" customWidth="1"/>
    <col min="3855" max="3855" width="18.85546875" style="42" customWidth="1"/>
    <col min="3856" max="3868" width="8" style="42" customWidth="1"/>
    <col min="3869" max="3872" width="9.28515625" style="42" customWidth="1"/>
    <col min="3873" max="3900" width="8.85546875" style="42"/>
    <col min="3901" max="3901" width="64" style="42" customWidth="1"/>
    <col min="3902" max="3902" width="97.85546875" style="42" customWidth="1"/>
    <col min="3903" max="4096" width="8.85546875" style="42"/>
    <col min="4097" max="4097" width="1.28515625" style="42" customWidth="1"/>
    <col min="4098" max="4098" width="44.85546875" style="42" customWidth="1"/>
    <col min="4099" max="4099" width="47.28515625" style="42" customWidth="1"/>
    <col min="4100" max="4100" width="8.140625" style="42" customWidth="1"/>
    <col min="4101" max="4101" width="8.28515625" style="42" customWidth="1"/>
    <col min="4102" max="4102" width="5.42578125" style="42" customWidth="1"/>
    <col min="4103" max="4103" width="8.5703125" style="42" customWidth="1"/>
    <col min="4104" max="4104" width="13.7109375" style="42" customWidth="1"/>
    <col min="4105" max="4105" width="15.7109375" style="42" customWidth="1"/>
    <col min="4106" max="4106" width="14.7109375" style="42" customWidth="1"/>
    <col min="4107" max="4107" width="15" style="42" customWidth="1"/>
    <col min="4108" max="4109" width="14.28515625" style="42" customWidth="1"/>
    <col min="4110" max="4110" width="0" style="42" hidden="1" customWidth="1"/>
    <col min="4111" max="4111" width="18.85546875" style="42" customWidth="1"/>
    <col min="4112" max="4124" width="8" style="42" customWidth="1"/>
    <col min="4125" max="4128" width="9.28515625" style="42" customWidth="1"/>
    <col min="4129" max="4156" width="8.85546875" style="42"/>
    <col min="4157" max="4157" width="64" style="42" customWidth="1"/>
    <col min="4158" max="4158" width="97.85546875" style="42" customWidth="1"/>
    <col min="4159" max="4352" width="8.85546875" style="42"/>
    <col min="4353" max="4353" width="1.28515625" style="42" customWidth="1"/>
    <col min="4354" max="4354" width="44.85546875" style="42" customWidth="1"/>
    <col min="4355" max="4355" width="47.28515625" style="42" customWidth="1"/>
    <col min="4356" max="4356" width="8.140625" style="42" customWidth="1"/>
    <col min="4357" max="4357" width="8.28515625" style="42" customWidth="1"/>
    <col min="4358" max="4358" width="5.42578125" style="42" customWidth="1"/>
    <col min="4359" max="4359" width="8.5703125" style="42" customWidth="1"/>
    <col min="4360" max="4360" width="13.7109375" style="42" customWidth="1"/>
    <col min="4361" max="4361" width="15.7109375" style="42" customWidth="1"/>
    <col min="4362" max="4362" width="14.7109375" style="42" customWidth="1"/>
    <col min="4363" max="4363" width="15" style="42" customWidth="1"/>
    <col min="4364" max="4365" width="14.28515625" style="42" customWidth="1"/>
    <col min="4366" max="4366" width="0" style="42" hidden="1" customWidth="1"/>
    <col min="4367" max="4367" width="18.85546875" style="42" customWidth="1"/>
    <col min="4368" max="4380" width="8" style="42" customWidth="1"/>
    <col min="4381" max="4384" width="9.28515625" style="42" customWidth="1"/>
    <col min="4385" max="4412" width="8.85546875" style="42"/>
    <col min="4413" max="4413" width="64" style="42" customWidth="1"/>
    <col min="4414" max="4414" width="97.85546875" style="42" customWidth="1"/>
    <col min="4415" max="4608" width="8.85546875" style="42"/>
    <col min="4609" max="4609" width="1.28515625" style="42" customWidth="1"/>
    <col min="4610" max="4610" width="44.85546875" style="42" customWidth="1"/>
    <col min="4611" max="4611" width="47.28515625" style="42" customWidth="1"/>
    <col min="4612" max="4612" width="8.140625" style="42" customWidth="1"/>
    <col min="4613" max="4613" width="8.28515625" style="42" customWidth="1"/>
    <col min="4614" max="4614" width="5.42578125" style="42" customWidth="1"/>
    <col min="4615" max="4615" width="8.5703125" style="42" customWidth="1"/>
    <col min="4616" max="4616" width="13.7109375" style="42" customWidth="1"/>
    <col min="4617" max="4617" width="15.7109375" style="42" customWidth="1"/>
    <col min="4618" max="4618" width="14.7109375" style="42" customWidth="1"/>
    <col min="4619" max="4619" width="15" style="42" customWidth="1"/>
    <col min="4620" max="4621" width="14.28515625" style="42" customWidth="1"/>
    <col min="4622" max="4622" width="0" style="42" hidden="1" customWidth="1"/>
    <col min="4623" max="4623" width="18.85546875" style="42" customWidth="1"/>
    <col min="4624" max="4636" width="8" style="42" customWidth="1"/>
    <col min="4637" max="4640" width="9.28515625" style="42" customWidth="1"/>
    <col min="4641" max="4668" width="8.85546875" style="42"/>
    <col min="4669" max="4669" width="64" style="42" customWidth="1"/>
    <col min="4670" max="4670" width="97.85546875" style="42" customWidth="1"/>
    <col min="4671" max="4864" width="8.85546875" style="42"/>
    <col min="4865" max="4865" width="1.28515625" style="42" customWidth="1"/>
    <col min="4866" max="4866" width="44.85546875" style="42" customWidth="1"/>
    <col min="4867" max="4867" width="47.28515625" style="42" customWidth="1"/>
    <col min="4868" max="4868" width="8.140625" style="42" customWidth="1"/>
    <col min="4869" max="4869" width="8.28515625" style="42" customWidth="1"/>
    <col min="4870" max="4870" width="5.42578125" style="42" customWidth="1"/>
    <col min="4871" max="4871" width="8.5703125" style="42" customWidth="1"/>
    <col min="4872" max="4872" width="13.7109375" style="42" customWidth="1"/>
    <col min="4873" max="4873" width="15.7109375" style="42" customWidth="1"/>
    <col min="4874" max="4874" width="14.7109375" style="42" customWidth="1"/>
    <col min="4875" max="4875" width="15" style="42" customWidth="1"/>
    <col min="4876" max="4877" width="14.28515625" style="42" customWidth="1"/>
    <col min="4878" max="4878" width="0" style="42" hidden="1" customWidth="1"/>
    <col min="4879" max="4879" width="18.85546875" style="42" customWidth="1"/>
    <col min="4880" max="4892" width="8" style="42" customWidth="1"/>
    <col min="4893" max="4896" width="9.28515625" style="42" customWidth="1"/>
    <col min="4897" max="4924" width="8.85546875" style="42"/>
    <col min="4925" max="4925" width="64" style="42" customWidth="1"/>
    <col min="4926" max="4926" width="97.85546875" style="42" customWidth="1"/>
    <col min="4927" max="5120" width="8.85546875" style="42"/>
    <col min="5121" max="5121" width="1.28515625" style="42" customWidth="1"/>
    <col min="5122" max="5122" width="44.85546875" style="42" customWidth="1"/>
    <col min="5123" max="5123" width="47.28515625" style="42" customWidth="1"/>
    <col min="5124" max="5124" width="8.140625" style="42" customWidth="1"/>
    <col min="5125" max="5125" width="8.28515625" style="42" customWidth="1"/>
    <col min="5126" max="5126" width="5.42578125" style="42" customWidth="1"/>
    <col min="5127" max="5127" width="8.5703125" style="42" customWidth="1"/>
    <col min="5128" max="5128" width="13.7109375" style="42" customWidth="1"/>
    <col min="5129" max="5129" width="15.7109375" style="42" customWidth="1"/>
    <col min="5130" max="5130" width="14.7109375" style="42" customWidth="1"/>
    <col min="5131" max="5131" width="15" style="42" customWidth="1"/>
    <col min="5132" max="5133" width="14.28515625" style="42" customWidth="1"/>
    <col min="5134" max="5134" width="0" style="42" hidden="1" customWidth="1"/>
    <col min="5135" max="5135" width="18.85546875" style="42" customWidth="1"/>
    <col min="5136" max="5148" width="8" style="42" customWidth="1"/>
    <col min="5149" max="5152" width="9.28515625" style="42" customWidth="1"/>
    <col min="5153" max="5180" width="8.85546875" style="42"/>
    <col min="5181" max="5181" width="64" style="42" customWidth="1"/>
    <col min="5182" max="5182" width="97.85546875" style="42" customWidth="1"/>
    <col min="5183" max="5376" width="8.85546875" style="42"/>
    <col min="5377" max="5377" width="1.28515625" style="42" customWidth="1"/>
    <col min="5378" max="5378" width="44.85546875" style="42" customWidth="1"/>
    <col min="5379" max="5379" width="47.28515625" style="42" customWidth="1"/>
    <col min="5380" max="5380" width="8.140625" style="42" customWidth="1"/>
    <col min="5381" max="5381" width="8.28515625" style="42" customWidth="1"/>
    <col min="5382" max="5382" width="5.42578125" style="42" customWidth="1"/>
    <col min="5383" max="5383" width="8.5703125" style="42" customWidth="1"/>
    <col min="5384" max="5384" width="13.7109375" style="42" customWidth="1"/>
    <col min="5385" max="5385" width="15.7109375" style="42" customWidth="1"/>
    <col min="5386" max="5386" width="14.7109375" style="42" customWidth="1"/>
    <col min="5387" max="5387" width="15" style="42" customWidth="1"/>
    <col min="5388" max="5389" width="14.28515625" style="42" customWidth="1"/>
    <col min="5390" max="5390" width="0" style="42" hidden="1" customWidth="1"/>
    <col min="5391" max="5391" width="18.85546875" style="42" customWidth="1"/>
    <col min="5392" max="5404" width="8" style="42" customWidth="1"/>
    <col min="5405" max="5408" width="9.28515625" style="42" customWidth="1"/>
    <col min="5409" max="5436" width="8.85546875" style="42"/>
    <col min="5437" max="5437" width="64" style="42" customWidth="1"/>
    <col min="5438" max="5438" width="97.85546875" style="42" customWidth="1"/>
    <col min="5439" max="5632" width="8.85546875" style="42"/>
    <col min="5633" max="5633" width="1.28515625" style="42" customWidth="1"/>
    <col min="5634" max="5634" width="44.85546875" style="42" customWidth="1"/>
    <col min="5635" max="5635" width="47.28515625" style="42" customWidth="1"/>
    <col min="5636" max="5636" width="8.140625" style="42" customWidth="1"/>
    <col min="5637" max="5637" width="8.28515625" style="42" customWidth="1"/>
    <col min="5638" max="5638" width="5.42578125" style="42" customWidth="1"/>
    <col min="5639" max="5639" width="8.5703125" style="42" customWidth="1"/>
    <col min="5640" max="5640" width="13.7109375" style="42" customWidth="1"/>
    <col min="5641" max="5641" width="15.7109375" style="42" customWidth="1"/>
    <col min="5642" max="5642" width="14.7109375" style="42" customWidth="1"/>
    <col min="5643" max="5643" width="15" style="42" customWidth="1"/>
    <col min="5644" max="5645" width="14.28515625" style="42" customWidth="1"/>
    <col min="5646" max="5646" width="0" style="42" hidden="1" customWidth="1"/>
    <col min="5647" max="5647" width="18.85546875" style="42" customWidth="1"/>
    <col min="5648" max="5660" width="8" style="42" customWidth="1"/>
    <col min="5661" max="5664" width="9.28515625" style="42" customWidth="1"/>
    <col min="5665" max="5692" width="8.85546875" style="42"/>
    <col min="5693" max="5693" width="64" style="42" customWidth="1"/>
    <col min="5694" max="5694" width="97.85546875" style="42" customWidth="1"/>
    <col min="5695" max="5888" width="8.85546875" style="42"/>
    <col min="5889" max="5889" width="1.28515625" style="42" customWidth="1"/>
    <col min="5890" max="5890" width="44.85546875" style="42" customWidth="1"/>
    <col min="5891" max="5891" width="47.28515625" style="42" customWidth="1"/>
    <col min="5892" max="5892" width="8.140625" style="42" customWidth="1"/>
    <col min="5893" max="5893" width="8.28515625" style="42" customWidth="1"/>
    <col min="5894" max="5894" width="5.42578125" style="42" customWidth="1"/>
    <col min="5895" max="5895" width="8.5703125" style="42" customWidth="1"/>
    <col min="5896" max="5896" width="13.7109375" style="42" customWidth="1"/>
    <col min="5897" max="5897" width="15.7109375" style="42" customWidth="1"/>
    <col min="5898" max="5898" width="14.7109375" style="42" customWidth="1"/>
    <col min="5899" max="5899" width="15" style="42" customWidth="1"/>
    <col min="5900" max="5901" width="14.28515625" style="42" customWidth="1"/>
    <col min="5902" max="5902" width="0" style="42" hidden="1" customWidth="1"/>
    <col min="5903" max="5903" width="18.85546875" style="42" customWidth="1"/>
    <col min="5904" max="5916" width="8" style="42" customWidth="1"/>
    <col min="5917" max="5920" width="9.28515625" style="42" customWidth="1"/>
    <col min="5921" max="5948" width="8.85546875" style="42"/>
    <col min="5949" max="5949" width="64" style="42" customWidth="1"/>
    <col min="5950" max="5950" width="97.85546875" style="42" customWidth="1"/>
    <col min="5951" max="6144" width="8.85546875" style="42"/>
    <col min="6145" max="6145" width="1.28515625" style="42" customWidth="1"/>
    <col min="6146" max="6146" width="44.85546875" style="42" customWidth="1"/>
    <col min="6147" max="6147" width="47.28515625" style="42" customWidth="1"/>
    <col min="6148" max="6148" width="8.140625" style="42" customWidth="1"/>
    <col min="6149" max="6149" width="8.28515625" style="42" customWidth="1"/>
    <col min="6150" max="6150" width="5.42578125" style="42" customWidth="1"/>
    <col min="6151" max="6151" width="8.5703125" style="42" customWidth="1"/>
    <col min="6152" max="6152" width="13.7109375" style="42" customWidth="1"/>
    <col min="6153" max="6153" width="15.7109375" style="42" customWidth="1"/>
    <col min="6154" max="6154" width="14.7109375" style="42" customWidth="1"/>
    <col min="6155" max="6155" width="15" style="42" customWidth="1"/>
    <col min="6156" max="6157" width="14.28515625" style="42" customWidth="1"/>
    <col min="6158" max="6158" width="0" style="42" hidden="1" customWidth="1"/>
    <col min="6159" max="6159" width="18.85546875" style="42" customWidth="1"/>
    <col min="6160" max="6172" width="8" style="42" customWidth="1"/>
    <col min="6173" max="6176" width="9.28515625" style="42" customWidth="1"/>
    <col min="6177" max="6204" width="8.85546875" style="42"/>
    <col min="6205" max="6205" width="64" style="42" customWidth="1"/>
    <col min="6206" max="6206" width="97.85546875" style="42" customWidth="1"/>
    <col min="6207" max="6400" width="8.85546875" style="42"/>
    <col min="6401" max="6401" width="1.28515625" style="42" customWidth="1"/>
    <col min="6402" max="6402" width="44.85546875" style="42" customWidth="1"/>
    <col min="6403" max="6403" width="47.28515625" style="42" customWidth="1"/>
    <col min="6404" max="6404" width="8.140625" style="42" customWidth="1"/>
    <col min="6405" max="6405" width="8.28515625" style="42" customWidth="1"/>
    <col min="6406" max="6406" width="5.42578125" style="42" customWidth="1"/>
    <col min="6407" max="6407" width="8.5703125" style="42" customWidth="1"/>
    <col min="6408" max="6408" width="13.7109375" style="42" customWidth="1"/>
    <col min="6409" max="6409" width="15.7109375" style="42" customWidth="1"/>
    <col min="6410" max="6410" width="14.7109375" style="42" customWidth="1"/>
    <col min="6411" max="6411" width="15" style="42" customWidth="1"/>
    <col min="6412" max="6413" width="14.28515625" style="42" customWidth="1"/>
    <col min="6414" max="6414" width="0" style="42" hidden="1" customWidth="1"/>
    <col min="6415" max="6415" width="18.85546875" style="42" customWidth="1"/>
    <col min="6416" max="6428" width="8" style="42" customWidth="1"/>
    <col min="6429" max="6432" width="9.28515625" style="42" customWidth="1"/>
    <col min="6433" max="6460" width="8.85546875" style="42"/>
    <col min="6461" max="6461" width="64" style="42" customWidth="1"/>
    <col min="6462" max="6462" width="97.85546875" style="42" customWidth="1"/>
    <col min="6463" max="6656" width="8.85546875" style="42"/>
    <col min="6657" max="6657" width="1.28515625" style="42" customWidth="1"/>
    <col min="6658" max="6658" width="44.85546875" style="42" customWidth="1"/>
    <col min="6659" max="6659" width="47.28515625" style="42" customWidth="1"/>
    <col min="6660" max="6660" width="8.140625" style="42" customWidth="1"/>
    <col min="6661" max="6661" width="8.28515625" style="42" customWidth="1"/>
    <col min="6662" max="6662" width="5.42578125" style="42" customWidth="1"/>
    <col min="6663" max="6663" width="8.5703125" style="42" customWidth="1"/>
    <col min="6664" max="6664" width="13.7109375" style="42" customWidth="1"/>
    <col min="6665" max="6665" width="15.7109375" style="42" customWidth="1"/>
    <col min="6666" max="6666" width="14.7109375" style="42" customWidth="1"/>
    <col min="6667" max="6667" width="15" style="42" customWidth="1"/>
    <col min="6668" max="6669" width="14.28515625" style="42" customWidth="1"/>
    <col min="6670" max="6670" width="0" style="42" hidden="1" customWidth="1"/>
    <col min="6671" max="6671" width="18.85546875" style="42" customWidth="1"/>
    <col min="6672" max="6684" width="8" style="42" customWidth="1"/>
    <col min="6685" max="6688" width="9.28515625" style="42" customWidth="1"/>
    <col min="6689" max="6716" width="8.85546875" style="42"/>
    <col min="6717" max="6717" width="64" style="42" customWidth="1"/>
    <col min="6718" max="6718" width="97.85546875" style="42" customWidth="1"/>
    <col min="6719" max="6912" width="8.85546875" style="42"/>
    <col min="6913" max="6913" width="1.28515625" style="42" customWidth="1"/>
    <col min="6914" max="6914" width="44.85546875" style="42" customWidth="1"/>
    <col min="6915" max="6915" width="47.28515625" style="42" customWidth="1"/>
    <col min="6916" max="6916" width="8.140625" style="42" customWidth="1"/>
    <col min="6917" max="6917" width="8.28515625" style="42" customWidth="1"/>
    <col min="6918" max="6918" width="5.42578125" style="42" customWidth="1"/>
    <col min="6919" max="6919" width="8.5703125" style="42" customWidth="1"/>
    <col min="6920" max="6920" width="13.7109375" style="42" customWidth="1"/>
    <col min="6921" max="6921" width="15.7109375" style="42" customWidth="1"/>
    <col min="6922" max="6922" width="14.7109375" style="42" customWidth="1"/>
    <col min="6923" max="6923" width="15" style="42" customWidth="1"/>
    <col min="6924" max="6925" width="14.28515625" style="42" customWidth="1"/>
    <col min="6926" max="6926" width="0" style="42" hidden="1" customWidth="1"/>
    <col min="6927" max="6927" width="18.85546875" style="42" customWidth="1"/>
    <col min="6928" max="6940" width="8" style="42" customWidth="1"/>
    <col min="6941" max="6944" width="9.28515625" style="42" customWidth="1"/>
    <col min="6945" max="6972" width="8.85546875" style="42"/>
    <col min="6973" max="6973" width="64" style="42" customWidth="1"/>
    <col min="6974" max="6974" width="97.85546875" style="42" customWidth="1"/>
    <col min="6975" max="7168" width="8.85546875" style="42"/>
    <col min="7169" max="7169" width="1.28515625" style="42" customWidth="1"/>
    <col min="7170" max="7170" width="44.85546875" style="42" customWidth="1"/>
    <col min="7171" max="7171" width="47.28515625" style="42" customWidth="1"/>
    <col min="7172" max="7172" width="8.140625" style="42" customWidth="1"/>
    <col min="7173" max="7173" width="8.28515625" style="42" customWidth="1"/>
    <col min="7174" max="7174" width="5.42578125" style="42" customWidth="1"/>
    <col min="7175" max="7175" width="8.5703125" style="42" customWidth="1"/>
    <col min="7176" max="7176" width="13.7109375" style="42" customWidth="1"/>
    <col min="7177" max="7177" width="15.7109375" style="42" customWidth="1"/>
    <col min="7178" max="7178" width="14.7109375" style="42" customWidth="1"/>
    <col min="7179" max="7179" width="15" style="42" customWidth="1"/>
    <col min="7180" max="7181" width="14.28515625" style="42" customWidth="1"/>
    <col min="7182" max="7182" width="0" style="42" hidden="1" customWidth="1"/>
    <col min="7183" max="7183" width="18.85546875" style="42" customWidth="1"/>
    <col min="7184" max="7196" width="8" style="42" customWidth="1"/>
    <col min="7197" max="7200" width="9.28515625" style="42" customWidth="1"/>
    <col min="7201" max="7228" width="8.85546875" style="42"/>
    <col min="7229" max="7229" width="64" style="42" customWidth="1"/>
    <col min="7230" max="7230" width="97.85546875" style="42" customWidth="1"/>
    <col min="7231" max="7424" width="8.85546875" style="42"/>
    <col min="7425" max="7425" width="1.28515625" style="42" customWidth="1"/>
    <col min="7426" max="7426" width="44.85546875" style="42" customWidth="1"/>
    <col min="7427" max="7427" width="47.28515625" style="42" customWidth="1"/>
    <col min="7428" max="7428" width="8.140625" style="42" customWidth="1"/>
    <col min="7429" max="7429" width="8.28515625" style="42" customWidth="1"/>
    <col min="7430" max="7430" width="5.42578125" style="42" customWidth="1"/>
    <col min="7431" max="7431" width="8.5703125" style="42" customWidth="1"/>
    <col min="7432" max="7432" width="13.7109375" style="42" customWidth="1"/>
    <col min="7433" max="7433" width="15.7109375" style="42" customWidth="1"/>
    <col min="7434" max="7434" width="14.7109375" style="42" customWidth="1"/>
    <col min="7435" max="7435" width="15" style="42" customWidth="1"/>
    <col min="7436" max="7437" width="14.28515625" style="42" customWidth="1"/>
    <col min="7438" max="7438" width="0" style="42" hidden="1" customWidth="1"/>
    <col min="7439" max="7439" width="18.85546875" style="42" customWidth="1"/>
    <col min="7440" max="7452" width="8" style="42" customWidth="1"/>
    <col min="7453" max="7456" width="9.28515625" style="42" customWidth="1"/>
    <col min="7457" max="7484" width="8.85546875" style="42"/>
    <col min="7485" max="7485" width="64" style="42" customWidth="1"/>
    <col min="7486" max="7486" width="97.85546875" style="42" customWidth="1"/>
    <col min="7487" max="7680" width="8.85546875" style="42"/>
    <col min="7681" max="7681" width="1.28515625" style="42" customWidth="1"/>
    <col min="7682" max="7682" width="44.85546875" style="42" customWidth="1"/>
    <col min="7683" max="7683" width="47.28515625" style="42" customWidth="1"/>
    <col min="7684" max="7684" width="8.140625" style="42" customWidth="1"/>
    <col min="7685" max="7685" width="8.28515625" style="42" customWidth="1"/>
    <col min="7686" max="7686" width="5.42578125" style="42" customWidth="1"/>
    <col min="7687" max="7687" width="8.5703125" style="42" customWidth="1"/>
    <col min="7688" max="7688" width="13.7109375" style="42" customWidth="1"/>
    <col min="7689" max="7689" width="15.7109375" style="42" customWidth="1"/>
    <col min="7690" max="7690" width="14.7109375" style="42" customWidth="1"/>
    <col min="7691" max="7691" width="15" style="42" customWidth="1"/>
    <col min="7692" max="7693" width="14.28515625" style="42" customWidth="1"/>
    <col min="7694" max="7694" width="0" style="42" hidden="1" customWidth="1"/>
    <col min="7695" max="7695" width="18.85546875" style="42" customWidth="1"/>
    <col min="7696" max="7708" width="8" style="42" customWidth="1"/>
    <col min="7709" max="7712" width="9.28515625" style="42" customWidth="1"/>
    <col min="7713" max="7740" width="8.85546875" style="42"/>
    <col min="7741" max="7741" width="64" style="42" customWidth="1"/>
    <col min="7742" max="7742" width="97.85546875" style="42" customWidth="1"/>
    <col min="7743" max="7936" width="8.85546875" style="42"/>
    <col min="7937" max="7937" width="1.28515625" style="42" customWidth="1"/>
    <col min="7938" max="7938" width="44.85546875" style="42" customWidth="1"/>
    <col min="7939" max="7939" width="47.28515625" style="42" customWidth="1"/>
    <col min="7940" max="7940" width="8.140625" style="42" customWidth="1"/>
    <col min="7941" max="7941" width="8.28515625" style="42" customWidth="1"/>
    <col min="7942" max="7942" width="5.42578125" style="42" customWidth="1"/>
    <col min="7943" max="7943" width="8.5703125" style="42" customWidth="1"/>
    <col min="7944" max="7944" width="13.7109375" style="42" customWidth="1"/>
    <col min="7945" max="7945" width="15.7109375" style="42" customWidth="1"/>
    <col min="7946" max="7946" width="14.7109375" style="42" customWidth="1"/>
    <col min="7947" max="7947" width="15" style="42" customWidth="1"/>
    <col min="7948" max="7949" width="14.28515625" style="42" customWidth="1"/>
    <col min="7950" max="7950" width="0" style="42" hidden="1" customWidth="1"/>
    <col min="7951" max="7951" width="18.85546875" style="42" customWidth="1"/>
    <col min="7952" max="7964" width="8" style="42" customWidth="1"/>
    <col min="7965" max="7968" width="9.28515625" style="42" customWidth="1"/>
    <col min="7969" max="7996" width="8.85546875" style="42"/>
    <col min="7997" max="7997" width="64" style="42" customWidth="1"/>
    <col min="7998" max="7998" width="97.85546875" style="42" customWidth="1"/>
    <col min="7999" max="8192" width="8.85546875" style="42"/>
    <col min="8193" max="8193" width="1.28515625" style="42" customWidth="1"/>
    <col min="8194" max="8194" width="44.85546875" style="42" customWidth="1"/>
    <col min="8195" max="8195" width="47.28515625" style="42" customWidth="1"/>
    <col min="8196" max="8196" width="8.140625" style="42" customWidth="1"/>
    <col min="8197" max="8197" width="8.28515625" style="42" customWidth="1"/>
    <col min="8198" max="8198" width="5.42578125" style="42" customWidth="1"/>
    <col min="8199" max="8199" width="8.5703125" style="42" customWidth="1"/>
    <col min="8200" max="8200" width="13.7109375" style="42" customWidth="1"/>
    <col min="8201" max="8201" width="15.7109375" style="42" customWidth="1"/>
    <col min="8202" max="8202" width="14.7109375" style="42" customWidth="1"/>
    <col min="8203" max="8203" width="15" style="42" customWidth="1"/>
    <col min="8204" max="8205" width="14.28515625" style="42" customWidth="1"/>
    <col min="8206" max="8206" width="0" style="42" hidden="1" customWidth="1"/>
    <col min="8207" max="8207" width="18.85546875" style="42" customWidth="1"/>
    <col min="8208" max="8220" width="8" style="42" customWidth="1"/>
    <col min="8221" max="8224" width="9.28515625" style="42" customWidth="1"/>
    <col min="8225" max="8252" width="8.85546875" style="42"/>
    <col min="8253" max="8253" width="64" style="42" customWidth="1"/>
    <col min="8254" max="8254" width="97.85546875" style="42" customWidth="1"/>
    <col min="8255" max="8448" width="8.85546875" style="42"/>
    <col min="8449" max="8449" width="1.28515625" style="42" customWidth="1"/>
    <col min="8450" max="8450" width="44.85546875" style="42" customWidth="1"/>
    <col min="8451" max="8451" width="47.28515625" style="42" customWidth="1"/>
    <col min="8452" max="8452" width="8.140625" style="42" customWidth="1"/>
    <col min="8453" max="8453" width="8.28515625" style="42" customWidth="1"/>
    <col min="8454" max="8454" width="5.42578125" style="42" customWidth="1"/>
    <col min="8455" max="8455" width="8.5703125" style="42" customWidth="1"/>
    <col min="8456" max="8456" width="13.7109375" style="42" customWidth="1"/>
    <col min="8457" max="8457" width="15.7109375" style="42" customWidth="1"/>
    <col min="8458" max="8458" width="14.7109375" style="42" customWidth="1"/>
    <col min="8459" max="8459" width="15" style="42" customWidth="1"/>
    <col min="8460" max="8461" width="14.28515625" style="42" customWidth="1"/>
    <col min="8462" max="8462" width="0" style="42" hidden="1" customWidth="1"/>
    <col min="8463" max="8463" width="18.85546875" style="42" customWidth="1"/>
    <col min="8464" max="8476" width="8" style="42" customWidth="1"/>
    <col min="8477" max="8480" width="9.28515625" style="42" customWidth="1"/>
    <col min="8481" max="8508" width="8.85546875" style="42"/>
    <col min="8509" max="8509" width="64" style="42" customWidth="1"/>
    <col min="8510" max="8510" width="97.85546875" style="42" customWidth="1"/>
    <col min="8511" max="8704" width="8.85546875" style="42"/>
    <col min="8705" max="8705" width="1.28515625" style="42" customWidth="1"/>
    <col min="8706" max="8706" width="44.85546875" style="42" customWidth="1"/>
    <col min="8707" max="8707" width="47.28515625" style="42" customWidth="1"/>
    <col min="8708" max="8708" width="8.140625" style="42" customWidth="1"/>
    <col min="8709" max="8709" width="8.28515625" style="42" customWidth="1"/>
    <col min="8710" max="8710" width="5.42578125" style="42" customWidth="1"/>
    <col min="8711" max="8711" width="8.5703125" style="42" customWidth="1"/>
    <col min="8712" max="8712" width="13.7109375" style="42" customWidth="1"/>
    <col min="8713" max="8713" width="15.7109375" style="42" customWidth="1"/>
    <col min="8714" max="8714" width="14.7109375" style="42" customWidth="1"/>
    <col min="8715" max="8715" width="15" style="42" customWidth="1"/>
    <col min="8716" max="8717" width="14.28515625" style="42" customWidth="1"/>
    <col min="8718" max="8718" width="0" style="42" hidden="1" customWidth="1"/>
    <col min="8719" max="8719" width="18.85546875" style="42" customWidth="1"/>
    <col min="8720" max="8732" width="8" style="42" customWidth="1"/>
    <col min="8733" max="8736" width="9.28515625" style="42" customWidth="1"/>
    <col min="8737" max="8764" width="8.85546875" style="42"/>
    <col min="8765" max="8765" width="64" style="42" customWidth="1"/>
    <col min="8766" max="8766" width="97.85546875" style="42" customWidth="1"/>
    <col min="8767" max="8960" width="8.85546875" style="42"/>
    <col min="8961" max="8961" width="1.28515625" style="42" customWidth="1"/>
    <col min="8962" max="8962" width="44.85546875" style="42" customWidth="1"/>
    <col min="8963" max="8963" width="47.28515625" style="42" customWidth="1"/>
    <col min="8964" max="8964" width="8.140625" style="42" customWidth="1"/>
    <col min="8965" max="8965" width="8.28515625" style="42" customWidth="1"/>
    <col min="8966" max="8966" width="5.42578125" style="42" customWidth="1"/>
    <col min="8967" max="8967" width="8.5703125" style="42" customWidth="1"/>
    <col min="8968" max="8968" width="13.7109375" style="42" customWidth="1"/>
    <col min="8969" max="8969" width="15.7109375" style="42" customWidth="1"/>
    <col min="8970" max="8970" width="14.7109375" style="42" customWidth="1"/>
    <col min="8971" max="8971" width="15" style="42" customWidth="1"/>
    <col min="8972" max="8973" width="14.28515625" style="42" customWidth="1"/>
    <col min="8974" max="8974" width="0" style="42" hidden="1" customWidth="1"/>
    <col min="8975" max="8975" width="18.85546875" style="42" customWidth="1"/>
    <col min="8976" max="8988" width="8" style="42" customWidth="1"/>
    <col min="8989" max="8992" width="9.28515625" style="42" customWidth="1"/>
    <col min="8993" max="9020" width="8.85546875" style="42"/>
    <col min="9021" max="9021" width="64" style="42" customWidth="1"/>
    <col min="9022" max="9022" width="97.85546875" style="42" customWidth="1"/>
    <col min="9023" max="9216" width="8.85546875" style="42"/>
    <col min="9217" max="9217" width="1.28515625" style="42" customWidth="1"/>
    <col min="9218" max="9218" width="44.85546875" style="42" customWidth="1"/>
    <col min="9219" max="9219" width="47.28515625" style="42" customWidth="1"/>
    <col min="9220" max="9220" width="8.140625" style="42" customWidth="1"/>
    <col min="9221" max="9221" width="8.28515625" style="42" customWidth="1"/>
    <col min="9222" max="9222" width="5.42578125" style="42" customWidth="1"/>
    <col min="9223" max="9223" width="8.5703125" style="42" customWidth="1"/>
    <col min="9224" max="9224" width="13.7109375" style="42" customWidth="1"/>
    <col min="9225" max="9225" width="15.7109375" style="42" customWidth="1"/>
    <col min="9226" max="9226" width="14.7109375" style="42" customWidth="1"/>
    <col min="9227" max="9227" width="15" style="42" customWidth="1"/>
    <col min="9228" max="9229" width="14.28515625" style="42" customWidth="1"/>
    <col min="9230" max="9230" width="0" style="42" hidden="1" customWidth="1"/>
    <col min="9231" max="9231" width="18.85546875" style="42" customWidth="1"/>
    <col min="9232" max="9244" width="8" style="42" customWidth="1"/>
    <col min="9245" max="9248" width="9.28515625" style="42" customWidth="1"/>
    <col min="9249" max="9276" width="8.85546875" style="42"/>
    <col min="9277" max="9277" width="64" style="42" customWidth="1"/>
    <col min="9278" max="9278" width="97.85546875" style="42" customWidth="1"/>
    <col min="9279" max="9472" width="8.85546875" style="42"/>
    <col min="9473" max="9473" width="1.28515625" style="42" customWidth="1"/>
    <col min="9474" max="9474" width="44.85546875" style="42" customWidth="1"/>
    <col min="9475" max="9475" width="47.28515625" style="42" customWidth="1"/>
    <col min="9476" max="9476" width="8.140625" style="42" customWidth="1"/>
    <col min="9477" max="9477" width="8.28515625" style="42" customWidth="1"/>
    <col min="9478" max="9478" width="5.42578125" style="42" customWidth="1"/>
    <col min="9479" max="9479" width="8.5703125" style="42" customWidth="1"/>
    <col min="9480" max="9480" width="13.7109375" style="42" customWidth="1"/>
    <col min="9481" max="9481" width="15.7109375" style="42" customWidth="1"/>
    <col min="9482" max="9482" width="14.7109375" style="42" customWidth="1"/>
    <col min="9483" max="9483" width="15" style="42" customWidth="1"/>
    <col min="9484" max="9485" width="14.28515625" style="42" customWidth="1"/>
    <col min="9486" max="9486" width="0" style="42" hidden="1" customWidth="1"/>
    <col min="9487" max="9487" width="18.85546875" style="42" customWidth="1"/>
    <col min="9488" max="9500" width="8" style="42" customWidth="1"/>
    <col min="9501" max="9504" width="9.28515625" style="42" customWidth="1"/>
    <col min="9505" max="9532" width="8.85546875" style="42"/>
    <col min="9533" max="9533" width="64" style="42" customWidth="1"/>
    <col min="9534" max="9534" width="97.85546875" style="42" customWidth="1"/>
    <col min="9535" max="9728" width="8.85546875" style="42"/>
    <col min="9729" max="9729" width="1.28515625" style="42" customWidth="1"/>
    <col min="9730" max="9730" width="44.85546875" style="42" customWidth="1"/>
    <col min="9731" max="9731" width="47.28515625" style="42" customWidth="1"/>
    <col min="9732" max="9732" width="8.140625" style="42" customWidth="1"/>
    <col min="9733" max="9733" width="8.28515625" style="42" customWidth="1"/>
    <col min="9734" max="9734" width="5.42578125" style="42" customWidth="1"/>
    <col min="9735" max="9735" width="8.5703125" style="42" customWidth="1"/>
    <col min="9736" max="9736" width="13.7109375" style="42" customWidth="1"/>
    <col min="9737" max="9737" width="15.7109375" style="42" customWidth="1"/>
    <col min="9738" max="9738" width="14.7109375" style="42" customWidth="1"/>
    <col min="9739" max="9739" width="15" style="42" customWidth="1"/>
    <col min="9740" max="9741" width="14.28515625" style="42" customWidth="1"/>
    <col min="9742" max="9742" width="0" style="42" hidden="1" customWidth="1"/>
    <col min="9743" max="9743" width="18.85546875" style="42" customWidth="1"/>
    <col min="9744" max="9756" width="8" style="42" customWidth="1"/>
    <col min="9757" max="9760" width="9.28515625" style="42" customWidth="1"/>
    <col min="9761" max="9788" width="8.85546875" style="42"/>
    <col min="9789" max="9789" width="64" style="42" customWidth="1"/>
    <col min="9790" max="9790" width="97.85546875" style="42" customWidth="1"/>
    <col min="9791" max="9984" width="8.85546875" style="42"/>
    <col min="9985" max="9985" width="1.28515625" style="42" customWidth="1"/>
    <col min="9986" max="9986" width="44.85546875" style="42" customWidth="1"/>
    <col min="9987" max="9987" width="47.28515625" style="42" customWidth="1"/>
    <col min="9988" max="9988" width="8.140625" style="42" customWidth="1"/>
    <col min="9989" max="9989" width="8.28515625" style="42" customWidth="1"/>
    <col min="9990" max="9990" width="5.42578125" style="42" customWidth="1"/>
    <col min="9991" max="9991" width="8.5703125" style="42" customWidth="1"/>
    <col min="9992" max="9992" width="13.7109375" style="42" customWidth="1"/>
    <col min="9993" max="9993" width="15.7109375" style="42" customWidth="1"/>
    <col min="9994" max="9994" width="14.7109375" style="42" customWidth="1"/>
    <col min="9995" max="9995" width="15" style="42" customWidth="1"/>
    <col min="9996" max="9997" width="14.28515625" style="42" customWidth="1"/>
    <col min="9998" max="9998" width="0" style="42" hidden="1" customWidth="1"/>
    <col min="9999" max="9999" width="18.85546875" style="42" customWidth="1"/>
    <col min="10000" max="10012" width="8" style="42" customWidth="1"/>
    <col min="10013" max="10016" width="9.28515625" style="42" customWidth="1"/>
    <col min="10017" max="10044" width="8.85546875" style="42"/>
    <col min="10045" max="10045" width="64" style="42" customWidth="1"/>
    <col min="10046" max="10046" width="97.85546875" style="42" customWidth="1"/>
    <col min="10047" max="10240" width="8.85546875" style="42"/>
    <col min="10241" max="10241" width="1.28515625" style="42" customWidth="1"/>
    <col min="10242" max="10242" width="44.85546875" style="42" customWidth="1"/>
    <col min="10243" max="10243" width="47.28515625" style="42" customWidth="1"/>
    <col min="10244" max="10244" width="8.140625" style="42" customWidth="1"/>
    <col min="10245" max="10245" width="8.28515625" style="42" customWidth="1"/>
    <col min="10246" max="10246" width="5.42578125" style="42" customWidth="1"/>
    <col min="10247" max="10247" width="8.5703125" style="42" customWidth="1"/>
    <col min="10248" max="10248" width="13.7109375" style="42" customWidth="1"/>
    <col min="10249" max="10249" width="15.7109375" style="42" customWidth="1"/>
    <col min="10250" max="10250" width="14.7109375" style="42" customWidth="1"/>
    <col min="10251" max="10251" width="15" style="42" customWidth="1"/>
    <col min="10252" max="10253" width="14.28515625" style="42" customWidth="1"/>
    <col min="10254" max="10254" width="0" style="42" hidden="1" customWidth="1"/>
    <col min="10255" max="10255" width="18.85546875" style="42" customWidth="1"/>
    <col min="10256" max="10268" width="8" style="42" customWidth="1"/>
    <col min="10269" max="10272" width="9.28515625" style="42" customWidth="1"/>
    <col min="10273" max="10300" width="8.85546875" style="42"/>
    <col min="10301" max="10301" width="64" style="42" customWidth="1"/>
    <col min="10302" max="10302" width="97.85546875" style="42" customWidth="1"/>
    <col min="10303" max="10496" width="8.85546875" style="42"/>
    <col min="10497" max="10497" width="1.28515625" style="42" customWidth="1"/>
    <col min="10498" max="10498" width="44.85546875" style="42" customWidth="1"/>
    <col min="10499" max="10499" width="47.28515625" style="42" customWidth="1"/>
    <col min="10500" max="10500" width="8.140625" style="42" customWidth="1"/>
    <col min="10501" max="10501" width="8.28515625" style="42" customWidth="1"/>
    <col min="10502" max="10502" width="5.42578125" style="42" customWidth="1"/>
    <col min="10503" max="10503" width="8.5703125" style="42" customWidth="1"/>
    <col min="10504" max="10504" width="13.7109375" style="42" customWidth="1"/>
    <col min="10505" max="10505" width="15.7109375" style="42" customWidth="1"/>
    <col min="10506" max="10506" width="14.7109375" style="42" customWidth="1"/>
    <col min="10507" max="10507" width="15" style="42" customWidth="1"/>
    <col min="10508" max="10509" width="14.28515625" style="42" customWidth="1"/>
    <col min="10510" max="10510" width="0" style="42" hidden="1" customWidth="1"/>
    <col min="10511" max="10511" width="18.85546875" style="42" customWidth="1"/>
    <col min="10512" max="10524" width="8" style="42" customWidth="1"/>
    <col min="10525" max="10528" width="9.28515625" style="42" customWidth="1"/>
    <col min="10529" max="10556" width="8.85546875" style="42"/>
    <col min="10557" max="10557" width="64" style="42" customWidth="1"/>
    <col min="10558" max="10558" width="97.85546875" style="42" customWidth="1"/>
    <col min="10559" max="10752" width="8.85546875" style="42"/>
    <col min="10753" max="10753" width="1.28515625" style="42" customWidth="1"/>
    <col min="10754" max="10754" width="44.85546875" style="42" customWidth="1"/>
    <col min="10755" max="10755" width="47.28515625" style="42" customWidth="1"/>
    <col min="10756" max="10756" width="8.140625" style="42" customWidth="1"/>
    <col min="10757" max="10757" width="8.28515625" style="42" customWidth="1"/>
    <col min="10758" max="10758" width="5.42578125" style="42" customWidth="1"/>
    <col min="10759" max="10759" width="8.5703125" style="42" customWidth="1"/>
    <col min="10760" max="10760" width="13.7109375" style="42" customWidth="1"/>
    <col min="10761" max="10761" width="15.7109375" style="42" customWidth="1"/>
    <col min="10762" max="10762" width="14.7109375" style="42" customWidth="1"/>
    <col min="10763" max="10763" width="15" style="42" customWidth="1"/>
    <col min="10764" max="10765" width="14.28515625" style="42" customWidth="1"/>
    <col min="10766" max="10766" width="0" style="42" hidden="1" customWidth="1"/>
    <col min="10767" max="10767" width="18.85546875" style="42" customWidth="1"/>
    <col min="10768" max="10780" width="8" style="42" customWidth="1"/>
    <col min="10781" max="10784" width="9.28515625" style="42" customWidth="1"/>
    <col min="10785" max="10812" width="8.85546875" style="42"/>
    <col min="10813" max="10813" width="64" style="42" customWidth="1"/>
    <col min="10814" max="10814" width="97.85546875" style="42" customWidth="1"/>
    <col min="10815" max="11008" width="8.85546875" style="42"/>
    <col min="11009" max="11009" width="1.28515625" style="42" customWidth="1"/>
    <col min="11010" max="11010" width="44.85546875" style="42" customWidth="1"/>
    <col min="11011" max="11011" width="47.28515625" style="42" customWidth="1"/>
    <col min="11012" max="11012" width="8.140625" style="42" customWidth="1"/>
    <col min="11013" max="11013" width="8.28515625" style="42" customWidth="1"/>
    <col min="11014" max="11014" width="5.42578125" style="42" customWidth="1"/>
    <col min="11015" max="11015" width="8.5703125" style="42" customWidth="1"/>
    <col min="11016" max="11016" width="13.7109375" style="42" customWidth="1"/>
    <col min="11017" max="11017" width="15.7109375" style="42" customWidth="1"/>
    <col min="11018" max="11018" width="14.7109375" style="42" customWidth="1"/>
    <col min="11019" max="11019" width="15" style="42" customWidth="1"/>
    <col min="11020" max="11021" width="14.28515625" style="42" customWidth="1"/>
    <col min="11022" max="11022" width="0" style="42" hidden="1" customWidth="1"/>
    <col min="11023" max="11023" width="18.85546875" style="42" customWidth="1"/>
    <col min="11024" max="11036" width="8" style="42" customWidth="1"/>
    <col min="11037" max="11040" width="9.28515625" style="42" customWidth="1"/>
    <col min="11041" max="11068" width="8.85546875" style="42"/>
    <col min="11069" max="11069" width="64" style="42" customWidth="1"/>
    <col min="11070" max="11070" width="97.85546875" style="42" customWidth="1"/>
    <col min="11071" max="11264" width="8.85546875" style="42"/>
    <col min="11265" max="11265" width="1.28515625" style="42" customWidth="1"/>
    <col min="11266" max="11266" width="44.85546875" style="42" customWidth="1"/>
    <col min="11267" max="11267" width="47.28515625" style="42" customWidth="1"/>
    <col min="11268" max="11268" width="8.140625" style="42" customWidth="1"/>
    <col min="11269" max="11269" width="8.28515625" style="42" customWidth="1"/>
    <col min="11270" max="11270" width="5.42578125" style="42" customWidth="1"/>
    <col min="11271" max="11271" width="8.5703125" style="42" customWidth="1"/>
    <col min="11272" max="11272" width="13.7109375" style="42" customWidth="1"/>
    <col min="11273" max="11273" width="15.7109375" style="42" customWidth="1"/>
    <col min="11274" max="11274" width="14.7109375" style="42" customWidth="1"/>
    <col min="11275" max="11275" width="15" style="42" customWidth="1"/>
    <col min="11276" max="11277" width="14.28515625" style="42" customWidth="1"/>
    <col min="11278" max="11278" width="0" style="42" hidden="1" customWidth="1"/>
    <col min="11279" max="11279" width="18.85546875" style="42" customWidth="1"/>
    <col min="11280" max="11292" width="8" style="42" customWidth="1"/>
    <col min="11293" max="11296" width="9.28515625" style="42" customWidth="1"/>
    <col min="11297" max="11324" width="8.85546875" style="42"/>
    <col min="11325" max="11325" width="64" style="42" customWidth="1"/>
    <col min="11326" max="11326" width="97.85546875" style="42" customWidth="1"/>
    <col min="11327" max="11520" width="8.85546875" style="42"/>
    <col min="11521" max="11521" width="1.28515625" style="42" customWidth="1"/>
    <col min="11522" max="11522" width="44.85546875" style="42" customWidth="1"/>
    <col min="11523" max="11523" width="47.28515625" style="42" customWidth="1"/>
    <col min="11524" max="11524" width="8.140625" style="42" customWidth="1"/>
    <col min="11525" max="11525" width="8.28515625" style="42" customWidth="1"/>
    <col min="11526" max="11526" width="5.42578125" style="42" customWidth="1"/>
    <col min="11527" max="11527" width="8.5703125" style="42" customWidth="1"/>
    <col min="11528" max="11528" width="13.7109375" style="42" customWidth="1"/>
    <col min="11529" max="11529" width="15.7109375" style="42" customWidth="1"/>
    <col min="11530" max="11530" width="14.7109375" style="42" customWidth="1"/>
    <col min="11531" max="11531" width="15" style="42" customWidth="1"/>
    <col min="11532" max="11533" width="14.28515625" style="42" customWidth="1"/>
    <col min="11534" max="11534" width="0" style="42" hidden="1" customWidth="1"/>
    <col min="11535" max="11535" width="18.85546875" style="42" customWidth="1"/>
    <col min="11536" max="11548" width="8" style="42" customWidth="1"/>
    <col min="11549" max="11552" width="9.28515625" style="42" customWidth="1"/>
    <col min="11553" max="11580" width="8.85546875" style="42"/>
    <col min="11581" max="11581" width="64" style="42" customWidth="1"/>
    <col min="11582" max="11582" width="97.85546875" style="42" customWidth="1"/>
    <col min="11583" max="11776" width="8.85546875" style="42"/>
    <col min="11777" max="11777" width="1.28515625" style="42" customWidth="1"/>
    <col min="11778" max="11778" width="44.85546875" style="42" customWidth="1"/>
    <col min="11779" max="11779" width="47.28515625" style="42" customWidth="1"/>
    <col min="11780" max="11780" width="8.140625" style="42" customWidth="1"/>
    <col min="11781" max="11781" width="8.28515625" style="42" customWidth="1"/>
    <col min="11782" max="11782" width="5.42578125" style="42" customWidth="1"/>
    <col min="11783" max="11783" width="8.5703125" style="42" customWidth="1"/>
    <col min="11784" max="11784" width="13.7109375" style="42" customWidth="1"/>
    <col min="11785" max="11785" width="15.7109375" style="42" customWidth="1"/>
    <col min="11786" max="11786" width="14.7109375" style="42" customWidth="1"/>
    <col min="11787" max="11787" width="15" style="42" customWidth="1"/>
    <col min="11788" max="11789" width="14.28515625" style="42" customWidth="1"/>
    <col min="11790" max="11790" width="0" style="42" hidden="1" customWidth="1"/>
    <col min="11791" max="11791" width="18.85546875" style="42" customWidth="1"/>
    <col min="11792" max="11804" width="8" style="42" customWidth="1"/>
    <col min="11805" max="11808" width="9.28515625" style="42" customWidth="1"/>
    <col min="11809" max="11836" width="8.85546875" style="42"/>
    <col min="11837" max="11837" width="64" style="42" customWidth="1"/>
    <col min="11838" max="11838" width="97.85546875" style="42" customWidth="1"/>
    <col min="11839" max="12032" width="8.85546875" style="42"/>
    <col min="12033" max="12033" width="1.28515625" style="42" customWidth="1"/>
    <col min="12034" max="12034" width="44.85546875" style="42" customWidth="1"/>
    <col min="12035" max="12035" width="47.28515625" style="42" customWidth="1"/>
    <col min="12036" max="12036" width="8.140625" style="42" customWidth="1"/>
    <col min="12037" max="12037" width="8.28515625" style="42" customWidth="1"/>
    <col min="12038" max="12038" width="5.42578125" style="42" customWidth="1"/>
    <col min="12039" max="12039" width="8.5703125" style="42" customWidth="1"/>
    <col min="12040" max="12040" width="13.7109375" style="42" customWidth="1"/>
    <col min="12041" max="12041" width="15.7109375" style="42" customWidth="1"/>
    <col min="12042" max="12042" width="14.7109375" style="42" customWidth="1"/>
    <col min="12043" max="12043" width="15" style="42" customWidth="1"/>
    <col min="12044" max="12045" width="14.28515625" style="42" customWidth="1"/>
    <col min="12046" max="12046" width="0" style="42" hidden="1" customWidth="1"/>
    <col min="12047" max="12047" width="18.85546875" style="42" customWidth="1"/>
    <col min="12048" max="12060" width="8" style="42" customWidth="1"/>
    <col min="12061" max="12064" width="9.28515625" style="42" customWidth="1"/>
    <col min="12065" max="12092" width="8.85546875" style="42"/>
    <col min="12093" max="12093" width="64" style="42" customWidth="1"/>
    <col min="12094" max="12094" width="97.85546875" style="42" customWidth="1"/>
    <col min="12095" max="12288" width="8.85546875" style="42"/>
    <col min="12289" max="12289" width="1.28515625" style="42" customWidth="1"/>
    <col min="12290" max="12290" width="44.85546875" style="42" customWidth="1"/>
    <col min="12291" max="12291" width="47.28515625" style="42" customWidth="1"/>
    <col min="12292" max="12292" width="8.140625" style="42" customWidth="1"/>
    <col min="12293" max="12293" width="8.28515625" style="42" customWidth="1"/>
    <col min="12294" max="12294" width="5.42578125" style="42" customWidth="1"/>
    <col min="12295" max="12295" width="8.5703125" style="42" customWidth="1"/>
    <col min="12296" max="12296" width="13.7109375" style="42" customWidth="1"/>
    <col min="12297" max="12297" width="15.7109375" style="42" customWidth="1"/>
    <col min="12298" max="12298" width="14.7109375" style="42" customWidth="1"/>
    <col min="12299" max="12299" width="15" style="42" customWidth="1"/>
    <col min="12300" max="12301" width="14.28515625" style="42" customWidth="1"/>
    <col min="12302" max="12302" width="0" style="42" hidden="1" customWidth="1"/>
    <col min="12303" max="12303" width="18.85546875" style="42" customWidth="1"/>
    <col min="12304" max="12316" width="8" style="42" customWidth="1"/>
    <col min="12317" max="12320" width="9.28515625" style="42" customWidth="1"/>
    <col min="12321" max="12348" width="8.85546875" style="42"/>
    <col min="12349" max="12349" width="64" style="42" customWidth="1"/>
    <col min="12350" max="12350" width="97.85546875" style="42" customWidth="1"/>
    <col min="12351" max="12544" width="8.85546875" style="42"/>
    <col min="12545" max="12545" width="1.28515625" style="42" customWidth="1"/>
    <col min="12546" max="12546" width="44.85546875" style="42" customWidth="1"/>
    <col min="12547" max="12547" width="47.28515625" style="42" customWidth="1"/>
    <col min="12548" max="12548" width="8.140625" style="42" customWidth="1"/>
    <col min="12549" max="12549" width="8.28515625" style="42" customWidth="1"/>
    <col min="12550" max="12550" width="5.42578125" style="42" customWidth="1"/>
    <col min="12551" max="12551" width="8.5703125" style="42" customWidth="1"/>
    <col min="12552" max="12552" width="13.7109375" style="42" customWidth="1"/>
    <col min="12553" max="12553" width="15.7109375" style="42" customWidth="1"/>
    <col min="12554" max="12554" width="14.7109375" style="42" customWidth="1"/>
    <col min="12555" max="12555" width="15" style="42" customWidth="1"/>
    <col min="12556" max="12557" width="14.28515625" style="42" customWidth="1"/>
    <col min="12558" max="12558" width="0" style="42" hidden="1" customWidth="1"/>
    <col min="12559" max="12559" width="18.85546875" style="42" customWidth="1"/>
    <col min="12560" max="12572" width="8" style="42" customWidth="1"/>
    <col min="12573" max="12576" width="9.28515625" style="42" customWidth="1"/>
    <col min="12577" max="12604" width="8.85546875" style="42"/>
    <col min="12605" max="12605" width="64" style="42" customWidth="1"/>
    <col min="12606" max="12606" width="97.85546875" style="42" customWidth="1"/>
    <col min="12607" max="12800" width="8.85546875" style="42"/>
    <col min="12801" max="12801" width="1.28515625" style="42" customWidth="1"/>
    <col min="12802" max="12802" width="44.85546875" style="42" customWidth="1"/>
    <col min="12803" max="12803" width="47.28515625" style="42" customWidth="1"/>
    <col min="12804" max="12804" width="8.140625" style="42" customWidth="1"/>
    <col min="12805" max="12805" width="8.28515625" style="42" customWidth="1"/>
    <col min="12806" max="12806" width="5.42578125" style="42" customWidth="1"/>
    <col min="12807" max="12807" width="8.5703125" style="42" customWidth="1"/>
    <col min="12808" max="12808" width="13.7109375" style="42" customWidth="1"/>
    <col min="12809" max="12809" width="15.7109375" style="42" customWidth="1"/>
    <col min="12810" max="12810" width="14.7109375" style="42" customWidth="1"/>
    <col min="12811" max="12811" width="15" style="42" customWidth="1"/>
    <col min="12812" max="12813" width="14.28515625" style="42" customWidth="1"/>
    <col min="12814" max="12814" width="0" style="42" hidden="1" customWidth="1"/>
    <col min="12815" max="12815" width="18.85546875" style="42" customWidth="1"/>
    <col min="12816" max="12828" width="8" style="42" customWidth="1"/>
    <col min="12829" max="12832" width="9.28515625" style="42" customWidth="1"/>
    <col min="12833" max="12860" width="8.85546875" style="42"/>
    <col min="12861" max="12861" width="64" style="42" customWidth="1"/>
    <col min="12862" max="12862" width="97.85546875" style="42" customWidth="1"/>
    <col min="12863" max="13056" width="8.85546875" style="42"/>
    <col min="13057" max="13057" width="1.28515625" style="42" customWidth="1"/>
    <col min="13058" max="13058" width="44.85546875" style="42" customWidth="1"/>
    <col min="13059" max="13059" width="47.28515625" style="42" customWidth="1"/>
    <col min="13060" max="13060" width="8.140625" style="42" customWidth="1"/>
    <col min="13061" max="13061" width="8.28515625" style="42" customWidth="1"/>
    <col min="13062" max="13062" width="5.42578125" style="42" customWidth="1"/>
    <col min="13063" max="13063" width="8.5703125" style="42" customWidth="1"/>
    <col min="13064" max="13064" width="13.7109375" style="42" customWidth="1"/>
    <col min="13065" max="13065" width="15.7109375" style="42" customWidth="1"/>
    <col min="13066" max="13066" width="14.7109375" style="42" customWidth="1"/>
    <col min="13067" max="13067" width="15" style="42" customWidth="1"/>
    <col min="13068" max="13069" width="14.28515625" style="42" customWidth="1"/>
    <col min="13070" max="13070" width="0" style="42" hidden="1" customWidth="1"/>
    <col min="13071" max="13071" width="18.85546875" style="42" customWidth="1"/>
    <col min="13072" max="13084" width="8" style="42" customWidth="1"/>
    <col min="13085" max="13088" width="9.28515625" style="42" customWidth="1"/>
    <col min="13089" max="13116" width="8.85546875" style="42"/>
    <col min="13117" max="13117" width="64" style="42" customWidth="1"/>
    <col min="13118" max="13118" width="97.85546875" style="42" customWidth="1"/>
    <col min="13119" max="13312" width="8.85546875" style="42"/>
    <col min="13313" max="13313" width="1.28515625" style="42" customWidth="1"/>
    <col min="13314" max="13314" width="44.85546875" style="42" customWidth="1"/>
    <col min="13315" max="13315" width="47.28515625" style="42" customWidth="1"/>
    <col min="13316" max="13316" width="8.140625" style="42" customWidth="1"/>
    <col min="13317" max="13317" width="8.28515625" style="42" customWidth="1"/>
    <col min="13318" max="13318" width="5.42578125" style="42" customWidth="1"/>
    <col min="13319" max="13319" width="8.5703125" style="42" customWidth="1"/>
    <col min="13320" max="13320" width="13.7109375" style="42" customWidth="1"/>
    <col min="13321" max="13321" width="15.7109375" style="42" customWidth="1"/>
    <col min="13322" max="13322" width="14.7109375" style="42" customWidth="1"/>
    <col min="13323" max="13323" width="15" style="42" customWidth="1"/>
    <col min="13324" max="13325" width="14.28515625" style="42" customWidth="1"/>
    <col min="13326" max="13326" width="0" style="42" hidden="1" customWidth="1"/>
    <col min="13327" max="13327" width="18.85546875" style="42" customWidth="1"/>
    <col min="13328" max="13340" width="8" style="42" customWidth="1"/>
    <col min="13341" max="13344" width="9.28515625" style="42" customWidth="1"/>
    <col min="13345" max="13372" width="8.85546875" style="42"/>
    <col min="13373" max="13373" width="64" style="42" customWidth="1"/>
    <col min="13374" max="13374" width="97.85546875" style="42" customWidth="1"/>
    <col min="13375" max="13568" width="8.85546875" style="42"/>
    <col min="13569" max="13569" width="1.28515625" style="42" customWidth="1"/>
    <col min="13570" max="13570" width="44.85546875" style="42" customWidth="1"/>
    <col min="13571" max="13571" width="47.28515625" style="42" customWidth="1"/>
    <col min="13572" max="13572" width="8.140625" style="42" customWidth="1"/>
    <col min="13573" max="13573" width="8.28515625" style="42" customWidth="1"/>
    <col min="13574" max="13574" width="5.42578125" style="42" customWidth="1"/>
    <col min="13575" max="13575" width="8.5703125" style="42" customWidth="1"/>
    <col min="13576" max="13576" width="13.7109375" style="42" customWidth="1"/>
    <col min="13577" max="13577" width="15.7109375" style="42" customWidth="1"/>
    <col min="13578" max="13578" width="14.7109375" style="42" customWidth="1"/>
    <col min="13579" max="13579" width="15" style="42" customWidth="1"/>
    <col min="13580" max="13581" width="14.28515625" style="42" customWidth="1"/>
    <col min="13582" max="13582" width="0" style="42" hidden="1" customWidth="1"/>
    <col min="13583" max="13583" width="18.85546875" style="42" customWidth="1"/>
    <col min="13584" max="13596" width="8" style="42" customWidth="1"/>
    <col min="13597" max="13600" width="9.28515625" style="42" customWidth="1"/>
    <col min="13601" max="13628" width="8.85546875" style="42"/>
    <col min="13629" max="13629" width="64" style="42" customWidth="1"/>
    <col min="13630" max="13630" width="97.85546875" style="42" customWidth="1"/>
    <col min="13631" max="13824" width="8.85546875" style="42"/>
    <col min="13825" max="13825" width="1.28515625" style="42" customWidth="1"/>
    <col min="13826" max="13826" width="44.85546875" style="42" customWidth="1"/>
    <col min="13827" max="13827" width="47.28515625" style="42" customWidth="1"/>
    <col min="13828" max="13828" width="8.140625" style="42" customWidth="1"/>
    <col min="13829" max="13829" width="8.28515625" style="42" customWidth="1"/>
    <col min="13830" max="13830" width="5.42578125" style="42" customWidth="1"/>
    <col min="13831" max="13831" width="8.5703125" style="42" customWidth="1"/>
    <col min="13832" max="13832" width="13.7109375" style="42" customWidth="1"/>
    <col min="13833" max="13833" width="15.7109375" style="42" customWidth="1"/>
    <col min="13834" max="13834" width="14.7109375" style="42" customWidth="1"/>
    <col min="13835" max="13835" width="15" style="42" customWidth="1"/>
    <col min="13836" max="13837" width="14.28515625" style="42" customWidth="1"/>
    <col min="13838" max="13838" width="0" style="42" hidden="1" customWidth="1"/>
    <col min="13839" max="13839" width="18.85546875" style="42" customWidth="1"/>
    <col min="13840" max="13852" width="8" style="42" customWidth="1"/>
    <col min="13853" max="13856" width="9.28515625" style="42" customWidth="1"/>
    <col min="13857" max="13884" width="8.85546875" style="42"/>
    <col min="13885" max="13885" width="64" style="42" customWidth="1"/>
    <col min="13886" max="13886" width="97.85546875" style="42" customWidth="1"/>
    <col min="13887" max="14080" width="8.85546875" style="42"/>
    <col min="14081" max="14081" width="1.28515625" style="42" customWidth="1"/>
    <col min="14082" max="14082" width="44.85546875" style="42" customWidth="1"/>
    <col min="14083" max="14083" width="47.28515625" style="42" customWidth="1"/>
    <col min="14084" max="14084" width="8.140625" style="42" customWidth="1"/>
    <col min="14085" max="14085" width="8.28515625" style="42" customWidth="1"/>
    <col min="14086" max="14086" width="5.42578125" style="42" customWidth="1"/>
    <col min="14087" max="14087" width="8.5703125" style="42" customWidth="1"/>
    <col min="14088" max="14088" width="13.7109375" style="42" customWidth="1"/>
    <col min="14089" max="14089" width="15.7109375" style="42" customWidth="1"/>
    <col min="14090" max="14090" width="14.7109375" style="42" customWidth="1"/>
    <col min="14091" max="14091" width="15" style="42" customWidth="1"/>
    <col min="14092" max="14093" width="14.28515625" style="42" customWidth="1"/>
    <col min="14094" max="14094" width="0" style="42" hidden="1" customWidth="1"/>
    <col min="14095" max="14095" width="18.85546875" style="42" customWidth="1"/>
    <col min="14096" max="14108" width="8" style="42" customWidth="1"/>
    <col min="14109" max="14112" width="9.28515625" style="42" customWidth="1"/>
    <col min="14113" max="14140" width="8.85546875" style="42"/>
    <col min="14141" max="14141" width="64" style="42" customWidth="1"/>
    <col min="14142" max="14142" width="97.85546875" style="42" customWidth="1"/>
    <col min="14143" max="14336" width="8.85546875" style="42"/>
    <col min="14337" max="14337" width="1.28515625" style="42" customWidth="1"/>
    <col min="14338" max="14338" width="44.85546875" style="42" customWidth="1"/>
    <col min="14339" max="14339" width="47.28515625" style="42" customWidth="1"/>
    <col min="14340" max="14340" width="8.140625" style="42" customWidth="1"/>
    <col min="14341" max="14341" width="8.28515625" style="42" customWidth="1"/>
    <col min="14342" max="14342" width="5.42578125" style="42" customWidth="1"/>
    <col min="14343" max="14343" width="8.5703125" style="42" customWidth="1"/>
    <col min="14344" max="14344" width="13.7109375" style="42" customWidth="1"/>
    <col min="14345" max="14345" width="15.7109375" style="42" customWidth="1"/>
    <col min="14346" max="14346" width="14.7109375" style="42" customWidth="1"/>
    <col min="14347" max="14347" width="15" style="42" customWidth="1"/>
    <col min="14348" max="14349" width="14.28515625" style="42" customWidth="1"/>
    <col min="14350" max="14350" width="0" style="42" hidden="1" customWidth="1"/>
    <col min="14351" max="14351" width="18.85546875" style="42" customWidth="1"/>
    <col min="14352" max="14364" width="8" style="42" customWidth="1"/>
    <col min="14365" max="14368" width="9.28515625" style="42" customWidth="1"/>
    <col min="14369" max="14396" width="8.85546875" style="42"/>
    <col min="14397" max="14397" width="64" style="42" customWidth="1"/>
    <col min="14398" max="14398" width="97.85546875" style="42" customWidth="1"/>
    <col min="14399" max="14592" width="8.85546875" style="42"/>
    <col min="14593" max="14593" width="1.28515625" style="42" customWidth="1"/>
    <col min="14594" max="14594" width="44.85546875" style="42" customWidth="1"/>
    <col min="14595" max="14595" width="47.28515625" style="42" customWidth="1"/>
    <col min="14596" max="14596" width="8.140625" style="42" customWidth="1"/>
    <col min="14597" max="14597" width="8.28515625" style="42" customWidth="1"/>
    <col min="14598" max="14598" width="5.42578125" style="42" customWidth="1"/>
    <col min="14599" max="14599" width="8.5703125" style="42" customWidth="1"/>
    <col min="14600" max="14600" width="13.7109375" style="42" customWidth="1"/>
    <col min="14601" max="14601" width="15.7109375" style="42" customWidth="1"/>
    <col min="14602" max="14602" width="14.7109375" style="42" customWidth="1"/>
    <col min="14603" max="14603" width="15" style="42" customWidth="1"/>
    <col min="14604" max="14605" width="14.28515625" style="42" customWidth="1"/>
    <col min="14606" max="14606" width="0" style="42" hidden="1" customWidth="1"/>
    <col min="14607" max="14607" width="18.85546875" style="42" customWidth="1"/>
    <col min="14608" max="14620" width="8" style="42" customWidth="1"/>
    <col min="14621" max="14624" width="9.28515625" style="42" customWidth="1"/>
    <col min="14625" max="14652" width="8.85546875" style="42"/>
    <col min="14653" max="14653" width="64" style="42" customWidth="1"/>
    <col min="14654" max="14654" width="97.85546875" style="42" customWidth="1"/>
    <col min="14655" max="14848" width="8.85546875" style="42"/>
    <col min="14849" max="14849" width="1.28515625" style="42" customWidth="1"/>
    <col min="14850" max="14850" width="44.85546875" style="42" customWidth="1"/>
    <col min="14851" max="14851" width="47.28515625" style="42" customWidth="1"/>
    <col min="14852" max="14852" width="8.140625" style="42" customWidth="1"/>
    <col min="14853" max="14853" width="8.28515625" style="42" customWidth="1"/>
    <col min="14854" max="14854" width="5.42578125" style="42" customWidth="1"/>
    <col min="14855" max="14855" width="8.5703125" style="42" customWidth="1"/>
    <col min="14856" max="14856" width="13.7109375" style="42" customWidth="1"/>
    <col min="14857" max="14857" width="15.7109375" style="42" customWidth="1"/>
    <col min="14858" max="14858" width="14.7109375" style="42" customWidth="1"/>
    <col min="14859" max="14859" width="15" style="42" customWidth="1"/>
    <col min="14860" max="14861" width="14.28515625" style="42" customWidth="1"/>
    <col min="14862" max="14862" width="0" style="42" hidden="1" customWidth="1"/>
    <col min="14863" max="14863" width="18.85546875" style="42" customWidth="1"/>
    <col min="14864" max="14876" width="8" style="42" customWidth="1"/>
    <col min="14877" max="14880" width="9.28515625" style="42" customWidth="1"/>
    <col min="14881" max="14908" width="8.85546875" style="42"/>
    <col min="14909" max="14909" width="64" style="42" customWidth="1"/>
    <col min="14910" max="14910" width="97.85546875" style="42" customWidth="1"/>
    <col min="14911" max="15104" width="8.85546875" style="42"/>
    <col min="15105" max="15105" width="1.28515625" style="42" customWidth="1"/>
    <col min="15106" max="15106" width="44.85546875" style="42" customWidth="1"/>
    <col min="15107" max="15107" width="47.28515625" style="42" customWidth="1"/>
    <col min="15108" max="15108" width="8.140625" style="42" customWidth="1"/>
    <col min="15109" max="15109" width="8.28515625" style="42" customWidth="1"/>
    <col min="15110" max="15110" width="5.42578125" style="42" customWidth="1"/>
    <col min="15111" max="15111" width="8.5703125" style="42" customWidth="1"/>
    <col min="15112" max="15112" width="13.7109375" style="42" customWidth="1"/>
    <col min="15113" max="15113" width="15.7109375" style="42" customWidth="1"/>
    <col min="15114" max="15114" width="14.7109375" style="42" customWidth="1"/>
    <col min="15115" max="15115" width="15" style="42" customWidth="1"/>
    <col min="15116" max="15117" width="14.28515625" style="42" customWidth="1"/>
    <col min="15118" max="15118" width="0" style="42" hidden="1" customWidth="1"/>
    <col min="15119" max="15119" width="18.85546875" style="42" customWidth="1"/>
    <col min="15120" max="15132" width="8" style="42" customWidth="1"/>
    <col min="15133" max="15136" width="9.28515625" style="42" customWidth="1"/>
    <col min="15137" max="15164" width="8.85546875" style="42"/>
    <col min="15165" max="15165" width="64" style="42" customWidth="1"/>
    <col min="15166" max="15166" width="97.85546875" style="42" customWidth="1"/>
    <col min="15167" max="15360" width="8.85546875" style="42"/>
    <col min="15361" max="15361" width="1.28515625" style="42" customWidth="1"/>
    <col min="15362" max="15362" width="44.85546875" style="42" customWidth="1"/>
    <col min="15363" max="15363" width="47.28515625" style="42" customWidth="1"/>
    <col min="15364" max="15364" width="8.140625" style="42" customWidth="1"/>
    <col min="15365" max="15365" width="8.28515625" style="42" customWidth="1"/>
    <col min="15366" max="15366" width="5.42578125" style="42" customWidth="1"/>
    <col min="15367" max="15367" width="8.5703125" style="42" customWidth="1"/>
    <col min="15368" max="15368" width="13.7109375" style="42" customWidth="1"/>
    <col min="15369" max="15369" width="15.7109375" style="42" customWidth="1"/>
    <col min="15370" max="15370" width="14.7109375" style="42" customWidth="1"/>
    <col min="15371" max="15371" width="15" style="42" customWidth="1"/>
    <col min="15372" max="15373" width="14.28515625" style="42" customWidth="1"/>
    <col min="15374" max="15374" width="0" style="42" hidden="1" customWidth="1"/>
    <col min="15375" max="15375" width="18.85546875" style="42" customWidth="1"/>
    <col min="15376" max="15388" width="8" style="42" customWidth="1"/>
    <col min="15389" max="15392" width="9.28515625" style="42" customWidth="1"/>
    <col min="15393" max="15420" width="8.85546875" style="42"/>
    <col min="15421" max="15421" width="64" style="42" customWidth="1"/>
    <col min="15422" max="15422" width="97.85546875" style="42" customWidth="1"/>
    <col min="15423" max="15616" width="8.85546875" style="42"/>
    <col min="15617" max="15617" width="1.28515625" style="42" customWidth="1"/>
    <col min="15618" max="15618" width="44.85546875" style="42" customWidth="1"/>
    <col min="15619" max="15619" width="47.28515625" style="42" customWidth="1"/>
    <col min="15620" max="15620" width="8.140625" style="42" customWidth="1"/>
    <col min="15621" max="15621" width="8.28515625" style="42" customWidth="1"/>
    <col min="15622" max="15622" width="5.42578125" style="42" customWidth="1"/>
    <col min="15623" max="15623" width="8.5703125" style="42" customWidth="1"/>
    <col min="15624" max="15624" width="13.7109375" style="42" customWidth="1"/>
    <col min="15625" max="15625" width="15.7109375" style="42" customWidth="1"/>
    <col min="15626" max="15626" width="14.7109375" style="42" customWidth="1"/>
    <col min="15627" max="15627" width="15" style="42" customWidth="1"/>
    <col min="15628" max="15629" width="14.28515625" style="42" customWidth="1"/>
    <col min="15630" max="15630" width="0" style="42" hidden="1" customWidth="1"/>
    <col min="15631" max="15631" width="18.85546875" style="42" customWidth="1"/>
    <col min="15632" max="15644" width="8" style="42" customWidth="1"/>
    <col min="15645" max="15648" width="9.28515625" style="42" customWidth="1"/>
    <col min="15649" max="15676" width="8.85546875" style="42"/>
    <col min="15677" max="15677" width="64" style="42" customWidth="1"/>
    <col min="15678" max="15678" width="97.85546875" style="42" customWidth="1"/>
    <col min="15679" max="15872" width="8.85546875" style="42"/>
    <col min="15873" max="15873" width="1.28515625" style="42" customWidth="1"/>
    <col min="15874" max="15874" width="44.85546875" style="42" customWidth="1"/>
    <col min="15875" max="15875" width="47.28515625" style="42" customWidth="1"/>
    <col min="15876" max="15876" width="8.140625" style="42" customWidth="1"/>
    <col min="15877" max="15877" width="8.28515625" style="42" customWidth="1"/>
    <col min="15878" max="15878" width="5.42578125" style="42" customWidth="1"/>
    <col min="15879" max="15879" width="8.5703125" style="42" customWidth="1"/>
    <col min="15880" max="15880" width="13.7109375" style="42" customWidth="1"/>
    <col min="15881" max="15881" width="15.7109375" style="42" customWidth="1"/>
    <col min="15882" max="15882" width="14.7109375" style="42" customWidth="1"/>
    <col min="15883" max="15883" width="15" style="42" customWidth="1"/>
    <col min="15884" max="15885" width="14.28515625" style="42" customWidth="1"/>
    <col min="15886" max="15886" width="0" style="42" hidden="1" customWidth="1"/>
    <col min="15887" max="15887" width="18.85546875" style="42" customWidth="1"/>
    <col min="15888" max="15900" width="8" style="42" customWidth="1"/>
    <col min="15901" max="15904" width="9.28515625" style="42" customWidth="1"/>
    <col min="15905" max="15932" width="8.85546875" style="42"/>
    <col min="15933" max="15933" width="64" style="42" customWidth="1"/>
    <col min="15934" max="15934" width="97.85546875" style="42" customWidth="1"/>
    <col min="15935" max="16128" width="8.85546875" style="42"/>
    <col min="16129" max="16129" width="1.28515625" style="42" customWidth="1"/>
    <col min="16130" max="16130" width="44.85546875" style="42" customWidth="1"/>
    <col min="16131" max="16131" width="47.28515625" style="42" customWidth="1"/>
    <col min="16132" max="16132" width="8.140625" style="42" customWidth="1"/>
    <col min="16133" max="16133" width="8.28515625" style="42" customWidth="1"/>
    <col min="16134" max="16134" width="5.42578125" style="42" customWidth="1"/>
    <col min="16135" max="16135" width="8.5703125" style="42" customWidth="1"/>
    <col min="16136" max="16136" width="13.7109375" style="42" customWidth="1"/>
    <col min="16137" max="16137" width="15.7109375" style="42" customWidth="1"/>
    <col min="16138" max="16138" width="14.7109375" style="42" customWidth="1"/>
    <col min="16139" max="16139" width="15" style="42" customWidth="1"/>
    <col min="16140" max="16141" width="14.28515625" style="42" customWidth="1"/>
    <col min="16142" max="16142" width="0" style="42" hidden="1" customWidth="1"/>
    <col min="16143" max="16143" width="18.85546875" style="42" customWidth="1"/>
    <col min="16144" max="16156" width="8" style="42" customWidth="1"/>
    <col min="16157" max="16160" width="9.28515625" style="42" customWidth="1"/>
    <col min="16161" max="16188" width="8.85546875" style="42"/>
    <col min="16189" max="16189" width="64" style="42" customWidth="1"/>
    <col min="16190" max="16190" width="97.85546875" style="42" customWidth="1"/>
    <col min="16191" max="16383" width="8.85546875" style="42"/>
    <col min="16384" max="16384" width="9.140625" style="42" customWidth="1"/>
  </cols>
  <sheetData>
    <row r="1" spans="1:62" ht="24" customHeight="1" thickTop="1" thickBot="1" x14ac:dyDescent="0.3">
      <c r="A1" s="124"/>
      <c r="B1" s="520"/>
      <c r="C1" s="521"/>
      <c r="D1" s="521"/>
      <c r="E1" s="521"/>
      <c r="F1" s="521"/>
      <c r="G1" s="521"/>
      <c r="H1" s="521"/>
      <c r="I1" s="521"/>
      <c r="J1" s="521"/>
      <c r="K1" s="521"/>
      <c r="L1" s="521"/>
      <c r="M1" s="522"/>
      <c r="N1" s="125"/>
      <c r="BI1" s="43" t="s">
        <v>186</v>
      </c>
      <c r="BJ1" s="44" t="s">
        <v>187</v>
      </c>
    </row>
    <row r="2" spans="1:62" ht="24" customHeight="1" x14ac:dyDescent="0.25">
      <c r="A2" s="126"/>
      <c r="B2" s="533" t="s">
        <v>585</v>
      </c>
      <c r="C2" s="533"/>
      <c r="D2" s="533"/>
      <c r="E2" s="533"/>
      <c r="F2" s="533"/>
      <c r="G2" s="533"/>
      <c r="H2" s="533"/>
      <c r="I2" s="533"/>
      <c r="J2" s="533"/>
      <c r="K2" s="533"/>
      <c r="L2" s="533"/>
      <c r="M2" s="533"/>
      <c r="N2" s="127"/>
      <c r="BI2" s="128"/>
      <c r="BJ2" s="129"/>
    </row>
    <row r="3" spans="1:62" ht="16.149999999999999" customHeight="1" thickBot="1" x14ac:dyDescent="0.3">
      <c r="A3" s="183"/>
      <c r="B3" s="357"/>
      <c r="C3" s="357"/>
      <c r="D3" s="358"/>
      <c r="E3" s="358"/>
      <c r="F3" s="358"/>
      <c r="G3" s="359"/>
      <c r="H3" s="359"/>
      <c r="I3" s="359"/>
      <c r="J3" s="359"/>
      <c r="K3" s="359"/>
      <c r="L3" s="359"/>
      <c r="M3" s="360"/>
      <c r="N3" s="127"/>
      <c r="BI3" s="128"/>
      <c r="BJ3" s="129"/>
    </row>
    <row r="4" spans="1:62" ht="16.149999999999999" customHeight="1" thickBot="1" x14ac:dyDescent="0.3">
      <c r="A4" s="183"/>
      <c r="B4" s="357"/>
      <c r="C4" s="357"/>
      <c r="D4" s="358"/>
      <c r="E4" s="358"/>
      <c r="F4" s="358"/>
      <c r="G4" s="359"/>
      <c r="H4" s="359"/>
      <c r="I4" s="359"/>
      <c r="J4" s="359"/>
      <c r="K4" s="359"/>
      <c r="L4" s="359"/>
      <c r="M4" s="361"/>
      <c r="N4" s="127"/>
      <c r="BI4" s="43" t="s">
        <v>186</v>
      </c>
      <c r="BJ4" s="44" t="s">
        <v>187</v>
      </c>
    </row>
    <row r="5" spans="1:62" ht="16.149999999999999" customHeight="1" x14ac:dyDescent="0.25">
      <c r="A5" s="183"/>
      <c r="B5" s="362" t="s">
        <v>587</v>
      </c>
      <c r="C5" s="364" t="str">
        <f>Dirigente!C5</f>
        <v>Comune di Golfo Aranci</v>
      </c>
      <c r="D5" s="358"/>
      <c r="E5" s="534" t="s">
        <v>576</v>
      </c>
      <c r="F5" s="534"/>
      <c r="G5" s="534"/>
      <c r="H5" s="534"/>
      <c r="I5" s="534"/>
      <c r="J5" s="534"/>
      <c r="K5" s="357"/>
      <c r="L5" s="358" t="s">
        <v>227</v>
      </c>
      <c r="M5" s="361"/>
      <c r="N5" s="127"/>
      <c r="BI5" s="47" t="s">
        <v>190</v>
      </c>
      <c r="BJ5" s="48" t="s">
        <v>191</v>
      </c>
    </row>
    <row r="6" spans="1:62" ht="16.149999999999999" customHeight="1" x14ac:dyDescent="0.25">
      <c r="A6" s="183"/>
      <c r="B6" s="362" t="s">
        <v>588</v>
      </c>
      <c r="C6" s="365" t="str">
        <f>Dirigente!C6</f>
        <v>Finanziario, risorse umane e tributi</v>
      </c>
      <c r="D6" s="358"/>
      <c r="E6" s="535" t="s">
        <v>617</v>
      </c>
      <c r="F6" s="535"/>
      <c r="G6" s="535"/>
      <c r="H6" s="535"/>
      <c r="I6" s="535"/>
      <c r="J6" s="535"/>
      <c r="L6" s="358">
        <v>2024</v>
      </c>
      <c r="M6" s="361"/>
      <c r="N6" s="127"/>
      <c r="BI6" s="49" t="s">
        <v>193</v>
      </c>
      <c r="BJ6" s="50" t="s">
        <v>194</v>
      </c>
    </row>
    <row r="7" spans="1:62" ht="16.149999999999999" customHeight="1" x14ac:dyDescent="0.25">
      <c r="A7" s="183"/>
      <c r="B7" s="362" t="s">
        <v>589</v>
      </c>
      <c r="C7" s="365" t="str">
        <f>Dirigente!C7</f>
        <v>Simone Bertuccelli</v>
      </c>
      <c r="D7" s="359"/>
      <c r="E7" s="359"/>
      <c r="F7" s="359"/>
      <c r="G7" s="359"/>
      <c r="H7" s="359"/>
      <c r="I7" s="359"/>
      <c r="J7" s="359"/>
      <c r="K7" s="359"/>
      <c r="L7" s="359"/>
      <c r="M7" s="361"/>
      <c r="N7" s="127"/>
      <c r="BI7" s="49" t="s">
        <v>196</v>
      </c>
      <c r="BJ7" s="50" t="s">
        <v>197</v>
      </c>
    </row>
    <row r="8" spans="1:62" ht="16.149999999999999" customHeight="1" thickBot="1" x14ac:dyDescent="0.3">
      <c r="A8" s="183"/>
      <c r="B8" s="362" t="s">
        <v>229</v>
      </c>
      <c r="C8" s="365" t="s">
        <v>621</v>
      </c>
      <c r="D8" s="359"/>
      <c r="E8" s="359"/>
      <c r="F8" s="359"/>
      <c r="G8" s="359"/>
      <c r="H8" s="359"/>
      <c r="I8" s="359"/>
      <c r="J8" s="359"/>
      <c r="K8" s="359"/>
      <c r="L8" s="359"/>
      <c r="M8" s="361"/>
      <c r="N8" s="127"/>
      <c r="BI8" s="355"/>
      <c r="BJ8" s="356"/>
    </row>
    <row r="9" spans="1:62" ht="16.149999999999999" customHeight="1" thickBot="1" x14ac:dyDescent="0.3">
      <c r="A9" s="183"/>
      <c r="B9" s="362"/>
      <c r="C9" s="357"/>
      <c r="D9" s="359"/>
      <c r="E9" s="359"/>
      <c r="F9" s="359"/>
      <c r="G9" s="359"/>
      <c r="H9" s="359"/>
      <c r="I9" s="359"/>
      <c r="J9" s="359"/>
      <c r="K9" s="359"/>
      <c r="L9" s="359"/>
      <c r="M9" s="363"/>
      <c r="N9" s="127"/>
      <c r="BI9" s="43" t="s">
        <v>186</v>
      </c>
      <c r="BJ9" s="44" t="s">
        <v>187</v>
      </c>
    </row>
    <row r="10" spans="1:62" ht="24" customHeight="1" x14ac:dyDescent="0.25">
      <c r="A10" s="126"/>
      <c r="B10" s="501" t="s">
        <v>263</v>
      </c>
      <c r="C10" s="501"/>
      <c r="D10" s="502" t="s">
        <v>264</v>
      </c>
      <c r="E10" s="502" t="s">
        <v>265</v>
      </c>
      <c r="F10" s="502" t="s">
        <v>266</v>
      </c>
      <c r="G10" s="503" t="s">
        <v>267</v>
      </c>
      <c r="H10" s="504" t="s">
        <v>268</v>
      </c>
      <c r="I10" s="504"/>
      <c r="J10" s="504"/>
      <c r="K10" s="504"/>
      <c r="L10" s="504"/>
      <c r="M10" s="505" t="s">
        <v>269</v>
      </c>
      <c r="N10" s="127"/>
      <c r="BI10" s="49" t="s">
        <v>201</v>
      </c>
      <c r="BJ10" s="50" t="s">
        <v>202</v>
      </c>
    </row>
    <row r="11" spans="1:62" ht="24" customHeight="1" x14ac:dyDescent="0.25">
      <c r="A11" s="126"/>
      <c r="B11" s="501"/>
      <c r="C11" s="501"/>
      <c r="D11" s="502"/>
      <c r="E11" s="502"/>
      <c r="F11" s="502"/>
      <c r="G11" s="503"/>
      <c r="H11" s="329">
        <v>1</v>
      </c>
      <c r="I11" s="329">
        <v>2</v>
      </c>
      <c r="J11" s="329">
        <v>3</v>
      </c>
      <c r="K11" s="329">
        <v>4</v>
      </c>
      <c r="L11" s="329">
        <v>5</v>
      </c>
      <c r="M11" s="505"/>
      <c r="N11" s="127"/>
      <c r="BI11" s="49" t="s">
        <v>203</v>
      </c>
      <c r="BJ11" s="50" t="s">
        <v>204</v>
      </c>
    </row>
    <row r="12" spans="1:62" ht="24" customHeight="1" x14ac:dyDescent="0.25">
      <c r="A12" s="126"/>
      <c r="B12" s="501"/>
      <c r="C12" s="501"/>
      <c r="D12" s="502"/>
      <c r="E12" s="502"/>
      <c r="F12" s="502"/>
      <c r="G12" s="503"/>
      <c r="H12" s="330" t="s">
        <v>232</v>
      </c>
      <c r="I12" s="330" t="s">
        <v>233</v>
      </c>
      <c r="J12" s="331" t="s">
        <v>234</v>
      </c>
      <c r="K12" s="331" t="s">
        <v>270</v>
      </c>
      <c r="L12" s="331" t="s">
        <v>271</v>
      </c>
      <c r="M12" s="505"/>
      <c r="N12" s="127"/>
      <c r="BI12" s="49" t="s">
        <v>207</v>
      </c>
      <c r="BJ12" s="50" t="s">
        <v>208</v>
      </c>
    </row>
    <row r="13" spans="1:62" ht="24" customHeight="1" x14ac:dyDescent="0.25">
      <c r="A13" s="126"/>
      <c r="B13" s="332" t="s">
        <v>212</v>
      </c>
      <c r="C13" s="332" t="s">
        <v>238</v>
      </c>
      <c r="D13" s="502"/>
      <c r="E13" s="502"/>
      <c r="F13" s="502"/>
      <c r="G13" s="503"/>
      <c r="H13" s="328" t="s">
        <v>56</v>
      </c>
      <c r="I13" s="328" t="s">
        <v>57</v>
      </c>
      <c r="J13" s="328" t="s">
        <v>243</v>
      </c>
      <c r="K13" s="328" t="s">
        <v>244</v>
      </c>
      <c r="L13" s="328" t="s">
        <v>245</v>
      </c>
      <c r="M13" s="505"/>
      <c r="N13" s="127"/>
      <c r="BI13" s="49" t="s">
        <v>215</v>
      </c>
      <c r="BJ13" s="50" t="s">
        <v>216</v>
      </c>
    </row>
    <row r="14" spans="1:62" ht="70.150000000000006" customHeight="1" x14ac:dyDescent="0.25">
      <c r="A14" s="126"/>
      <c r="B14" s="314" t="str">
        <f>'Elenco Obiettivi'!C9</f>
        <v>Assicurare un'efficace acquisizione, gestione e programmazione delle risorse finanziarie dell'ente al fine di garantire la qualità dei servizi svolti e il rispetto dei piani e dei programmi della politica</v>
      </c>
      <c r="C14" s="314"/>
      <c r="D14" s="315">
        <v>5</v>
      </c>
      <c r="E14" s="347">
        <f>(D14/D$43)*80</f>
        <v>5</v>
      </c>
      <c r="F14" s="315">
        <f>G14/100</f>
        <v>0</v>
      </c>
      <c r="G14" s="317"/>
      <c r="H14" s="318" t="str">
        <f t="shared" ref="H14:H22" si="0">IF($F14&lt;=0.2,IF($F14&gt;=0,"x",""),"")</f>
        <v>x</v>
      </c>
      <c r="I14" s="319" t="str">
        <f>IF(F14&lt;=0.5,IF(F14&gt;=0.21,"x",""),"")</f>
        <v/>
      </c>
      <c r="J14" s="320" t="str">
        <f>IF(F14&lt;=0.7,IF(F14&gt;=0.51,"x",""),"")</f>
        <v/>
      </c>
      <c r="K14" s="320" t="str">
        <f>IF(F14&lt;=0.9,IF(F14&gt;=0.71,"x",""),"")</f>
        <v/>
      </c>
      <c r="L14" s="320" t="str">
        <f>IF(F14&lt;=1,IF(F14&gt;0.9,"x",""),"")</f>
        <v/>
      </c>
      <c r="M14" s="320"/>
      <c r="N14" s="127"/>
      <c r="O14" s="268"/>
      <c r="P14" s="57"/>
      <c r="Q14" s="57"/>
      <c r="R14" s="56"/>
      <c r="S14" s="56"/>
      <c r="T14" s="56"/>
      <c r="U14" s="56"/>
      <c r="V14" s="56"/>
      <c r="W14" s="56"/>
      <c r="X14" s="56"/>
      <c r="Y14" s="56"/>
      <c r="Z14" s="56"/>
      <c r="AA14" s="56"/>
      <c r="AB14" s="56"/>
      <c r="AC14" s="56"/>
      <c r="AD14" s="56"/>
      <c r="AE14" s="56"/>
      <c r="AF14" s="56"/>
      <c r="AG14" s="56"/>
      <c r="AH14" s="56"/>
      <c r="AI14" s="56"/>
      <c r="AJ14" s="56"/>
      <c r="AK14" s="56"/>
      <c r="AL14" s="56"/>
      <c r="AM14" s="56"/>
      <c r="AN14" s="58"/>
      <c r="BI14" s="49" t="s">
        <v>217</v>
      </c>
      <c r="BJ14" s="50" t="s">
        <v>218</v>
      </c>
    </row>
    <row r="15" spans="1:62" ht="70.150000000000006" customHeight="1" x14ac:dyDescent="0.25">
      <c r="A15" s="126"/>
      <c r="B15" s="314" t="str">
        <f>'Elenco Obiettivi'!C10</f>
        <v xml:space="preserve">Attuazione delle misure previste dalla normativa  in materia di trasparenza </v>
      </c>
      <c r="C15" s="314"/>
      <c r="D15" s="315">
        <v>5</v>
      </c>
      <c r="E15" s="347">
        <f>(D15/D$43)*80</f>
        <v>5</v>
      </c>
      <c r="F15" s="315">
        <f t="shared" ref="F15:F22" si="1">G15/100</f>
        <v>0</v>
      </c>
      <c r="G15" s="317"/>
      <c r="H15" s="320" t="str">
        <f t="shared" si="0"/>
        <v>x</v>
      </c>
      <c r="I15" s="320" t="str">
        <f t="shared" ref="I15:I22" si="2">IF(F15&lt;=0.5,IF(F15&gt;=0.21,"x",""),"")</f>
        <v/>
      </c>
      <c r="J15" s="320" t="str">
        <f t="shared" ref="J15:J22" si="3">IF(F15&lt;=0.7,IF(F15&gt;=0.51,"x",""),"")</f>
        <v/>
      </c>
      <c r="K15" s="320" t="str">
        <f t="shared" ref="K15:K22" si="4">IF(F15&lt;=0.9,IF(F15&gt;=0.71,"x",""),"")</f>
        <v/>
      </c>
      <c r="L15" s="320" t="str">
        <f t="shared" ref="L15:L22" si="5">IF(F15&lt;=1,IF(F15&gt;0.9,"x",""),"")</f>
        <v/>
      </c>
      <c r="M15" s="320"/>
      <c r="N15" s="127"/>
      <c r="O15" s="42" t="str">
        <f>IF(G14&gt;76&lt;100,1,"")</f>
        <v/>
      </c>
      <c r="BI15" s="49" t="s">
        <v>274</v>
      </c>
      <c r="BJ15" s="50" t="s">
        <v>275</v>
      </c>
    </row>
    <row r="16" spans="1:62" ht="70.150000000000006" customHeight="1" x14ac:dyDescent="0.25">
      <c r="A16" s="126"/>
      <c r="B16" s="314" t="str">
        <f>'Elenco Obiettivi'!C11</f>
        <v>Attuazione delle misure previste dalla normativa  in materia di Anticorruzione</v>
      </c>
      <c r="C16" s="314"/>
      <c r="D16" s="315">
        <v>5</v>
      </c>
      <c r="E16" s="347">
        <f>(D16/D$43)*80</f>
        <v>5</v>
      </c>
      <c r="F16" s="315">
        <f t="shared" si="1"/>
        <v>0</v>
      </c>
      <c r="G16" s="317"/>
      <c r="H16" s="320" t="str">
        <f t="shared" si="0"/>
        <v>x</v>
      </c>
      <c r="I16" s="320" t="str">
        <f t="shared" si="2"/>
        <v/>
      </c>
      <c r="J16" s="320" t="str">
        <f t="shared" si="3"/>
        <v/>
      </c>
      <c r="K16" s="320" t="str">
        <f t="shared" si="4"/>
        <v/>
      </c>
      <c r="L16" s="320" t="str">
        <f t="shared" si="5"/>
        <v/>
      </c>
      <c r="M16" s="320"/>
      <c r="N16" s="127"/>
      <c r="BI16" s="49" t="s">
        <v>276</v>
      </c>
      <c r="BJ16" s="50" t="s">
        <v>277</v>
      </c>
    </row>
    <row r="17" spans="1:62" ht="97.15" customHeight="1" x14ac:dyDescent="0.25">
      <c r="A17" s="126"/>
      <c r="B17" s="314" t="str">
        <f>'Elenco Obiettivi'!C12</f>
        <v>Assicurare un elevato standard degli atti amministrativi finalizzato a garantire la legittimità, regolarità e correttezza dell’azione amministrativa nonche di regolarità contabile degli atti mediante l'attuazione dei controlli cosi come previsto nel numero e con le modalità programmate nel regolamento sui controlli interni adottato dall'ente.</v>
      </c>
      <c r="C17" s="314"/>
      <c r="D17" s="315">
        <v>5</v>
      </c>
      <c r="E17" s="347">
        <f>(D17/D$43)*80</f>
        <v>5</v>
      </c>
      <c r="F17" s="315">
        <f t="shared" si="1"/>
        <v>0</v>
      </c>
      <c r="G17" s="317"/>
      <c r="H17" s="320" t="str">
        <f t="shared" si="0"/>
        <v>x</v>
      </c>
      <c r="I17" s="320" t="str">
        <f t="shared" si="2"/>
        <v/>
      </c>
      <c r="J17" s="320" t="str">
        <f t="shared" si="3"/>
        <v/>
      </c>
      <c r="K17" s="320" t="str">
        <f t="shared" si="4"/>
        <v/>
      </c>
      <c r="L17" s="320" t="str">
        <f t="shared" si="5"/>
        <v/>
      </c>
      <c r="M17" s="320"/>
      <c r="N17" s="127"/>
      <c r="O17" s="56"/>
      <c r="P17" s="57"/>
      <c r="Q17" s="57"/>
      <c r="R17" s="56"/>
      <c r="S17" s="56"/>
      <c r="T17" s="56"/>
      <c r="U17" s="56"/>
      <c r="V17" s="56"/>
      <c r="W17" s="56"/>
      <c r="X17" s="56"/>
      <c r="Y17" s="56"/>
      <c r="Z17" s="56"/>
      <c r="AA17" s="56"/>
      <c r="AB17" s="56"/>
      <c r="AC17" s="56"/>
      <c r="AD17" s="56"/>
      <c r="AE17" s="56"/>
      <c r="AF17" s="56"/>
      <c r="AG17" s="56"/>
      <c r="AH17" s="56"/>
      <c r="AI17" s="56"/>
      <c r="AJ17" s="56"/>
      <c r="AK17" s="56"/>
      <c r="AL17" s="56"/>
      <c r="AM17" s="56"/>
      <c r="AN17" s="58"/>
      <c r="BI17" s="49" t="s">
        <v>278</v>
      </c>
      <c r="BJ17" s="50" t="s">
        <v>279</v>
      </c>
    </row>
    <row r="18" spans="1:62" ht="70.150000000000006" customHeight="1" x14ac:dyDescent="0.25">
      <c r="A18" s="126"/>
      <c r="B18" s="314" t="str">
        <f>'Elenco Obiettivi'!C13</f>
        <v>Rispetto dei tempi di pagamento:  Garantire il rispetto dei tempi di pagamento delle fatture per lavori, forniture e servizi come richiesto dall'art. 4 bis), c. 2 del D.L. D.L. 24/02/2023 n. 13 (cd. Decreto PNRR3) convertito in L. 21/04/2023 n. 41 e secondo le indicazioni operative della circolare n° 1  del MEF/RGS  del 03.01.2024</v>
      </c>
      <c r="C18" s="314"/>
      <c r="D18" s="315">
        <v>30</v>
      </c>
      <c r="E18" s="347">
        <f>(D18/D$43)*80</f>
        <v>30</v>
      </c>
      <c r="F18" s="315">
        <f t="shared" si="1"/>
        <v>0</v>
      </c>
      <c r="G18" s="317"/>
      <c r="H18" s="320" t="str">
        <f t="shared" si="0"/>
        <v>x</v>
      </c>
      <c r="I18" s="320" t="str">
        <f t="shared" si="2"/>
        <v/>
      </c>
      <c r="J18" s="320" t="str">
        <f t="shared" si="3"/>
        <v/>
      </c>
      <c r="K18" s="320" t="str">
        <f t="shared" si="4"/>
        <v/>
      </c>
      <c r="L18" s="320" t="str">
        <f t="shared" si="5"/>
        <v/>
      </c>
      <c r="M18" s="320"/>
      <c r="N18" s="127"/>
      <c r="BI18" s="49" t="s">
        <v>280</v>
      </c>
      <c r="BJ18" s="50" t="s">
        <v>281</v>
      </c>
    </row>
    <row r="19" spans="1:62" ht="70.150000000000006" customHeight="1" thickBot="1" x14ac:dyDescent="0.3">
      <c r="A19" s="126"/>
      <c r="B19" s="341" t="s">
        <v>581</v>
      </c>
      <c r="C19" s="314"/>
      <c r="D19" s="315">
        <v>5</v>
      </c>
      <c r="E19" s="347">
        <f>(D19/D$43)*80</f>
        <v>5</v>
      </c>
      <c r="F19" s="315">
        <f t="shared" si="1"/>
        <v>0</v>
      </c>
      <c r="G19" s="317"/>
      <c r="H19" s="320" t="str">
        <f t="shared" si="0"/>
        <v>x</v>
      </c>
      <c r="I19" s="320" t="str">
        <f t="shared" si="2"/>
        <v/>
      </c>
      <c r="J19" s="320" t="str">
        <f t="shared" si="3"/>
        <v/>
      </c>
      <c r="K19" s="320" t="str">
        <f t="shared" si="4"/>
        <v/>
      </c>
      <c r="L19" s="320" t="str">
        <f t="shared" si="5"/>
        <v/>
      </c>
      <c r="M19" s="320"/>
      <c r="N19" s="127"/>
      <c r="BI19" s="133"/>
      <c r="BJ19" s="134"/>
    </row>
    <row r="20" spans="1:62" ht="24" customHeight="1" thickBot="1" x14ac:dyDescent="0.3">
      <c r="A20" s="126"/>
      <c r="B20" s="341" t="s">
        <v>590</v>
      </c>
      <c r="D20" s="315">
        <v>5</v>
      </c>
      <c r="E20" s="316" t="e">
        <f t="shared" ref="E20:E22" si="6">(D20/D$68)*100</f>
        <v>#DIV/0!</v>
      </c>
      <c r="F20" s="315">
        <f t="shared" si="1"/>
        <v>0</v>
      </c>
      <c r="G20" s="317"/>
      <c r="H20" s="320" t="str">
        <f t="shared" si="0"/>
        <v>x</v>
      </c>
      <c r="I20" s="320" t="str">
        <f t="shared" si="2"/>
        <v/>
      </c>
      <c r="J20" s="320" t="str">
        <f t="shared" si="3"/>
        <v/>
      </c>
      <c r="K20" s="320" t="str">
        <f t="shared" si="4"/>
        <v/>
      </c>
      <c r="L20" s="320" t="str">
        <f t="shared" si="5"/>
        <v/>
      </c>
      <c r="M20" s="320"/>
      <c r="N20" s="127"/>
      <c r="BI20" s="133"/>
      <c r="BJ20" s="134"/>
    </row>
    <row r="21" spans="1:62" ht="24" hidden="1" customHeight="1" x14ac:dyDescent="0.25">
      <c r="A21" s="126"/>
      <c r="B21" s="314">
        <f>'Elenco Obiettivi'!C17</f>
        <v>0</v>
      </c>
      <c r="C21" s="314">
        <f>'Elenco Obiettivi'!E17</f>
        <v>0</v>
      </c>
      <c r="D21" s="315"/>
      <c r="E21" s="316" t="e">
        <f t="shared" si="6"/>
        <v>#DIV/0!</v>
      </c>
      <c r="F21" s="315">
        <f t="shared" si="1"/>
        <v>0</v>
      </c>
      <c r="G21" s="317"/>
      <c r="H21" s="320" t="str">
        <f t="shared" si="0"/>
        <v>x</v>
      </c>
      <c r="I21" s="320" t="str">
        <f t="shared" si="2"/>
        <v/>
      </c>
      <c r="J21" s="320" t="str">
        <f t="shared" si="3"/>
        <v/>
      </c>
      <c r="K21" s="320" t="str">
        <f t="shared" si="4"/>
        <v/>
      </c>
      <c r="L21" s="320" t="str">
        <f t="shared" si="5"/>
        <v/>
      </c>
      <c r="M21" s="320"/>
      <c r="N21" s="127"/>
      <c r="BI21" s="133"/>
      <c r="BJ21" s="134"/>
    </row>
    <row r="22" spans="1:62" ht="24" hidden="1" customHeight="1" x14ac:dyDescent="0.25">
      <c r="A22" s="126"/>
      <c r="B22" s="314">
        <f>'Elenco Obiettivi'!C18</f>
        <v>0</v>
      </c>
      <c r="C22" s="314">
        <f>'Elenco Obiettivi'!E18</f>
        <v>0</v>
      </c>
      <c r="D22" s="315"/>
      <c r="E22" s="316" t="e">
        <f t="shared" si="6"/>
        <v>#DIV/0!</v>
      </c>
      <c r="F22" s="315">
        <f t="shared" si="1"/>
        <v>0</v>
      </c>
      <c r="G22" s="317"/>
      <c r="H22" s="320" t="str">
        <f t="shared" si="0"/>
        <v>x</v>
      </c>
      <c r="I22" s="320" t="str">
        <f t="shared" si="2"/>
        <v/>
      </c>
      <c r="J22" s="320" t="str">
        <f t="shared" si="3"/>
        <v/>
      </c>
      <c r="K22" s="320" t="str">
        <f t="shared" si="4"/>
        <v/>
      </c>
      <c r="L22" s="320" t="str">
        <f t="shared" si="5"/>
        <v/>
      </c>
      <c r="M22" s="320"/>
      <c r="N22" s="127"/>
      <c r="BI22" s="133"/>
      <c r="BJ22" s="134"/>
    </row>
    <row r="23" spans="1:62" s="60" customFormat="1" ht="24" customHeight="1" thickBot="1" x14ac:dyDescent="0.3">
      <c r="A23" s="126"/>
      <c r="B23" s="493" t="s">
        <v>284</v>
      </c>
      <c r="C23" s="494"/>
      <c r="D23" s="333" t="s">
        <v>285</v>
      </c>
      <c r="E23" s="510" t="s">
        <v>286</v>
      </c>
      <c r="F23" s="510"/>
      <c r="G23" s="510"/>
      <c r="H23" s="504" t="s">
        <v>287</v>
      </c>
      <c r="I23" s="504"/>
      <c r="J23" s="504"/>
      <c r="K23" s="504"/>
      <c r="L23" s="504"/>
      <c r="M23" s="328" t="s">
        <v>288</v>
      </c>
      <c r="N23" s="127"/>
      <c r="BI23" s="133"/>
      <c r="BJ23" s="134"/>
    </row>
    <row r="24" spans="1:62" s="60" customFormat="1" ht="24" customHeight="1" x14ac:dyDescent="0.25">
      <c r="A24" s="126"/>
      <c r="B24" s="495"/>
      <c r="C24" s="496"/>
      <c r="D24" s="334">
        <f>SUM(D14:D22)</f>
        <v>60</v>
      </c>
      <c r="E24" s="510">
        <f>SUM(E14:E19)</f>
        <v>55</v>
      </c>
      <c r="F24" s="510"/>
      <c r="G24" s="510"/>
      <c r="H24" s="335"/>
      <c r="I24" s="336" t="e">
        <f>IF(I14="x",F14*E14)++IF(I15="x",F15*E15)+IF(I16="x",F16*E16)+IF(I17="x",F17*E17)+IF(I18="x",F18*E18)+IF(#REF!="x",#REF!*#REF!)+IF(I19="x",F19*E19)+IF(I20="x",F20*E20)+IF(I21="x",F21*E21)+IF(I22="x",F22*E22)</f>
        <v>#REF!</v>
      </c>
      <c r="J24" s="336" t="e">
        <f>IF(J14="x",F14*E14)+IF(J15="x",F15*E15)+IF(J16="x",F16*E16)+IF(J17="x",F17*E17)+IF(J18="x",F18*E18)+IF(#REF!="x",#REF!*#REF!)+IF(J19="x",F19*E19)+IF(J20="x",F20*E20)+IF(J21="x",F21*E21)+IF(J22="x",F22*E22)</f>
        <v>#REF!</v>
      </c>
      <c r="K24" s="336" t="e">
        <f>IF(K14="x",F14*E14)+IF(K15="x",F15*E15)+IF(K16="x",F16*E16)+IF(K17="x",F17*E17)+IF(K18="x",F18*E18)+IF(#REF!="x",#REF!*#REF!)+IF(K19="x",F19*E19)+IF(K20="x",F20*E20)+IF(K21="x",F21*E21)+IF(K22="x",F22*E22)</f>
        <v>#REF!</v>
      </c>
      <c r="L24" s="336" t="e">
        <f>IF(L14="x",F14*E14)+IF(L15="x",F15*E15)+IF(L16="x",F16*E16)+IF(L17="x",F17*E17)+IF(L18="x",F18*E18)+IF(#REF!="x",#REF!*#REF!)+IF(L19="x",F19*E19)+IF(L20="x",F20*E20)+IF(L21="x",F21*E21)+IF(L22="x",F22*E22)</f>
        <v>#REF!</v>
      </c>
      <c r="M24" s="337" t="e">
        <f>SUM(I24:L24)</f>
        <v>#REF!</v>
      </c>
      <c r="N24" s="127"/>
      <c r="BI24" s="135"/>
      <c r="BJ24" s="136"/>
    </row>
    <row r="25" spans="1:62" s="60" customFormat="1" ht="7.9" customHeight="1" x14ac:dyDescent="0.25">
      <c r="A25" s="126"/>
      <c r="B25" s="497"/>
      <c r="C25" s="497"/>
      <c r="D25" s="497"/>
      <c r="E25" s="497"/>
      <c r="F25" s="497"/>
      <c r="G25" s="497"/>
      <c r="H25" s="497"/>
      <c r="I25" s="497"/>
      <c r="J25" s="497"/>
      <c r="K25" s="497"/>
      <c r="L25" s="497"/>
      <c r="M25" s="497"/>
      <c r="N25" s="127"/>
      <c r="BI25" s="135"/>
      <c r="BJ25" s="136"/>
    </row>
    <row r="26" spans="1:62" s="60" customFormat="1" ht="24" customHeight="1" x14ac:dyDescent="0.25">
      <c r="A26" s="126"/>
      <c r="B26" s="488" t="s">
        <v>289</v>
      </c>
      <c r="C26" s="489"/>
      <c r="D26" s="492" t="str">
        <f>D10</f>
        <v>Peso Assoluto Obiettivo</v>
      </c>
      <c r="E26" s="492" t="str">
        <f>E10</f>
        <v>Peso % Obiettivo</v>
      </c>
      <c r="F26" s="492" t="str">
        <f>F10</f>
        <v>Fornule</v>
      </c>
      <c r="G26" s="492" t="str">
        <f>G10</f>
        <v>Risultato (%)</v>
      </c>
      <c r="H26" s="329">
        <v>1</v>
      </c>
      <c r="I26" s="329">
        <v>2</v>
      </c>
      <c r="J26" s="329">
        <v>3</v>
      </c>
      <c r="K26" s="329">
        <v>4</v>
      </c>
      <c r="L26" s="329">
        <v>5</v>
      </c>
      <c r="M26" s="509" t="str">
        <f>M10</f>
        <v>NOTE</v>
      </c>
      <c r="N26" s="127"/>
      <c r="BI26" s="135"/>
      <c r="BJ26" s="136"/>
    </row>
    <row r="27" spans="1:62" s="60" customFormat="1" ht="24" customHeight="1" x14ac:dyDescent="0.25">
      <c r="A27" s="126"/>
      <c r="B27" s="490"/>
      <c r="C27" s="491"/>
      <c r="D27" s="492"/>
      <c r="E27" s="492"/>
      <c r="F27" s="492"/>
      <c r="G27" s="492"/>
      <c r="H27" s="330" t="s">
        <v>232</v>
      </c>
      <c r="I27" s="330" t="s">
        <v>233</v>
      </c>
      <c r="J27" s="331" t="s">
        <v>234</v>
      </c>
      <c r="K27" s="331" t="s">
        <v>270</v>
      </c>
      <c r="L27" s="331" t="s">
        <v>271</v>
      </c>
      <c r="M27" s="509"/>
      <c r="N27" s="127"/>
      <c r="BI27" s="135"/>
      <c r="BJ27" s="136"/>
    </row>
    <row r="28" spans="1:62" s="60" customFormat="1" ht="34.15" customHeight="1" x14ac:dyDescent="0.25">
      <c r="A28" s="126"/>
      <c r="B28" s="332" t="s">
        <v>586</v>
      </c>
      <c r="C28" s="332" t="s">
        <v>238</v>
      </c>
      <c r="D28" s="492"/>
      <c r="E28" s="492"/>
      <c r="F28" s="492"/>
      <c r="G28" s="492"/>
      <c r="H28" s="328" t="s">
        <v>56</v>
      </c>
      <c r="I28" s="328" t="s">
        <v>57</v>
      </c>
      <c r="J28" s="328" t="s">
        <v>243</v>
      </c>
      <c r="K28" s="328" t="s">
        <v>244</v>
      </c>
      <c r="L28" s="328" t="s">
        <v>245</v>
      </c>
      <c r="M28" s="509"/>
      <c r="N28" s="127"/>
      <c r="BI28" s="135"/>
      <c r="BJ28" s="136"/>
    </row>
    <row r="29" spans="1:62" s="60" customFormat="1" ht="18.600000000000001" customHeight="1" x14ac:dyDescent="0.25">
      <c r="A29" s="126"/>
      <c r="B29" s="314" t="s">
        <v>607</v>
      </c>
      <c r="C29" s="314" t="s">
        <v>622</v>
      </c>
      <c r="D29" s="315">
        <v>20</v>
      </c>
      <c r="E29" s="347">
        <f>(D29/D$43)*80</f>
        <v>20</v>
      </c>
      <c r="F29" s="315">
        <f t="shared" ref="F29:F39" si="7">G29/100</f>
        <v>0</v>
      </c>
      <c r="G29" s="317"/>
      <c r="H29" s="320" t="str">
        <f t="shared" ref="H29:H40" si="8">IF($F29&lt;=0.2,IF($F29&gt;=0,"x",""),"")</f>
        <v>x</v>
      </c>
      <c r="I29" s="320" t="str">
        <f t="shared" ref="I29:I40" si="9">IF(F29&lt;=0.5,IF(F29&gt;=0.21,"x",""),"")</f>
        <v/>
      </c>
      <c r="J29" s="320" t="str">
        <f t="shared" ref="J29:J40" si="10">IF(F29&lt;=0.7,IF(F29&gt;=0.51,"x",""),"")</f>
        <v/>
      </c>
      <c r="K29" s="320" t="str">
        <f t="shared" ref="K29:K40" si="11">IF(F29&lt;=0.9,IF(F29&gt;=0.71,"x",""),"")</f>
        <v/>
      </c>
      <c r="L29" s="320" t="str">
        <f t="shared" ref="L29:L40" si="12">IF(F29&lt;=1,IF(F29&gt;0.9,"x",""),"")</f>
        <v/>
      </c>
      <c r="M29" s="320"/>
      <c r="N29" s="127"/>
      <c r="BI29" s="135"/>
      <c r="BJ29" s="136"/>
    </row>
    <row r="30" spans="1:62" s="60" customFormat="1" ht="18.600000000000001" customHeight="1" x14ac:dyDescent="0.25">
      <c r="A30" s="126"/>
      <c r="B30" s="314"/>
      <c r="C30" s="314"/>
      <c r="D30" s="315"/>
      <c r="E30" s="347">
        <f t="shared" ref="E30:E40" si="13">(D30/D$43)*80</f>
        <v>0</v>
      </c>
      <c r="F30" s="315">
        <f t="shared" si="7"/>
        <v>0</v>
      </c>
      <c r="G30" s="317"/>
      <c r="H30" s="320" t="str">
        <f t="shared" si="8"/>
        <v>x</v>
      </c>
      <c r="I30" s="320" t="str">
        <f t="shared" si="9"/>
        <v/>
      </c>
      <c r="J30" s="320" t="str">
        <f t="shared" si="10"/>
        <v/>
      </c>
      <c r="K30" s="320" t="str">
        <f t="shared" si="11"/>
        <v/>
      </c>
      <c r="L30" s="320" t="str">
        <f t="shared" si="12"/>
        <v/>
      </c>
      <c r="M30" s="320"/>
      <c r="N30" s="127"/>
      <c r="BI30" s="135"/>
      <c r="BJ30" s="136"/>
    </row>
    <row r="31" spans="1:62" s="60" customFormat="1" ht="18.600000000000001" customHeight="1" x14ac:dyDescent="0.25">
      <c r="A31" s="126"/>
      <c r="B31" s="314"/>
      <c r="C31" s="314"/>
      <c r="D31" s="315"/>
      <c r="E31" s="347">
        <f t="shared" si="13"/>
        <v>0</v>
      </c>
      <c r="F31" s="315">
        <f t="shared" si="7"/>
        <v>0</v>
      </c>
      <c r="G31" s="317"/>
      <c r="H31" s="320" t="str">
        <f t="shared" si="8"/>
        <v>x</v>
      </c>
      <c r="I31" s="320" t="str">
        <f t="shared" si="9"/>
        <v/>
      </c>
      <c r="J31" s="320" t="str">
        <f t="shared" si="10"/>
        <v/>
      </c>
      <c r="K31" s="320" t="str">
        <f t="shared" si="11"/>
        <v/>
      </c>
      <c r="L31" s="320" t="str">
        <f t="shared" si="12"/>
        <v/>
      </c>
      <c r="M31" s="320"/>
      <c r="N31" s="127"/>
      <c r="BI31" s="135"/>
      <c r="BJ31" s="136"/>
    </row>
    <row r="32" spans="1:62" s="60" customFormat="1" ht="18.600000000000001" customHeight="1" x14ac:dyDescent="0.25">
      <c r="A32" s="126"/>
      <c r="B32" s="314"/>
      <c r="C32" s="314"/>
      <c r="D32" s="315"/>
      <c r="E32" s="347">
        <f t="shared" si="13"/>
        <v>0</v>
      </c>
      <c r="F32" s="315">
        <f t="shared" si="7"/>
        <v>0</v>
      </c>
      <c r="G32" s="317"/>
      <c r="H32" s="320" t="str">
        <f t="shared" si="8"/>
        <v>x</v>
      </c>
      <c r="I32" s="320" t="str">
        <f t="shared" si="9"/>
        <v/>
      </c>
      <c r="J32" s="320" t="str">
        <f t="shared" si="10"/>
        <v/>
      </c>
      <c r="K32" s="320" t="str">
        <f t="shared" si="11"/>
        <v/>
      </c>
      <c r="L32" s="320" t="str">
        <f t="shared" si="12"/>
        <v/>
      </c>
      <c r="M32" s="320"/>
      <c r="N32" s="127"/>
      <c r="BI32" s="135"/>
      <c r="BJ32" s="136"/>
    </row>
    <row r="33" spans="1:62" s="60" customFormat="1" ht="18.600000000000001" customHeight="1" x14ac:dyDescent="0.25">
      <c r="A33" s="126"/>
      <c r="B33" s="314"/>
      <c r="C33" s="314"/>
      <c r="D33" s="315"/>
      <c r="E33" s="347">
        <f t="shared" si="13"/>
        <v>0</v>
      </c>
      <c r="F33" s="315">
        <f t="shared" si="7"/>
        <v>0</v>
      </c>
      <c r="G33" s="317"/>
      <c r="H33" s="320" t="str">
        <f t="shared" si="8"/>
        <v>x</v>
      </c>
      <c r="I33" s="320" t="str">
        <f t="shared" si="9"/>
        <v/>
      </c>
      <c r="J33" s="320" t="str">
        <f t="shared" si="10"/>
        <v/>
      </c>
      <c r="K33" s="320" t="str">
        <f t="shared" si="11"/>
        <v/>
      </c>
      <c r="L33" s="320" t="str">
        <f t="shared" si="12"/>
        <v/>
      </c>
      <c r="M33" s="320"/>
      <c r="N33" s="127"/>
      <c r="BI33" s="135"/>
      <c r="BJ33" s="136"/>
    </row>
    <row r="34" spans="1:62" s="60" customFormat="1" ht="18.600000000000001" customHeight="1" x14ac:dyDescent="0.25">
      <c r="A34" s="126"/>
      <c r="B34" s="314"/>
      <c r="C34" s="314"/>
      <c r="D34" s="315"/>
      <c r="E34" s="347">
        <f t="shared" si="13"/>
        <v>0</v>
      </c>
      <c r="F34" s="315">
        <f t="shared" si="7"/>
        <v>0</v>
      </c>
      <c r="G34" s="317"/>
      <c r="H34" s="320" t="str">
        <f t="shared" si="8"/>
        <v>x</v>
      </c>
      <c r="I34" s="320" t="str">
        <f t="shared" si="9"/>
        <v/>
      </c>
      <c r="J34" s="320" t="str">
        <f t="shared" si="10"/>
        <v/>
      </c>
      <c r="K34" s="320" t="str">
        <f t="shared" si="11"/>
        <v/>
      </c>
      <c r="L34" s="320" t="str">
        <f t="shared" si="12"/>
        <v/>
      </c>
      <c r="M34" s="320"/>
      <c r="N34" s="127"/>
      <c r="BI34" s="135"/>
      <c r="BJ34" s="136"/>
    </row>
    <row r="35" spans="1:62" s="60" customFormat="1" ht="18.600000000000001" customHeight="1" x14ac:dyDescent="0.25">
      <c r="A35" s="126"/>
      <c r="B35" s="314"/>
      <c r="C35" s="314"/>
      <c r="D35" s="315"/>
      <c r="E35" s="347">
        <f t="shared" si="13"/>
        <v>0</v>
      </c>
      <c r="F35" s="315">
        <f t="shared" si="7"/>
        <v>0</v>
      </c>
      <c r="G35" s="317"/>
      <c r="H35" s="320" t="str">
        <f t="shared" si="8"/>
        <v>x</v>
      </c>
      <c r="I35" s="320" t="str">
        <f t="shared" si="9"/>
        <v/>
      </c>
      <c r="J35" s="320" t="str">
        <f t="shared" si="10"/>
        <v/>
      </c>
      <c r="K35" s="320" t="str">
        <f t="shared" si="11"/>
        <v/>
      </c>
      <c r="L35" s="320" t="str">
        <f t="shared" si="12"/>
        <v/>
      </c>
      <c r="M35" s="320"/>
      <c r="N35" s="127"/>
      <c r="BI35" s="135"/>
      <c r="BJ35" s="136"/>
    </row>
    <row r="36" spans="1:62" s="60" customFormat="1" ht="18.600000000000001" customHeight="1" x14ac:dyDescent="0.25">
      <c r="A36" s="126"/>
      <c r="B36" s="314"/>
      <c r="C36" s="314"/>
      <c r="D36" s="315"/>
      <c r="E36" s="347">
        <f t="shared" si="13"/>
        <v>0</v>
      </c>
      <c r="F36" s="315">
        <f t="shared" si="7"/>
        <v>0</v>
      </c>
      <c r="G36" s="317"/>
      <c r="H36" s="320" t="str">
        <f t="shared" si="8"/>
        <v>x</v>
      </c>
      <c r="I36" s="320" t="str">
        <f t="shared" si="9"/>
        <v/>
      </c>
      <c r="J36" s="320" t="str">
        <f t="shared" si="10"/>
        <v/>
      </c>
      <c r="K36" s="320" t="str">
        <f t="shared" si="11"/>
        <v/>
      </c>
      <c r="L36" s="320" t="str">
        <f t="shared" si="12"/>
        <v/>
      </c>
      <c r="M36" s="320"/>
      <c r="N36" s="127"/>
      <c r="BI36" s="135"/>
      <c r="BJ36" s="136"/>
    </row>
    <row r="37" spans="1:62" s="60" customFormat="1" ht="18.600000000000001" customHeight="1" x14ac:dyDescent="0.25">
      <c r="A37" s="126"/>
      <c r="B37" s="314"/>
      <c r="C37" s="314"/>
      <c r="D37" s="315"/>
      <c r="E37" s="347">
        <f t="shared" si="13"/>
        <v>0</v>
      </c>
      <c r="F37" s="315">
        <f t="shared" si="7"/>
        <v>0</v>
      </c>
      <c r="G37" s="317"/>
      <c r="H37" s="320" t="str">
        <f t="shared" si="8"/>
        <v>x</v>
      </c>
      <c r="I37" s="320" t="str">
        <f t="shared" si="9"/>
        <v/>
      </c>
      <c r="J37" s="320" t="str">
        <f t="shared" si="10"/>
        <v/>
      </c>
      <c r="K37" s="320" t="str">
        <f t="shared" si="11"/>
        <v/>
      </c>
      <c r="L37" s="320" t="str">
        <f t="shared" si="12"/>
        <v/>
      </c>
      <c r="M37" s="320"/>
      <c r="N37" s="127"/>
      <c r="BI37" s="135"/>
      <c r="BJ37" s="136"/>
    </row>
    <row r="38" spans="1:62" s="60" customFormat="1" ht="18.600000000000001" customHeight="1" x14ac:dyDescent="0.25">
      <c r="A38" s="126"/>
      <c r="B38" s="314"/>
      <c r="C38" s="314"/>
      <c r="D38" s="315"/>
      <c r="E38" s="347">
        <f t="shared" si="13"/>
        <v>0</v>
      </c>
      <c r="F38" s="315">
        <f t="shared" si="7"/>
        <v>0</v>
      </c>
      <c r="G38" s="317"/>
      <c r="H38" s="320" t="str">
        <f t="shared" si="8"/>
        <v>x</v>
      </c>
      <c r="I38" s="320" t="str">
        <f t="shared" si="9"/>
        <v/>
      </c>
      <c r="J38" s="320" t="str">
        <f t="shared" si="10"/>
        <v/>
      </c>
      <c r="K38" s="320" t="str">
        <f t="shared" si="11"/>
        <v/>
      </c>
      <c r="L38" s="320" t="str">
        <f t="shared" si="12"/>
        <v/>
      </c>
      <c r="M38" s="320"/>
      <c r="N38" s="127"/>
      <c r="BI38" s="135"/>
      <c r="BJ38" s="136"/>
    </row>
    <row r="39" spans="1:62" s="60" customFormat="1" ht="18.600000000000001" customHeight="1" x14ac:dyDescent="0.25">
      <c r="A39" s="126"/>
      <c r="B39" s="314"/>
      <c r="C39" s="314"/>
      <c r="D39" s="315"/>
      <c r="E39" s="347">
        <f t="shared" si="13"/>
        <v>0</v>
      </c>
      <c r="F39" s="315">
        <f t="shared" si="7"/>
        <v>0</v>
      </c>
      <c r="G39" s="317"/>
      <c r="H39" s="320" t="str">
        <f t="shared" si="8"/>
        <v>x</v>
      </c>
      <c r="I39" s="320" t="str">
        <f t="shared" si="9"/>
        <v/>
      </c>
      <c r="J39" s="320" t="str">
        <f t="shared" si="10"/>
        <v/>
      </c>
      <c r="K39" s="320" t="str">
        <f t="shared" si="11"/>
        <v/>
      </c>
      <c r="L39" s="320" t="str">
        <f t="shared" si="12"/>
        <v/>
      </c>
      <c r="M39" s="320"/>
      <c r="N39" s="127"/>
      <c r="BI39" s="135"/>
      <c r="BJ39" s="136"/>
    </row>
    <row r="40" spans="1:62" s="60" customFormat="1" ht="18.600000000000001" customHeight="1" x14ac:dyDescent="0.25">
      <c r="A40" s="126"/>
      <c r="B40" s="314"/>
      <c r="C40" s="314"/>
      <c r="D40" s="315"/>
      <c r="E40" s="347">
        <f t="shared" si="13"/>
        <v>0</v>
      </c>
      <c r="F40" s="315">
        <f>G40/100</f>
        <v>0</v>
      </c>
      <c r="G40" s="317"/>
      <c r="H40" s="320" t="str">
        <f t="shared" si="8"/>
        <v>x</v>
      </c>
      <c r="I40" s="320" t="str">
        <f t="shared" si="9"/>
        <v/>
      </c>
      <c r="J40" s="320" t="str">
        <f t="shared" si="10"/>
        <v/>
      </c>
      <c r="K40" s="320" t="str">
        <f t="shared" si="11"/>
        <v/>
      </c>
      <c r="L40" s="320" t="str">
        <f t="shared" si="12"/>
        <v/>
      </c>
      <c r="M40" s="320"/>
      <c r="N40" s="127"/>
      <c r="BI40" s="135"/>
      <c r="BJ40" s="136"/>
    </row>
    <row r="41" spans="1:62" s="60" customFormat="1" ht="17.45" customHeight="1" thickBot="1" x14ac:dyDescent="0.3">
      <c r="A41" s="126"/>
      <c r="B41" s="482" t="s">
        <v>582</v>
      </c>
      <c r="C41" s="483"/>
      <c r="D41" s="348" t="s">
        <v>285</v>
      </c>
      <c r="E41" s="518" t="s">
        <v>286</v>
      </c>
      <c r="F41" s="518"/>
      <c r="G41" s="518"/>
      <c r="H41" s="514" t="s">
        <v>287</v>
      </c>
      <c r="I41" s="482"/>
      <c r="J41" s="482"/>
      <c r="K41" s="482"/>
      <c r="L41" s="482"/>
      <c r="M41" s="516" t="s">
        <v>288</v>
      </c>
      <c r="N41" s="127"/>
      <c r="P41" s="312">
        <f>SUM(E29:E40)</f>
        <v>20</v>
      </c>
      <c r="BI41" s="133"/>
      <c r="BJ41" s="134"/>
    </row>
    <row r="42" spans="1:62" s="60" customFormat="1" ht="17.45" customHeight="1" x14ac:dyDescent="0.25">
      <c r="A42" s="126"/>
      <c r="B42" s="484"/>
      <c r="C42" s="485"/>
      <c r="D42" s="349">
        <f>SUM(D29:D40)</f>
        <v>20</v>
      </c>
      <c r="E42" s="511">
        <f>SUM(E29:E40)</f>
        <v>20</v>
      </c>
      <c r="F42" s="512"/>
      <c r="G42" s="513"/>
      <c r="H42" s="515"/>
      <c r="I42" s="496"/>
      <c r="J42" s="496"/>
      <c r="K42" s="496"/>
      <c r="L42" s="496"/>
      <c r="M42" s="517"/>
      <c r="N42" s="127"/>
      <c r="P42" s="312"/>
      <c r="BI42" s="345"/>
      <c r="BJ42" s="345"/>
    </row>
    <row r="43" spans="1:62" s="60" customFormat="1" ht="24" customHeight="1" x14ac:dyDescent="0.25">
      <c r="A43" s="126"/>
      <c r="B43" s="486" t="s">
        <v>583</v>
      </c>
      <c r="C43" s="487"/>
      <c r="D43" s="350">
        <f>D42+D24</f>
        <v>80</v>
      </c>
      <c r="E43" s="519">
        <f>E42+E24</f>
        <v>75</v>
      </c>
      <c r="F43" s="519"/>
      <c r="G43" s="519"/>
      <c r="H43" s="335"/>
      <c r="I43" s="336">
        <f>IF(I29="x",F29*E29)+IF(I30="x",F30*E30)+IF(I31="x",F31*E31)++IF(I32="x",F32*E32)+IF(I33="x",F33*E33)+IF(I34="x",F34*E34)+IF(I35="x",F35*E35)+IF(I36="x",F36*E36)+IF(I37="x",F37*E37)+IF(I38="x",F38*E38)+IF(I39="x",F39*E39)+IF(I40="x",F40*E40)</f>
        <v>0</v>
      </c>
      <c r="J43" s="336">
        <f>IF(J31="x",F31*E31)+IF(J32="x",F32*E32)+IF(J33="x",F33*E33)+IF(J34="x",F34*E34)+IF(J35="x",F35*E35)+IF(J36="x",F36*E36)+IF(J37="x",F37*E37)+IF(J38="x",F38*E38)+IF(J39="x",F39*E39)+IF(J40="x",F40*E40)</f>
        <v>0</v>
      </c>
      <c r="K43" s="336">
        <f>IF(K31="x",F31*E31)+IF(K32="x",F32*E32)+IF(K33="x",F33*E33)+IF(K34="x",F34*E34)+IF(K35="x",F35*E35)+IF(K36="x",F36*E36)+IF(K37="x",F37*E37)+IF(K38="x",F38*E38)+IF(K39="x",F39*E39)+IF(K40="x",F40*E40)</f>
        <v>0</v>
      </c>
      <c r="L43" s="336">
        <f>IF(L29="x",F29*E29)+IF(L30="x",F30*E30)+IF(L31="x",F31*E31)+IF(L32="x",F32*E32)+IF(L33="x",F33*E33)+IF(L34="x",F34*E34)+IF(L35="x",F35*E35)+IF(L36="x",F36*E36)+IF(L37="x",F37*E37)+IF(L38="x",F38*E38)+IF(L39="x",F39*E39)+IF(L40="x",F40*E40)</f>
        <v>0</v>
      </c>
      <c r="M43" s="351">
        <f>SUM(I43:L43)</f>
        <v>0</v>
      </c>
      <c r="N43" s="127"/>
      <c r="BI43" s="135"/>
      <c r="BJ43" s="136"/>
    </row>
    <row r="44" spans="1:62" ht="24" customHeight="1" x14ac:dyDescent="0.25">
      <c r="A44" s="126"/>
      <c r="B44" s="527" t="s">
        <v>290</v>
      </c>
      <c r="C44" s="528"/>
      <c r="D44" s="531" t="s">
        <v>291</v>
      </c>
      <c r="E44" s="531" t="s">
        <v>292</v>
      </c>
      <c r="F44" s="531" t="s">
        <v>293</v>
      </c>
      <c r="G44" s="532" t="s">
        <v>294</v>
      </c>
      <c r="H44" s="508" t="s">
        <v>295</v>
      </c>
      <c r="I44" s="508"/>
      <c r="J44" s="508"/>
      <c r="K44" s="508"/>
      <c r="L44" s="508"/>
      <c r="M44" s="352"/>
      <c r="N44" s="127"/>
      <c r="BI44" s="135"/>
    </row>
    <row r="45" spans="1:62" ht="24" customHeight="1" x14ac:dyDescent="0.25">
      <c r="A45" s="126"/>
      <c r="B45" s="527"/>
      <c r="C45" s="528"/>
      <c r="D45" s="502"/>
      <c r="E45" s="502"/>
      <c r="F45" s="502"/>
      <c r="G45" s="503"/>
      <c r="H45" s="329">
        <v>1</v>
      </c>
      <c r="I45" s="329">
        <v>2</v>
      </c>
      <c r="J45" s="329">
        <v>3</v>
      </c>
      <c r="K45" s="329">
        <v>4</v>
      </c>
      <c r="L45" s="329">
        <v>5</v>
      </c>
      <c r="M45" s="509" t="str">
        <f>M26</f>
        <v>NOTE</v>
      </c>
      <c r="N45" s="127"/>
      <c r="BI45" s="49"/>
      <c r="BJ45" s="50"/>
    </row>
    <row r="46" spans="1:62" ht="24" customHeight="1" x14ac:dyDescent="0.25">
      <c r="A46" s="126"/>
      <c r="B46" s="529"/>
      <c r="C46" s="530"/>
      <c r="D46" s="502"/>
      <c r="E46" s="502"/>
      <c r="F46" s="502"/>
      <c r="G46" s="503"/>
      <c r="H46" s="330" t="s">
        <v>232</v>
      </c>
      <c r="I46" s="330" t="s">
        <v>233</v>
      </c>
      <c r="J46" s="331" t="s">
        <v>234</v>
      </c>
      <c r="K46" s="331" t="s">
        <v>270</v>
      </c>
      <c r="L46" s="331" t="s">
        <v>271</v>
      </c>
      <c r="M46" s="509"/>
      <c r="N46" s="127"/>
      <c r="BI46" s="49"/>
      <c r="BJ46" s="50"/>
    </row>
    <row r="47" spans="1:62" ht="24" customHeight="1" x14ac:dyDescent="0.25">
      <c r="A47" s="126"/>
      <c r="B47" s="353" t="s">
        <v>296</v>
      </c>
      <c r="C47" s="353" t="s">
        <v>297</v>
      </c>
      <c r="D47" s="502"/>
      <c r="E47" s="502"/>
      <c r="F47" s="502"/>
      <c r="G47" s="503"/>
      <c r="H47" s="328" t="s">
        <v>298</v>
      </c>
      <c r="I47" s="328" t="s">
        <v>299</v>
      </c>
      <c r="J47" s="328" t="s">
        <v>300</v>
      </c>
      <c r="K47" s="328" t="s">
        <v>301</v>
      </c>
      <c r="L47" s="328" t="s">
        <v>302</v>
      </c>
      <c r="M47" s="509"/>
      <c r="N47" s="127"/>
    </row>
    <row r="48" spans="1:62" ht="27.6" customHeight="1" x14ac:dyDescent="0.25">
      <c r="A48" s="126"/>
      <c r="B48" s="321"/>
      <c r="C48" s="321"/>
      <c r="D48" s="316">
        <v>0</v>
      </c>
      <c r="E48" s="346" t="e">
        <f>(D48/D$68)*20</f>
        <v>#DIV/0!</v>
      </c>
      <c r="F48" s="323">
        <f t="shared" ref="F48:F66" si="14">G48/100</f>
        <v>0</v>
      </c>
      <c r="G48" s="324"/>
      <c r="H48" s="320" t="str">
        <f t="shared" ref="H48:H66" si="15">IF($F48&lt;=0.2,IF($F48&gt;=0,"x",""),"")</f>
        <v>x</v>
      </c>
      <c r="I48" s="320" t="str">
        <f t="shared" ref="I48:I66" si="16">IF(F48&lt;=0.5,IF(F48&gt;=0.21,"x",""),"")</f>
        <v/>
      </c>
      <c r="J48" s="320" t="str">
        <f t="shared" ref="J48:J66" si="17">IF(F48&lt;=0.7,IF(F48&gt;=0.51,"x",""),"")</f>
        <v/>
      </c>
      <c r="K48" s="320" t="str">
        <f t="shared" ref="K48:K66" si="18">IF(F48&lt;=0.9,IF(F48&gt;=0.71,"x",""),"")</f>
        <v/>
      </c>
      <c r="L48" s="320" t="str">
        <f t="shared" ref="L48:L66" si="19">IF(F48&lt;=1,IF(F48&gt;0.9,"x",""),"")</f>
        <v/>
      </c>
      <c r="M48" s="325"/>
      <c r="N48" s="127"/>
      <c r="BI48" s="42"/>
      <c r="BJ48" s="42"/>
    </row>
    <row r="49" spans="1:62" ht="27.6" customHeight="1" x14ac:dyDescent="0.25">
      <c r="A49" s="126"/>
      <c r="B49" s="321"/>
      <c r="C49" s="321"/>
      <c r="D49" s="316"/>
      <c r="E49" s="346" t="e">
        <f t="shared" ref="E49:E56" si="20">(D49/D$68)*20</f>
        <v>#DIV/0!</v>
      </c>
      <c r="F49" s="323">
        <f t="shared" si="14"/>
        <v>0</v>
      </c>
      <c r="G49" s="324"/>
      <c r="H49" s="320" t="str">
        <f t="shared" si="15"/>
        <v>x</v>
      </c>
      <c r="I49" s="320" t="str">
        <f t="shared" si="16"/>
        <v/>
      </c>
      <c r="J49" s="320" t="str">
        <f t="shared" si="17"/>
        <v/>
      </c>
      <c r="K49" s="320" t="str">
        <f t="shared" si="18"/>
        <v/>
      </c>
      <c r="L49" s="320" t="str">
        <f t="shared" si="19"/>
        <v/>
      </c>
      <c r="M49" s="325"/>
      <c r="N49" s="127"/>
      <c r="BI49" s="42"/>
      <c r="BJ49" s="42"/>
    </row>
    <row r="50" spans="1:62" ht="27.6" customHeight="1" x14ac:dyDescent="0.25">
      <c r="A50" s="126"/>
      <c r="B50" s="321"/>
      <c r="C50" s="321"/>
      <c r="D50" s="316"/>
      <c r="E50" s="346" t="e">
        <f t="shared" si="20"/>
        <v>#DIV/0!</v>
      </c>
      <c r="F50" s="323">
        <f t="shared" si="14"/>
        <v>0</v>
      </c>
      <c r="G50" s="324"/>
      <c r="H50" s="320" t="str">
        <f t="shared" si="15"/>
        <v>x</v>
      </c>
      <c r="I50" s="320" t="str">
        <f t="shared" si="16"/>
        <v/>
      </c>
      <c r="J50" s="320" t="str">
        <f t="shared" si="17"/>
        <v/>
      </c>
      <c r="K50" s="320" t="str">
        <f t="shared" si="18"/>
        <v/>
      </c>
      <c r="L50" s="320" t="str">
        <f t="shared" si="19"/>
        <v/>
      </c>
      <c r="M50" s="325"/>
      <c r="N50" s="127"/>
      <c r="BI50" s="42"/>
      <c r="BJ50" s="42"/>
    </row>
    <row r="51" spans="1:62" ht="27.6" customHeight="1" x14ac:dyDescent="0.25">
      <c r="A51" s="126"/>
      <c r="B51" s="321"/>
      <c r="C51" s="321"/>
      <c r="D51" s="316"/>
      <c r="E51" s="346" t="e">
        <f t="shared" si="20"/>
        <v>#DIV/0!</v>
      </c>
      <c r="F51" s="323">
        <f t="shared" si="14"/>
        <v>0</v>
      </c>
      <c r="G51" s="324"/>
      <c r="H51" s="320" t="str">
        <f t="shared" si="15"/>
        <v>x</v>
      </c>
      <c r="I51" s="320" t="str">
        <f t="shared" si="16"/>
        <v/>
      </c>
      <c r="J51" s="320" t="str">
        <f t="shared" si="17"/>
        <v/>
      </c>
      <c r="K51" s="320" t="str">
        <f t="shared" si="18"/>
        <v/>
      </c>
      <c r="L51" s="320" t="str">
        <f t="shared" si="19"/>
        <v/>
      </c>
      <c r="M51" s="325"/>
      <c r="N51" s="127"/>
      <c r="BI51" s="42"/>
      <c r="BJ51" s="42"/>
    </row>
    <row r="52" spans="1:62" ht="27.6" customHeight="1" x14ac:dyDescent="0.25">
      <c r="A52" s="126"/>
      <c r="B52" s="321"/>
      <c r="C52" s="321"/>
      <c r="D52" s="316"/>
      <c r="E52" s="346" t="e">
        <f t="shared" si="20"/>
        <v>#DIV/0!</v>
      </c>
      <c r="F52" s="323">
        <f t="shared" si="14"/>
        <v>0</v>
      </c>
      <c r="G52" s="324"/>
      <c r="H52" s="320" t="str">
        <f t="shared" si="15"/>
        <v>x</v>
      </c>
      <c r="I52" s="320" t="str">
        <f t="shared" si="16"/>
        <v/>
      </c>
      <c r="J52" s="320" t="str">
        <f t="shared" si="17"/>
        <v/>
      </c>
      <c r="K52" s="320" t="str">
        <f t="shared" si="18"/>
        <v/>
      </c>
      <c r="L52" s="320" t="str">
        <f t="shared" si="19"/>
        <v/>
      </c>
      <c r="M52" s="325"/>
      <c r="N52" s="127"/>
      <c r="BI52" s="42"/>
      <c r="BJ52" s="42"/>
    </row>
    <row r="53" spans="1:62" ht="27.6" customHeight="1" x14ac:dyDescent="0.25">
      <c r="A53" s="126"/>
      <c r="B53" s="321"/>
      <c r="C53" s="321"/>
      <c r="D53" s="316"/>
      <c r="E53" s="346" t="e">
        <f t="shared" si="20"/>
        <v>#DIV/0!</v>
      </c>
      <c r="F53" s="323">
        <f t="shared" si="14"/>
        <v>0</v>
      </c>
      <c r="G53" s="324"/>
      <c r="H53" s="320" t="str">
        <f t="shared" si="15"/>
        <v>x</v>
      </c>
      <c r="I53" s="320" t="str">
        <f t="shared" si="16"/>
        <v/>
      </c>
      <c r="J53" s="320" t="str">
        <f t="shared" si="17"/>
        <v/>
      </c>
      <c r="K53" s="320" t="str">
        <f t="shared" si="18"/>
        <v/>
      </c>
      <c r="L53" s="320" t="str">
        <f t="shared" si="19"/>
        <v/>
      </c>
      <c r="M53" s="325"/>
      <c r="N53" s="127"/>
      <c r="BI53" s="42"/>
      <c r="BJ53" s="42"/>
    </row>
    <row r="54" spans="1:62" ht="27.6" customHeight="1" x14ac:dyDescent="0.25">
      <c r="A54" s="126"/>
      <c r="B54" s="321"/>
      <c r="C54" s="321"/>
      <c r="D54" s="316"/>
      <c r="E54" s="346" t="e">
        <f t="shared" si="20"/>
        <v>#DIV/0!</v>
      </c>
      <c r="F54" s="323">
        <f t="shared" si="14"/>
        <v>0</v>
      </c>
      <c r="G54" s="324"/>
      <c r="H54" s="320" t="str">
        <f t="shared" si="15"/>
        <v>x</v>
      </c>
      <c r="I54" s="320" t="str">
        <f t="shared" si="16"/>
        <v/>
      </c>
      <c r="J54" s="320" t="str">
        <f t="shared" si="17"/>
        <v/>
      </c>
      <c r="K54" s="320" t="str">
        <f t="shared" si="18"/>
        <v/>
      </c>
      <c r="L54" s="320" t="str">
        <f t="shared" si="19"/>
        <v/>
      </c>
      <c r="M54" s="325"/>
      <c r="N54" s="127"/>
      <c r="BI54" s="42"/>
      <c r="BJ54" s="42"/>
    </row>
    <row r="55" spans="1:62" ht="27.6" customHeight="1" x14ac:dyDescent="0.25">
      <c r="A55" s="126"/>
      <c r="B55" s="321"/>
      <c r="C55" s="321"/>
      <c r="D55" s="316"/>
      <c r="E55" s="346" t="e">
        <f t="shared" si="20"/>
        <v>#DIV/0!</v>
      </c>
      <c r="F55" s="323">
        <f t="shared" si="14"/>
        <v>0</v>
      </c>
      <c r="G55" s="324"/>
      <c r="H55" s="320" t="str">
        <f t="shared" si="15"/>
        <v>x</v>
      </c>
      <c r="I55" s="320" t="str">
        <f t="shared" si="16"/>
        <v/>
      </c>
      <c r="J55" s="320" t="str">
        <f t="shared" si="17"/>
        <v/>
      </c>
      <c r="K55" s="320" t="str">
        <f t="shared" si="18"/>
        <v/>
      </c>
      <c r="L55" s="320" t="str">
        <f t="shared" si="19"/>
        <v/>
      </c>
      <c r="M55" s="325"/>
      <c r="N55" s="127"/>
      <c r="BI55" s="42"/>
      <c r="BJ55" s="42"/>
    </row>
    <row r="56" spans="1:62" ht="27.6" customHeight="1" x14ac:dyDescent="0.25">
      <c r="A56" s="126"/>
      <c r="B56" s="321"/>
      <c r="C56" s="321"/>
      <c r="D56" s="316"/>
      <c r="E56" s="346" t="e">
        <f t="shared" si="20"/>
        <v>#DIV/0!</v>
      </c>
      <c r="F56" s="323">
        <f t="shared" si="14"/>
        <v>0</v>
      </c>
      <c r="G56" s="324"/>
      <c r="H56" s="320" t="str">
        <f t="shared" si="15"/>
        <v>x</v>
      </c>
      <c r="I56" s="320" t="str">
        <f t="shared" si="16"/>
        <v/>
      </c>
      <c r="J56" s="320" t="str">
        <f t="shared" si="17"/>
        <v/>
      </c>
      <c r="K56" s="320" t="str">
        <f t="shared" si="18"/>
        <v/>
      </c>
      <c r="L56" s="320" t="str">
        <f t="shared" si="19"/>
        <v/>
      </c>
      <c r="M56" s="325"/>
      <c r="N56" s="127"/>
      <c r="BI56" s="42"/>
      <c r="BJ56" s="42"/>
    </row>
    <row r="57" spans="1:62" ht="24" hidden="1" customHeight="1" x14ac:dyDescent="0.25">
      <c r="A57" s="126"/>
      <c r="B57" s="321" t="s">
        <v>570</v>
      </c>
      <c r="C57" s="326"/>
      <c r="D57" s="316"/>
      <c r="E57" s="322" t="e">
        <f t="shared" ref="E57:E66" si="21">(D57/D$68)*100</f>
        <v>#DIV/0!</v>
      </c>
      <c r="F57" s="323">
        <f t="shared" si="14"/>
        <v>0</v>
      </c>
      <c r="G57" s="324"/>
      <c r="H57" s="320" t="str">
        <f t="shared" si="15"/>
        <v>x</v>
      </c>
      <c r="I57" s="320" t="str">
        <f t="shared" si="16"/>
        <v/>
      </c>
      <c r="J57" s="320" t="str">
        <f t="shared" si="17"/>
        <v/>
      </c>
      <c r="K57" s="320" t="str">
        <f t="shared" si="18"/>
        <v/>
      </c>
      <c r="L57" s="320" t="str">
        <f t="shared" si="19"/>
        <v/>
      </c>
      <c r="M57" s="325"/>
      <c r="N57" s="127"/>
      <c r="BI57" s="42"/>
      <c r="BJ57" s="42"/>
    </row>
    <row r="58" spans="1:62" ht="24" hidden="1" customHeight="1" x14ac:dyDescent="0.25">
      <c r="A58" s="126"/>
      <c r="B58" s="321" t="s">
        <v>570</v>
      </c>
      <c r="C58" s="326"/>
      <c r="D58" s="316"/>
      <c r="E58" s="322" t="e">
        <f t="shared" si="21"/>
        <v>#DIV/0!</v>
      </c>
      <c r="F58" s="323">
        <f t="shared" si="14"/>
        <v>0</v>
      </c>
      <c r="G58" s="324"/>
      <c r="H58" s="320" t="str">
        <f t="shared" si="15"/>
        <v>x</v>
      </c>
      <c r="I58" s="320" t="str">
        <f t="shared" si="16"/>
        <v/>
      </c>
      <c r="J58" s="320" t="str">
        <f t="shared" si="17"/>
        <v/>
      </c>
      <c r="K58" s="320" t="str">
        <f t="shared" si="18"/>
        <v/>
      </c>
      <c r="L58" s="320" t="str">
        <f t="shared" si="19"/>
        <v/>
      </c>
      <c r="M58" s="325"/>
      <c r="N58" s="127"/>
      <c r="BI58" s="42"/>
      <c r="BJ58" s="42"/>
    </row>
    <row r="59" spans="1:62" ht="24" hidden="1" customHeight="1" x14ac:dyDescent="0.25">
      <c r="A59" s="126"/>
      <c r="B59" s="321" t="s">
        <v>570</v>
      </c>
      <c r="C59" s="326"/>
      <c r="D59" s="316"/>
      <c r="E59" s="322" t="e">
        <f t="shared" si="21"/>
        <v>#DIV/0!</v>
      </c>
      <c r="F59" s="323">
        <f t="shared" si="14"/>
        <v>0</v>
      </c>
      <c r="G59" s="324"/>
      <c r="H59" s="320" t="str">
        <f t="shared" si="15"/>
        <v>x</v>
      </c>
      <c r="I59" s="320" t="str">
        <f t="shared" si="16"/>
        <v/>
      </c>
      <c r="J59" s="320" t="str">
        <f t="shared" si="17"/>
        <v/>
      </c>
      <c r="K59" s="320" t="str">
        <f t="shared" si="18"/>
        <v/>
      </c>
      <c r="L59" s="320" t="str">
        <f t="shared" si="19"/>
        <v/>
      </c>
      <c r="M59" s="325"/>
      <c r="N59" s="127"/>
      <c r="BI59" s="42"/>
      <c r="BJ59" s="42"/>
    </row>
    <row r="60" spans="1:62" ht="24" hidden="1" customHeight="1" x14ac:dyDescent="0.25">
      <c r="A60" s="126"/>
      <c r="B60" s="321" t="s">
        <v>570</v>
      </c>
      <c r="C60" s="326"/>
      <c r="D60" s="316"/>
      <c r="E60" s="322" t="e">
        <f t="shared" si="21"/>
        <v>#DIV/0!</v>
      </c>
      <c r="F60" s="323">
        <f t="shared" si="14"/>
        <v>0</v>
      </c>
      <c r="G60" s="324"/>
      <c r="H60" s="320" t="str">
        <f t="shared" si="15"/>
        <v>x</v>
      </c>
      <c r="I60" s="320" t="str">
        <f t="shared" si="16"/>
        <v/>
      </c>
      <c r="J60" s="320" t="str">
        <f t="shared" si="17"/>
        <v/>
      </c>
      <c r="K60" s="320" t="str">
        <f t="shared" si="18"/>
        <v/>
      </c>
      <c r="L60" s="320" t="str">
        <f t="shared" si="19"/>
        <v/>
      </c>
      <c r="M60" s="325"/>
      <c r="N60" s="127"/>
      <c r="BI60" s="42"/>
      <c r="BJ60" s="42"/>
    </row>
    <row r="61" spans="1:62" ht="24" hidden="1" customHeight="1" x14ac:dyDescent="0.25">
      <c r="A61" s="126"/>
      <c r="B61" s="321" t="s">
        <v>570</v>
      </c>
      <c r="C61" s="326"/>
      <c r="D61" s="316"/>
      <c r="E61" s="322" t="e">
        <f t="shared" si="21"/>
        <v>#DIV/0!</v>
      </c>
      <c r="F61" s="323">
        <f t="shared" si="14"/>
        <v>0</v>
      </c>
      <c r="G61" s="324"/>
      <c r="H61" s="320" t="str">
        <f t="shared" si="15"/>
        <v>x</v>
      </c>
      <c r="I61" s="320" t="str">
        <f t="shared" si="16"/>
        <v/>
      </c>
      <c r="J61" s="320" t="str">
        <f t="shared" si="17"/>
        <v/>
      </c>
      <c r="K61" s="320" t="str">
        <f t="shared" si="18"/>
        <v/>
      </c>
      <c r="L61" s="320" t="str">
        <f t="shared" si="19"/>
        <v/>
      </c>
      <c r="M61" s="325"/>
      <c r="N61" s="127"/>
      <c r="BI61" s="42"/>
      <c r="BJ61" s="42"/>
    </row>
    <row r="62" spans="1:62" ht="24" hidden="1" customHeight="1" x14ac:dyDescent="0.25">
      <c r="A62" s="126"/>
      <c r="B62" s="321" t="s">
        <v>570</v>
      </c>
      <c r="C62" s="326"/>
      <c r="D62" s="316"/>
      <c r="E62" s="322" t="e">
        <f t="shared" si="21"/>
        <v>#DIV/0!</v>
      </c>
      <c r="F62" s="323">
        <f t="shared" si="14"/>
        <v>0</v>
      </c>
      <c r="G62" s="324"/>
      <c r="H62" s="320" t="str">
        <f t="shared" si="15"/>
        <v>x</v>
      </c>
      <c r="I62" s="320" t="str">
        <f t="shared" si="16"/>
        <v/>
      </c>
      <c r="J62" s="320" t="str">
        <f t="shared" si="17"/>
        <v/>
      </c>
      <c r="K62" s="320" t="str">
        <f t="shared" si="18"/>
        <v/>
      </c>
      <c r="L62" s="320" t="str">
        <f t="shared" si="19"/>
        <v/>
      </c>
      <c r="M62" s="325"/>
      <c r="N62" s="127"/>
      <c r="BI62" s="42"/>
      <c r="BJ62" s="42"/>
    </row>
    <row r="63" spans="1:62" ht="24" hidden="1" customHeight="1" x14ac:dyDescent="0.25">
      <c r="A63" s="126"/>
      <c r="B63" s="321" t="s">
        <v>570</v>
      </c>
      <c r="C63" s="326"/>
      <c r="D63" s="316"/>
      <c r="E63" s="322" t="e">
        <f t="shared" si="21"/>
        <v>#DIV/0!</v>
      </c>
      <c r="F63" s="323">
        <f t="shared" si="14"/>
        <v>0</v>
      </c>
      <c r="G63" s="324"/>
      <c r="H63" s="320" t="str">
        <f t="shared" si="15"/>
        <v>x</v>
      </c>
      <c r="I63" s="320" t="str">
        <f t="shared" si="16"/>
        <v/>
      </c>
      <c r="J63" s="320" t="str">
        <f t="shared" si="17"/>
        <v/>
      </c>
      <c r="K63" s="320" t="str">
        <f t="shared" si="18"/>
        <v/>
      </c>
      <c r="L63" s="320" t="str">
        <f t="shared" si="19"/>
        <v/>
      </c>
      <c r="M63" s="325"/>
      <c r="N63" s="127"/>
      <c r="BI63" s="42"/>
      <c r="BJ63" s="42"/>
    </row>
    <row r="64" spans="1:62" ht="24" hidden="1" customHeight="1" x14ac:dyDescent="0.25">
      <c r="A64" s="126"/>
      <c r="B64" s="321" t="s">
        <v>570</v>
      </c>
      <c r="C64" s="326"/>
      <c r="D64" s="316"/>
      <c r="E64" s="322" t="e">
        <f t="shared" si="21"/>
        <v>#DIV/0!</v>
      </c>
      <c r="F64" s="323">
        <f>G64/100</f>
        <v>0</v>
      </c>
      <c r="G64" s="324"/>
      <c r="H64" s="320" t="str">
        <f t="shared" si="15"/>
        <v>x</v>
      </c>
      <c r="I64" s="320" t="str">
        <f t="shared" si="16"/>
        <v/>
      </c>
      <c r="J64" s="320" t="str">
        <f t="shared" si="17"/>
        <v/>
      </c>
      <c r="K64" s="320" t="str">
        <f t="shared" si="18"/>
        <v/>
      </c>
      <c r="L64" s="320" t="str">
        <f t="shared" si="19"/>
        <v/>
      </c>
      <c r="M64" s="325"/>
      <c r="N64" s="127"/>
    </row>
    <row r="65" spans="1:62" ht="19.899999999999999" hidden="1" customHeight="1" x14ac:dyDescent="0.25">
      <c r="A65" s="126"/>
      <c r="B65" s="321"/>
      <c r="C65" s="326"/>
      <c r="D65" s="316"/>
      <c r="E65" s="322" t="e">
        <f t="shared" si="21"/>
        <v>#DIV/0!</v>
      </c>
      <c r="F65" s="323">
        <f>G65/100</f>
        <v>0</v>
      </c>
      <c r="G65" s="324"/>
      <c r="H65" s="320" t="str">
        <f t="shared" si="15"/>
        <v>x</v>
      </c>
      <c r="I65" s="320" t="str">
        <f t="shared" si="16"/>
        <v/>
      </c>
      <c r="J65" s="320" t="str">
        <f t="shared" si="17"/>
        <v/>
      </c>
      <c r="K65" s="320" t="str">
        <f t="shared" si="18"/>
        <v/>
      </c>
      <c r="L65" s="320" t="str">
        <f t="shared" si="19"/>
        <v/>
      </c>
      <c r="M65" s="325"/>
      <c r="N65" s="127"/>
    </row>
    <row r="66" spans="1:62" ht="48.6" hidden="1" customHeight="1" x14ac:dyDescent="0.25">
      <c r="A66" s="126"/>
      <c r="D66" s="316"/>
      <c r="E66" s="322" t="e">
        <f t="shared" si="21"/>
        <v>#DIV/0!</v>
      </c>
      <c r="F66" s="323">
        <f t="shared" si="14"/>
        <v>0</v>
      </c>
      <c r="G66" s="324"/>
      <c r="H66" s="320" t="str">
        <f t="shared" si="15"/>
        <v>x</v>
      </c>
      <c r="I66" s="320" t="str">
        <f t="shared" si="16"/>
        <v/>
      </c>
      <c r="J66" s="320" t="str">
        <f t="shared" si="17"/>
        <v/>
      </c>
      <c r="K66" s="320" t="str">
        <f t="shared" si="18"/>
        <v/>
      </c>
      <c r="L66" s="320" t="str">
        <f t="shared" si="19"/>
        <v/>
      </c>
      <c r="M66" s="325"/>
      <c r="N66" s="127"/>
      <c r="O66" s="145">
        <f>SUM(E29:E40)</f>
        <v>20</v>
      </c>
      <c r="P66" s="313" t="e">
        <f>SUM(E48:E66)</f>
        <v>#DIV/0!</v>
      </c>
    </row>
    <row r="67" spans="1:62" s="60" customFormat="1" ht="24" customHeight="1" x14ac:dyDescent="0.25">
      <c r="A67" s="126"/>
      <c r="B67" s="504" t="s">
        <v>305</v>
      </c>
      <c r="C67" s="504"/>
      <c r="D67" s="354">
        <f>SUM(D48:D66)</f>
        <v>0</v>
      </c>
      <c r="E67" s="510" t="s">
        <v>306</v>
      </c>
      <c r="F67" s="510"/>
      <c r="G67" s="510"/>
      <c r="H67" s="504" t="s">
        <v>287</v>
      </c>
      <c r="I67" s="504"/>
      <c r="J67" s="504"/>
      <c r="K67" s="504"/>
      <c r="L67" s="504"/>
      <c r="M67" s="328" t="s">
        <v>288</v>
      </c>
      <c r="N67" s="127"/>
      <c r="O67" s="311" t="e">
        <f>SUM(E48:E66)</f>
        <v>#DIV/0!</v>
      </c>
      <c r="P67" s="60" t="e">
        <f>SUM(P3:P66)</f>
        <v>#DIV/0!</v>
      </c>
      <c r="BI67" s="135"/>
      <c r="BJ67" s="136"/>
    </row>
    <row r="68" spans="1:62" s="60" customFormat="1" ht="24" customHeight="1" x14ac:dyDescent="0.25">
      <c r="A68" s="126"/>
      <c r="B68" s="504" t="s">
        <v>535</v>
      </c>
      <c r="C68" s="504"/>
      <c r="D68" s="354">
        <f>SUM(D48:D56)</f>
        <v>0</v>
      </c>
      <c r="E68" s="510" t="e">
        <f>SUM(E48:E56)</f>
        <v>#DIV/0!</v>
      </c>
      <c r="F68" s="510"/>
      <c r="G68" s="510"/>
      <c r="H68" s="335"/>
      <c r="I68" s="336">
        <f>IF(I48="x",F48*E48)+IF(I49="x",F49*E49)+IF(I50="x",F50*E50)+IF(I51="x",F51*E51)+IF(I52="x",F52*E52)+IF(I53="x",F53*E53)+IF(I54="x",F54*E54)+IF(I55="x",F55*E55)+IF(I56="x",F56*E56)+IF(I57="x",F57*E57)+IF(I58="x",F58*E58)+IF(I59="x",F59*E59)+IF(I60="x",F60*E60)+IF(I61="x",F61*E61)+IF(I62="x",F62*E62)+IF(I63="x",F63*E63)+IF(I64="x",F64*E64)+IF(I65="x",F65*E65)+IF(I66="x",F66*E66)</f>
        <v>0</v>
      </c>
      <c r="J68" s="336">
        <f>IF(J48="x",F48*E48)+IF(J49="x",F49*E49)+IF(J50="x",F50*E50)+IF(J51="x",F51*E51)+IF(J52="x",F52*E52)+IF(J53="x",F53*E53)+IF(J54="x",F54*E54)+IF(J55="x",F55*E55)+IF(J56="x",F56*E56)+IF(J57="x",F57*E57)+IF(J58="x",F58*E58)+IF(J59="x",F59*E59)+IF(J60="x",F60*E60)+IF(J61="x",F61*E61)+IF(J62="x",F62*E62)+IF(J63="x",F63*E63)+IF(J64="x",F64*E64)+IF(J65="x",F65*E65)+IF(J66="x",F66*E66)</f>
        <v>0</v>
      </c>
      <c r="K68" s="336">
        <f>IF(K48="x",F48*E48)+IF(K49="x",F49*E49)+IF(K50="x",F50*E50)+IF(K51="x",F51*E51)+IF(K52="x",F52*E52)+IF(K53="x",F53*E53)+IF(K54="x",F54*E54)+IF(K55="x",F55*E55)+IF(K56="x",F56*E56)+IF(K57="x",F57*E57)+IF(K58="x",F58*E58)+IF(K59="x",F59*E59)+IF(K60="x",F60*E60)+IF(K61="x",F61*E61)+IF(K62="x",F62*E62)+IF(K63="x",F63*E63)+IF(K64="x",F64*E64)+IF(K65="x",F65*E65)+IF(K66="x",F66*E66)</f>
        <v>0</v>
      </c>
      <c r="L68" s="336">
        <f>IF(L48="x",F48*E48)+IF(L49="x",F49*E49)+IF(L50="x",F50*E50)+IF(L51="x",F51*E51)+IF(L52="x",F52*E52)+IF(L53="x",F53*E53)+IF(L54="x",F54*E54)+IF(L55="x",F55*E55)+IF(L56="x",F56*E56)+IF(L57="x",F57*E57)+IF(L58="x",F58*E58)+IF(L59="x",F59*E59)+IF(L60="x",F60*E60)+IF(L61="x",F61*E61)+IF(L62="x",F62*E62)+IF(L63="x",F63*E63)+IF(L64="x",F64*E64)+IF(L65="x",F65*E65)+IF(L66="x",F66*E66)</f>
        <v>0</v>
      </c>
      <c r="M68" s="337">
        <f>SUM(H68:L68)</f>
        <v>0</v>
      </c>
      <c r="N68" s="127"/>
      <c r="O68" s="312">
        <f>SUM(E14:E18)</f>
        <v>50</v>
      </c>
      <c r="BI68" s="136"/>
      <c r="BJ68" s="136"/>
    </row>
    <row r="69" spans="1:62" ht="15" customHeight="1" x14ac:dyDescent="0.25">
      <c r="A69" s="126"/>
      <c r="B69" s="53"/>
      <c r="C69" s="53"/>
      <c r="D69" s="53"/>
      <c r="E69" s="53"/>
      <c r="F69" s="53"/>
      <c r="G69" s="53"/>
      <c r="H69" s="53"/>
      <c r="I69" s="53"/>
      <c r="J69" s="53"/>
      <c r="K69" s="53"/>
      <c r="L69" s="53"/>
      <c r="M69" s="53"/>
      <c r="N69" s="127"/>
    </row>
    <row r="70" spans="1:62" ht="7.9" customHeight="1" x14ac:dyDescent="0.25">
      <c r="A70" s="523"/>
      <c r="B70" s="524"/>
      <c r="C70" s="524"/>
      <c r="D70" s="524"/>
      <c r="E70" s="524"/>
      <c r="F70" s="524"/>
      <c r="G70" s="524"/>
      <c r="H70" s="524"/>
      <c r="I70" s="524"/>
      <c r="J70" s="524"/>
      <c r="K70" s="524"/>
      <c r="L70" s="524"/>
      <c r="M70" s="524"/>
      <c r="N70" s="525"/>
    </row>
    <row r="71" spans="1:62" ht="17.45" customHeight="1" x14ac:dyDescent="0.25">
      <c r="A71" s="126"/>
      <c r="B71" s="53"/>
      <c r="C71" s="53"/>
      <c r="D71" s="53"/>
      <c r="E71" s="53"/>
      <c r="F71" s="45"/>
      <c r="G71" s="45"/>
      <c r="H71" s="53"/>
      <c r="I71" s="137"/>
      <c r="J71" s="137"/>
      <c r="K71" s="53"/>
      <c r="L71" s="53"/>
      <c r="M71" s="53"/>
      <c r="N71" s="127"/>
      <c r="O71" s="145" t="e">
        <f>SUM(O66:O68)</f>
        <v>#DIV/0!</v>
      </c>
    </row>
    <row r="72" spans="1:62" ht="17.45" customHeight="1" x14ac:dyDescent="0.25">
      <c r="A72" s="126"/>
      <c r="B72" s="138"/>
      <c r="C72" s="526" t="s">
        <v>537</v>
      </c>
      <c r="D72" s="526"/>
      <c r="E72" s="526"/>
      <c r="F72" s="526"/>
      <c r="G72" s="526"/>
      <c r="H72" s="306" t="e">
        <f>M24</f>
        <v>#REF!</v>
      </c>
      <c r="I72" s="40" t="e">
        <f>M24/E24</f>
        <v>#REF!</v>
      </c>
      <c r="J72" s="40"/>
      <c r="K72" s="40"/>
      <c r="L72" s="40"/>
      <c r="M72" s="53"/>
      <c r="N72" s="127"/>
    </row>
    <row r="73" spans="1:62" ht="17.45" customHeight="1" x14ac:dyDescent="0.25">
      <c r="A73" s="126"/>
      <c r="B73" s="138"/>
      <c r="C73" s="40"/>
      <c r="D73" s="40"/>
      <c r="E73" s="40"/>
      <c r="F73" s="40"/>
      <c r="G73" s="40"/>
      <c r="H73" s="40"/>
      <c r="I73" s="40"/>
      <c r="J73" s="40"/>
      <c r="K73" s="40"/>
      <c r="L73" s="40"/>
      <c r="M73" s="53"/>
      <c r="N73" s="127"/>
    </row>
    <row r="74" spans="1:62" ht="17.45" customHeight="1" x14ac:dyDescent="0.25">
      <c r="A74" s="126"/>
      <c r="B74" s="53" t="s">
        <v>536</v>
      </c>
      <c r="C74" s="526" t="s">
        <v>538</v>
      </c>
      <c r="D74" s="526"/>
      <c r="E74" s="526"/>
      <c r="F74" s="526"/>
      <c r="G74" s="526"/>
      <c r="H74" s="306">
        <f>M43</f>
        <v>0</v>
      </c>
      <c r="I74" s="40">
        <f>M43/E42</f>
        <v>0</v>
      </c>
      <c r="J74" s="304" t="e">
        <f>AVERAGE(I72:I76)</f>
        <v>#REF!</v>
      </c>
      <c r="K74" s="305" t="s">
        <v>584</v>
      </c>
      <c r="L74" s="304" t="e">
        <f>IF(J74&gt;90%,100%,J74)</f>
        <v>#REF!</v>
      </c>
      <c r="M74" s="53"/>
      <c r="N74" s="127"/>
    </row>
    <row r="75" spans="1:62" ht="17.45" customHeight="1" x14ac:dyDescent="0.25">
      <c r="A75" s="126"/>
      <c r="B75" s="138"/>
      <c r="C75" s="40"/>
      <c r="D75" s="40"/>
      <c r="E75" s="40"/>
      <c r="F75" s="40"/>
      <c r="G75" s="40"/>
      <c r="H75" s="40"/>
      <c r="I75" s="307"/>
      <c r="J75" s="307"/>
      <c r="K75" s="307"/>
      <c r="L75" s="307"/>
      <c r="M75" s="53"/>
      <c r="N75" s="127"/>
    </row>
    <row r="76" spans="1:62" ht="17.45" customHeight="1" x14ac:dyDescent="0.25">
      <c r="A76" s="126"/>
      <c r="B76" s="138"/>
      <c r="C76" s="526" t="s">
        <v>307</v>
      </c>
      <c r="D76" s="526"/>
      <c r="E76" s="526"/>
      <c r="F76" s="526"/>
      <c r="G76" s="526"/>
      <c r="H76" s="306">
        <f>M68</f>
        <v>0</v>
      </c>
      <c r="I76" s="307" t="e">
        <f>M68/E68</f>
        <v>#DIV/0!</v>
      </c>
      <c r="J76" s="307"/>
      <c r="K76" s="307"/>
      <c r="L76" s="307"/>
      <c r="M76" s="137"/>
      <c r="N76" s="127"/>
    </row>
    <row r="77" spans="1:62" ht="17.45" customHeight="1" thickBot="1" x14ac:dyDescent="0.3">
      <c r="A77" s="139"/>
      <c r="B77" s="140"/>
      <c r="C77" s="140"/>
      <c r="D77" s="141"/>
      <c r="E77" s="141"/>
      <c r="F77" s="141"/>
      <c r="G77" s="141"/>
      <c r="H77" s="141"/>
      <c r="I77" s="142"/>
      <c r="J77" s="142"/>
      <c r="K77" s="141"/>
      <c r="L77" s="141"/>
      <c r="M77" s="141"/>
      <c r="N77" s="143"/>
    </row>
    <row r="78" spans="1:62" ht="24" customHeight="1" thickTop="1" x14ac:dyDescent="0.25">
      <c r="G78" s="144"/>
      <c r="K78" s="145"/>
    </row>
  </sheetData>
  <mergeCells count="45">
    <mergeCell ref="C76:G76"/>
    <mergeCell ref="B68:C68"/>
    <mergeCell ref="E68:G68"/>
    <mergeCell ref="A70:N70"/>
    <mergeCell ref="C72:G72"/>
    <mergeCell ref="C74:G74"/>
    <mergeCell ref="H44:L44"/>
    <mergeCell ref="M45:M47"/>
    <mergeCell ref="B67:C67"/>
    <mergeCell ref="E67:G67"/>
    <mergeCell ref="H67:L67"/>
    <mergeCell ref="M26:M28"/>
    <mergeCell ref="B41:C42"/>
    <mergeCell ref="E41:G41"/>
    <mergeCell ref="H41:L42"/>
    <mergeCell ref="M41:M42"/>
    <mergeCell ref="E42:G42"/>
    <mergeCell ref="B26:C27"/>
    <mergeCell ref="D26:D28"/>
    <mergeCell ref="E26:E28"/>
    <mergeCell ref="F26:F28"/>
    <mergeCell ref="G26:G28"/>
    <mergeCell ref="B23:C24"/>
    <mergeCell ref="E23:G23"/>
    <mergeCell ref="H23:L23"/>
    <mergeCell ref="E24:G24"/>
    <mergeCell ref="B25:M25"/>
    <mergeCell ref="B43:C43"/>
    <mergeCell ref="E43:G43"/>
    <mergeCell ref="B44:C46"/>
    <mergeCell ref="D44:D47"/>
    <mergeCell ref="E44:E47"/>
    <mergeCell ref="F44:F47"/>
    <mergeCell ref="G44:G47"/>
    <mergeCell ref="B1:M1"/>
    <mergeCell ref="B2:M2"/>
    <mergeCell ref="E5:J5"/>
    <mergeCell ref="E6:J6"/>
    <mergeCell ref="B10:C12"/>
    <mergeCell ref="D10:D13"/>
    <mergeCell ref="E10:E13"/>
    <mergeCell ref="F10:F13"/>
    <mergeCell ref="G10:G13"/>
    <mergeCell ref="H10:L10"/>
    <mergeCell ref="M10:M13"/>
  </mergeCells>
  <conditionalFormatting sqref="H29:H40 H14:H22">
    <cfRule type="cellIs" dxfId="144" priority="6" stopIfTrue="1" operator="equal">
      <formula>"X"</formula>
    </cfRule>
  </conditionalFormatting>
  <conditionalFormatting sqref="H48:H66">
    <cfRule type="cellIs" dxfId="143" priority="1" stopIfTrue="1" operator="equal">
      <formula>"X"</formula>
    </cfRule>
  </conditionalFormatting>
  <conditionalFormatting sqref="I29:I40 I14:I22">
    <cfRule type="cellIs" dxfId="142" priority="8" stopIfTrue="1" operator="equal">
      <formula>"X"</formula>
    </cfRule>
  </conditionalFormatting>
  <conditionalFormatting sqref="I48:I66">
    <cfRule type="cellIs" dxfId="141" priority="3" stopIfTrue="1" operator="equal">
      <formula>"X"</formula>
    </cfRule>
  </conditionalFormatting>
  <conditionalFormatting sqref="J29:J40 J14:J22">
    <cfRule type="cellIs" dxfId="140" priority="9" stopIfTrue="1" operator="equal">
      <formula>"X"</formula>
    </cfRule>
  </conditionalFormatting>
  <conditionalFormatting sqref="J48:J66">
    <cfRule type="cellIs" dxfId="139" priority="4" stopIfTrue="1" operator="equal">
      <formula>"X"</formula>
    </cfRule>
  </conditionalFormatting>
  <conditionalFormatting sqref="K29:K40 K14:K22">
    <cfRule type="cellIs" dxfId="138" priority="7" stopIfTrue="1" operator="equal">
      <formula>"X"</formula>
    </cfRule>
  </conditionalFormatting>
  <conditionalFormatting sqref="K48:K66">
    <cfRule type="cellIs" dxfId="137" priority="2" stopIfTrue="1" operator="equal">
      <formula>"X"</formula>
    </cfRule>
  </conditionalFormatting>
  <conditionalFormatting sqref="L48:L66 L14:M22">
    <cfRule type="cellIs" dxfId="136" priority="5" stopIfTrue="1" operator="equal">
      <formula>"X"</formula>
    </cfRule>
  </conditionalFormatting>
  <conditionalFormatting sqref="L29:M40">
    <cfRule type="cellIs" dxfId="135" priority="10" stopIfTrue="1" operator="equal">
      <formula>"X"</formula>
    </cfRule>
  </conditionalFormatting>
  <dataValidations count="2">
    <dataValidation type="list" allowBlank="1" showInputMessage="1" showErrorMessage="1" sqref="WVJ983081:WVJ983088 IX37:IX45 ST37:ST45 ACP37:ACP45 AML37:AML45 AWH37:AWH45 BGD37:BGD45 BPZ37:BPZ45 BZV37:BZV45 CJR37:CJR45 CTN37:CTN45 DDJ37:DDJ45 DNF37:DNF45 DXB37:DXB45 EGX37:EGX45 EQT37:EQT45 FAP37:FAP45 FKL37:FKL45 FUH37:FUH45 GED37:GED45 GNZ37:GNZ45 GXV37:GXV45 HHR37:HHR45 HRN37:HRN45 IBJ37:IBJ45 ILF37:ILF45 IVB37:IVB45 JEX37:JEX45 JOT37:JOT45 JYP37:JYP45 KIL37:KIL45 KSH37:KSH45 LCD37:LCD45 LLZ37:LLZ45 LVV37:LVV45 MFR37:MFR45 MPN37:MPN45 MZJ37:MZJ45 NJF37:NJF45 NTB37:NTB45 OCX37:OCX45 OMT37:OMT45 OWP37:OWP45 PGL37:PGL45 PQH37:PQH45 QAD37:QAD45 QJZ37:QJZ45 QTV37:QTV45 RDR37:RDR45 RNN37:RNN45 RXJ37:RXJ45 SHF37:SHF45 SRB37:SRB45 TAX37:TAX45 TKT37:TKT45 TUP37:TUP45 UEL37:UEL45 UOH37:UOH45 UYD37:UYD45 VHZ37:VHZ45 VRV37:VRV45 WBR37:WBR45 WLN37:WLN45 WVJ37:WVJ45 A65577:A65584 IX65577:IX65584 ST65577:ST65584 ACP65577:ACP65584 AML65577:AML65584 AWH65577:AWH65584 BGD65577:BGD65584 BPZ65577:BPZ65584 BZV65577:BZV65584 CJR65577:CJR65584 CTN65577:CTN65584 DDJ65577:DDJ65584 DNF65577:DNF65584 DXB65577:DXB65584 EGX65577:EGX65584 EQT65577:EQT65584 FAP65577:FAP65584 FKL65577:FKL65584 FUH65577:FUH65584 GED65577:GED65584 GNZ65577:GNZ65584 GXV65577:GXV65584 HHR65577:HHR65584 HRN65577:HRN65584 IBJ65577:IBJ65584 ILF65577:ILF65584 IVB65577:IVB65584 JEX65577:JEX65584 JOT65577:JOT65584 JYP65577:JYP65584 KIL65577:KIL65584 KSH65577:KSH65584 LCD65577:LCD65584 LLZ65577:LLZ65584 LVV65577:LVV65584 MFR65577:MFR65584 MPN65577:MPN65584 MZJ65577:MZJ65584 NJF65577:NJF65584 NTB65577:NTB65584 OCX65577:OCX65584 OMT65577:OMT65584 OWP65577:OWP65584 PGL65577:PGL65584 PQH65577:PQH65584 QAD65577:QAD65584 QJZ65577:QJZ65584 QTV65577:QTV65584 RDR65577:RDR65584 RNN65577:RNN65584 RXJ65577:RXJ65584 SHF65577:SHF65584 SRB65577:SRB65584 TAX65577:TAX65584 TKT65577:TKT65584 TUP65577:TUP65584 UEL65577:UEL65584 UOH65577:UOH65584 UYD65577:UYD65584 VHZ65577:VHZ65584 VRV65577:VRV65584 WBR65577:WBR65584 WLN65577:WLN65584 WVJ65577:WVJ65584 A131113:A131120 IX131113:IX131120 ST131113:ST131120 ACP131113:ACP131120 AML131113:AML131120 AWH131113:AWH131120 BGD131113:BGD131120 BPZ131113:BPZ131120 BZV131113:BZV131120 CJR131113:CJR131120 CTN131113:CTN131120 DDJ131113:DDJ131120 DNF131113:DNF131120 DXB131113:DXB131120 EGX131113:EGX131120 EQT131113:EQT131120 FAP131113:FAP131120 FKL131113:FKL131120 FUH131113:FUH131120 GED131113:GED131120 GNZ131113:GNZ131120 GXV131113:GXV131120 HHR131113:HHR131120 HRN131113:HRN131120 IBJ131113:IBJ131120 ILF131113:ILF131120 IVB131113:IVB131120 JEX131113:JEX131120 JOT131113:JOT131120 JYP131113:JYP131120 KIL131113:KIL131120 KSH131113:KSH131120 LCD131113:LCD131120 LLZ131113:LLZ131120 LVV131113:LVV131120 MFR131113:MFR131120 MPN131113:MPN131120 MZJ131113:MZJ131120 NJF131113:NJF131120 NTB131113:NTB131120 OCX131113:OCX131120 OMT131113:OMT131120 OWP131113:OWP131120 PGL131113:PGL131120 PQH131113:PQH131120 QAD131113:QAD131120 QJZ131113:QJZ131120 QTV131113:QTV131120 RDR131113:RDR131120 RNN131113:RNN131120 RXJ131113:RXJ131120 SHF131113:SHF131120 SRB131113:SRB131120 TAX131113:TAX131120 TKT131113:TKT131120 TUP131113:TUP131120 UEL131113:UEL131120 UOH131113:UOH131120 UYD131113:UYD131120 VHZ131113:VHZ131120 VRV131113:VRV131120 WBR131113:WBR131120 WLN131113:WLN131120 WVJ131113:WVJ131120 A196649:A196656 IX196649:IX196656 ST196649:ST196656 ACP196649:ACP196656 AML196649:AML196656 AWH196649:AWH196656 BGD196649:BGD196656 BPZ196649:BPZ196656 BZV196649:BZV196656 CJR196649:CJR196656 CTN196649:CTN196656 DDJ196649:DDJ196656 DNF196649:DNF196656 DXB196649:DXB196656 EGX196649:EGX196656 EQT196649:EQT196656 FAP196649:FAP196656 FKL196649:FKL196656 FUH196649:FUH196656 GED196649:GED196656 GNZ196649:GNZ196656 GXV196649:GXV196656 HHR196649:HHR196656 HRN196649:HRN196656 IBJ196649:IBJ196656 ILF196649:ILF196656 IVB196649:IVB196656 JEX196649:JEX196656 JOT196649:JOT196656 JYP196649:JYP196656 KIL196649:KIL196656 KSH196649:KSH196656 LCD196649:LCD196656 LLZ196649:LLZ196656 LVV196649:LVV196656 MFR196649:MFR196656 MPN196649:MPN196656 MZJ196649:MZJ196656 NJF196649:NJF196656 NTB196649:NTB196656 OCX196649:OCX196656 OMT196649:OMT196656 OWP196649:OWP196656 PGL196649:PGL196656 PQH196649:PQH196656 QAD196649:QAD196656 QJZ196649:QJZ196656 QTV196649:QTV196656 RDR196649:RDR196656 RNN196649:RNN196656 RXJ196649:RXJ196656 SHF196649:SHF196656 SRB196649:SRB196656 TAX196649:TAX196656 TKT196649:TKT196656 TUP196649:TUP196656 UEL196649:UEL196656 UOH196649:UOH196656 UYD196649:UYD196656 VHZ196649:VHZ196656 VRV196649:VRV196656 WBR196649:WBR196656 WLN196649:WLN196656 WVJ196649:WVJ196656 A262185:A262192 IX262185:IX262192 ST262185:ST262192 ACP262185:ACP262192 AML262185:AML262192 AWH262185:AWH262192 BGD262185:BGD262192 BPZ262185:BPZ262192 BZV262185:BZV262192 CJR262185:CJR262192 CTN262185:CTN262192 DDJ262185:DDJ262192 DNF262185:DNF262192 DXB262185:DXB262192 EGX262185:EGX262192 EQT262185:EQT262192 FAP262185:FAP262192 FKL262185:FKL262192 FUH262185:FUH262192 GED262185:GED262192 GNZ262185:GNZ262192 GXV262185:GXV262192 HHR262185:HHR262192 HRN262185:HRN262192 IBJ262185:IBJ262192 ILF262185:ILF262192 IVB262185:IVB262192 JEX262185:JEX262192 JOT262185:JOT262192 JYP262185:JYP262192 KIL262185:KIL262192 KSH262185:KSH262192 LCD262185:LCD262192 LLZ262185:LLZ262192 LVV262185:LVV262192 MFR262185:MFR262192 MPN262185:MPN262192 MZJ262185:MZJ262192 NJF262185:NJF262192 NTB262185:NTB262192 OCX262185:OCX262192 OMT262185:OMT262192 OWP262185:OWP262192 PGL262185:PGL262192 PQH262185:PQH262192 QAD262185:QAD262192 QJZ262185:QJZ262192 QTV262185:QTV262192 RDR262185:RDR262192 RNN262185:RNN262192 RXJ262185:RXJ262192 SHF262185:SHF262192 SRB262185:SRB262192 TAX262185:TAX262192 TKT262185:TKT262192 TUP262185:TUP262192 UEL262185:UEL262192 UOH262185:UOH262192 UYD262185:UYD262192 VHZ262185:VHZ262192 VRV262185:VRV262192 WBR262185:WBR262192 WLN262185:WLN262192 WVJ262185:WVJ262192 A327721:A327728 IX327721:IX327728 ST327721:ST327728 ACP327721:ACP327728 AML327721:AML327728 AWH327721:AWH327728 BGD327721:BGD327728 BPZ327721:BPZ327728 BZV327721:BZV327728 CJR327721:CJR327728 CTN327721:CTN327728 DDJ327721:DDJ327728 DNF327721:DNF327728 DXB327721:DXB327728 EGX327721:EGX327728 EQT327721:EQT327728 FAP327721:FAP327728 FKL327721:FKL327728 FUH327721:FUH327728 GED327721:GED327728 GNZ327721:GNZ327728 GXV327721:GXV327728 HHR327721:HHR327728 HRN327721:HRN327728 IBJ327721:IBJ327728 ILF327721:ILF327728 IVB327721:IVB327728 JEX327721:JEX327728 JOT327721:JOT327728 JYP327721:JYP327728 KIL327721:KIL327728 KSH327721:KSH327728 LCD327721:LCD327728 LLZ327721:LLZ327728 LVV327721:LVV327728 MFR327721:MFR327728 MPN327721:MPN327728 MZJ327721:MZJ327728 NJF327721:NJF327728 NTB327721:NTB327728 OCX327721:OCX327728 OMT327721:OMT327728 OWP327721:OWP327728 PGL327721:PGL327728 PQH327721:PQH327728 QAD327721:QAD327728 QJZ327721:QJZ327728 QTV327721:QTV327728 RDR327721:RDR327728 RNN327721:RNN327728 RXJ327721:RXJ327728 SHF327721:SHF327728 SRB327721:SRB327728 TAX327721:TAX327728 TKT327721:TKT327728 TUP327721:TUP327728 UEL327721:UEL327728 UOH327721:UOH327728 UYD327721:UYD327728 VHZ327721:VHZ327728 VRV327721:VRV327728 WBR327721:WBR327728 WLN327721:WLN327728 WVJ327721:WVJ327728 A393257:A393264 IX393257:IX393264 ST393257:ST393264 ACP393257:ACP393264 AML393257:AML393264 AWH393257:AWH393264 BGD393257:BGD393264 BPZ393257:BPZ393264 BZV393257:BZV393264 CJR393257:CJR393264 CTN393257:CTN393264 DDJ393257:DDJ393264 DNF393257:DNF393264 DXB393257:DXB393264 EGX393257:EGX393264 EQT393257:EQT393264 FAP393257:FAP393264 FKL393257:FKL393264 FUH393257:FUH393264 GED393257:GED393264 GNZ393257:GNZ393264 GXV393257:GXV393264 HHR393257:HHR393264 HRN393257:HRN393264 IBJ393257:IBJ393264 ILF393257:ILF393264 IVB393257:IVB393264 JEX393257:JEX393264 JOT393257:JOT393264 JYP393257:JYP393264 KIL393257:KIL393264 KSH393257:KSH393264 LCD393257:LCD393264 LLZ393257:LLZ393264 LVV393257:LVV393264 MFR393257:MFR393264 MPN393257:MPN393264 MZJ393257:MZJ393264 NJF393257:NJF393264 NTB393257:NTB393264 OCX393257:OCX393264 OMT393257:OMT393264 OWP393257:OWP393264 PGL393257:PGL393264 PQH393257:PQH393264 QAD393257:QAD393264 QJZ393257:QJZ393264 QTV393257:QTV393264 RDR393257:RDR393264 RNN393257:RNN393264 RXJ393257:RXJ393264 SHF393257:SHF393264 SRB393257:SRB393264 TAX393257:TAX393264 TKT393257:TKT393264 TUP393257:TUP393264 UEL393257:UEL393264 UOH393257:UOH393264 UYD393257:UYD393264 VHZ393257:VHZ393264 VRV393257:VRV393264 WBR393257:WBR393264 WLN393257:WLN393264 WVJ393257:WVJ393264 A458793:A458800 IX458793:IX458800 ST458793:ST458800 ACP458793:ACP458800 AML458793:AML458800 AWH458793:AWH458800 BGD458793:BGD458800 BPZ458793:BPZ458800 BZV458793:BZV458800 CJR458793:CJR458800 CTN458793:CTN458800 DDJ458793:DDJ458800 DNF458793:DNF458800 DXB458793:DXB458800 EGX458793:EGX458800 EQT458793:EQT458800 FAP458793:FAP458800 FKL458793:FKL458800 FUH458793:FUH458800 GED458793:GED458800 GNZ458793:GNZ458800 GXV458793:GXV458800 HHR458793:HHR458800 HRN458793:HRN458800 IBJ458793:IBJ458800 ILF458793:ILF458800 IVB458793:IVB458800 JEX458793:JEX458800 JOT458793:JOT458800 JYP458793:JYP458800 KIL458793:KIL458800 KSH458793:KSH458800 LCD458793:LCD458800 LLZ458793:LLZ458800 LVV458793:LVV458800 MFR458793:MFR458800 MPN458793:MPN458800 MZJ458793:MZJ458800 NJF458793:NJF458800 NTB458793:NTB458800 OCX458793:OCX458800 OMT458793:OMT458800 OWP458793:OWP458800 PGL458793:PGL458800 PQH458793:PQH458800 QAD458793:QAD458800 QJZ458793:QJZ458800 QTV458793:QTV458800 RDR458793:RDR458800 RNN458793:RNN458800 RXJ458793:RXJ458800 SHF458793:SHF458800 SRB458793:SRB458800 TAX458793:TAX458800 TKT458793:TKT458800 TUP458793:TUP458800 UEL458793:UEL458800 UOH458793:UOH458800 UYD458793:UYD458800 VHZ458793:VHZ458800 VRV458793:VRV458800 WBR458793:WBR458800 WLN458793:WLN458800 WVJ458793:WVJ458800 A524329:A524336 IX524329:IX524336 ST524329:ST524336 ACP524329:ACP524336 AML524329:AML524336 AWH524329:AWH524336 BGD524329:BGD524336 BPZ524329:BPZ524336 BZV524329:BZV524336 CJR524329:CJR524336 CTN524329:CTN524336 DDJ524329:DDJ524336 DNF524329:DNF524336 DXB524329:DXB524336 EGX524329:EGX524336 EQT524329:EQT524336 FAP524329:FAP524336 FKL524329:FKL524336 FUH524329:FUH524336 GED524329:GED524336 GNZ524329:GNZ524336 GXV524329:GXV524336 HHR524329:HHR524336 HRN524329:HRN524336 IBJ524329:IBJ524336 ILF524329:ILF524336 IVB524329:IVB524336 JEX524329:JEX524336 JOT524329:JOT524336 JYP524329:JYP524336 KIL524329:KIL524336 KSH524329:KSH524336 LCD524329:LCD524336 LLZ524329:LLZ524336 LVV524329:LVV524336 MFR524329:MFR524336 MPN524329:MPN524336 MZJ524329:MZJ524336 NJF524329:NJF524336 NTB524329:NTB524336 OCX524329:OCX524336 OMT524329:OMT524336 OWP524329:OWP524336 PGL524329:PGL524336 PQH524329:PQH524336 QAD524329:QAD524336 QJZ524329:QJZ524336 QTV524329:QTV524336 RDR524329:RDR524336 RNN524329:RNN524336 RXJ524329:RXJ524336 SHF524329:SHF524336 SRB524329:SRB524336 TAX524329:TAX524336 TKT524329:TKT524336 TUP524329:TUP524336 UEL524329:UEL524336 UOH524329:UOH524336 UYD524329:UYD524336 VHZ524329:VHZ524336 VRV524329:VRV524336 WBR524329:WBR524336 WLN524329:WLN524336 WVJ524329:WVJ524336 A589865:A589872 IX589865:IX589872 ST589865:ST589872 ACP589865:ACP589872 AML589865:AML589872 AWH589865:AWH589872 BGD589865:BGD589872 BPZ589865:BPZ589872 BZV589865:BZV589872 CJR589865:CJR589872 CTN589865:CTN589872 DDJ589865:DDJ589872 DNF589865:DNF589872 DXB589865:DXB589872 EGX589865:EGX589872 EQT589865:EQT589872 FAP589865:FAP589872 FKL589865:FKL589872 FUH589865:FUH589872 GED589865:GED589872 GNZ589865:GNZ589872 GXV589865:GXV589872 HHR589865:HHR589872 HRN589865:HRN589872 IBJ589865:IBJ589872 ILF589865:ILF589872 IVB589865:IVB589872 JEX589865:JEX589872 JOT589865:JOT589872 JYP589865:JYP589872 KIL589865:KIL589872 KSH589865:KSH589872 LCD589865:LCD589872 LLZ589865:LLZ589872 LVV589865:LVV589872 MFR589865:MFR589872 MPN589865:MPN589872 MZJ589865:MZJ589872 NJF589865:NJF589872 NTB589865:NTB589872 OCX589865:OCX589872 OMT589865:OMT589872 OWP589865:OWP589872 PGL589865:PGL589872 PQH589865:PQH589872 QAD589865:QAD589872 QJZ589865:QJZ589872 QTV589865:QTV589872 RDR589865:RDR589872 RNN589865:RNN589872 RXJ589865:RXJ589872 SHF589865:SHF589872 SRB589865:SRB589872 TAX589865:TAX589872 TKT589865:TKT589872 TUP589865:TUP589872 UEL589865:UEL589872 UOH589865:UOH589872 UYD589865:UYD589872 VHZ589865:VHZ589872 VRV589865:VRV589872 WBR589865:WBR589872 WLN589865:WLN589872 WVJ589865:WVJ589872 A655401:A655408 IX655401:IX655408 ST655401:ST655408 ACP655401:ACP655408 AML655401:AML655408 AWH655401:AWH655408 BGD655401:BGD655408 BPZ655401:BPZ655408 BZV655401:BZV655408 CJR655401:CJR655408 CTN655401:CTN655408 DDJ655401:DDJ655408 DNF655401:DNF655408 DXB655401:DXB655408 EGX655401:EGX655408 EQT655401:EQT655408 FAP655401:FAP655408 FKL655401:FKL655408 FUH655401:FUH655408 GED655401:GED655408 GNZ655401:GNZ655408 GXV655401:GXV655408 HHR655401:HHR655408 HRN655401:HRN655408 IBJ655401:IBJ655408 ILF655401:ILF655408 IVB655401:IVB655408 JEX655401:JEX655408 JOT655401:JOT655408 JYP655401:JYP655408 KIL655401:KIL655408 KSH655401:KSH655408 LCD655401:LCD655408 LLZ655401:LLZ655408 LVV655401:LVV655408 MFR655401:MFR655408 MPN655401:MPN655408 MZJ655401:MZJ655408 NJF655401:NJF655408 NTB655401:NTB655408 OCX655401:OCX655408 OMT655401:OMT655408 OWP655401:OWP655408 PGL655401:PGL655408 PQH655401:PQH655408 QAD655401:QAD655408 QJZ655401:QJZ655408 QTV655401:QTV655408 RDR655401:RDR655408 RNN655401:RNN655408 RXJ655401:RXJ655408 SHF655401:SHF655408 SRB655401:SRB655408 TAX655401:TAX655408 TKT655401:TKT655408 TUP655401:TUP655408 UEL655401:UEL655408 UOH655401:UOH655408 UYD655401:UYD655408 VHZ655401:VHZ655408 VRV655401:VRV655408 WBR655401:WBR655408 WLN655401:WLN655408 WVJ655401:WVJ655408 A720937:A720944 IX720937:IX720944 ST720937:ST720944 ACP720937:ACP720944 AML720937:AML720944 AWH720937:AWH720944 BGD720937:BGD720944 BPZ720937:BPZ720944 BZV720937:BZV720944 CJR720937:CJR720944 CTN720937:CTN720944 DDJ720937:DDJ720944 DNF720937:DNF720944 DXB720937:DXB720944 EGX720937:EGX720944 EQT720937:EQT720944 FAP720937:FAP720944 FKL720937:FKL720944 FUH720937:FUH720944 GED720937:GED720944 GNZ720937:GNZ720944 GXV720937:GXV720944 HHR720937:HHR720944 HRN720937:HRN720944 IBJ720937:IBJ720944 ILF720937:ILF720944 IVB720937:IVB720944 JEX720937:JEX720944 JOT720937:JOT720944 JYP720937:JYP720944 KIL720937:KIL720944 KSH720937:KSH720944 LCD720937:LCD720944 LLZ720937:LLZ720944 LVV720937:LVV720944 MFR720937:MFR720944 MPN720937:MPN720944 MZJ720937:MZJ720944 NJF720937:NJF720944 NTB720937:NTB720944 OCX720937:OCX720944 OMT720937:OMT720944 OWP720937:OWP720944 PGL720937:PGL720944 PQH720937:PQH720944 QAD720937:QAD720944 QJZ720937:QJZ720944 QTV720937:QTV720944 RDR720937:RDR720944 RNN720937:RNN720944 RXJ720937:RXJ720944 SHF720937:SHF720944 SRB720937:SRB720944 TAX720937:TAX720944 TKT720937:TKT720944 TUP720937:TUP720944 UEL720937:UEL720944 UOH720937:UOH720944 UYD720937:UYD720944 VHZ720937:VHZ720944 VRV720937:VRV720944 WBR720937:WBR720944 WLN720937:WLN720944 WVJ720937:WVJ720944 A786473:A786480 IX786473:IX786480 ST786473:ST786480 ACP786473:ACP786480 AML786473:AML786480 AWH786473:AWH786480 BGD786473:BGD786480 BPZ786473:BPZ786480 BZV786473:BZV786480 CJR786473:CJR786480 CTN786473:CTN786480 DDJ786473:DDJ786480 DNF786473:DNF786480 DXB786473:DXB786480 EGX786473:EGX786480 EQT786473:EQT786480 FAP786473:FAP786480 FKL786473:FKL786480 FUH786473:FUH786480 GED786473:GED786480 GNZ786473:GNZ786480 GXV786473:GXV786480 HHR786473:HHR786480 HRN786473:HRN786480 IBJ786473:IBJ786480 ILF786473:ILF786480 IVB786473:IVB786480 JEX786473:JEX786480 JOT786473:JOT786480 JYP786473:JYP786480 KIL786473:KIL786480 KSH786473:KSH786480 LCD786473:LCD786480 LLZ786473:LLZ786480 LVV786473:LVV786480 MFR786473:MFR786480 MPN786473:MPN786480 MZJ786473:MZJ786480 NJF786473:NJF786480 NTB786473:NTB786480 OCX786473:OCX786480 OMT786473:OMT786480 OWP786473:OWP786480 PGL786473:PGL786480 PQH786473:PQH786480 QAD786473:QAD786480 QJZ786473:QJZ786480 QTV786473:QTV786480 RDR786473:RDR786480 RNN786473:RNN786480 RXJ786473:RXJ786480 SHF786473:SHF786480 SRB786473:SRB786480 TAX786473:TAX786480 TKT786473:TKT786480 TUP786473:TUP786480 UEL786473:UEL786480 UOH786473:UOH786480 UYD786473:UYD786480 VHZ786473:VHZ786480 VRV786473:VRV786480 WBR786473:WBR786480 WLN786473:WLN786480 WVJ786473:WVJ786480 A852009:A852016 IX852009:IX852016 ST852009:ST852016 ACP852009:ACP852016 AML852009:AML852016 AWH852009:AWH852016 BGD852009:BGD852016 BPZ852009:BPZ852016 BZV852009:BZV852016 CJR852009:CJR852016 CTN852009:CTN852016 DDJ852009:DDJ852016 DNF852009:DNF852016 DXB852009:DXB852016 EGX852009:EGX852016 EQT852009:EQT852016 FAP852009:FAP852016 FKL852009:FKL852016 FUH852009:FUH852016 GED852009:GED852016 GNZ852009:GNZ852016 GXV852009:GXV852016 HHR852009:HHR852016 HRN852009:HRN852016 IBJ852009:IBJ852016 ILF852009:ILF852016 IVB852009:IVB852016 JEX852009:JEX852016 JOT852009:JOT852016 JYP852009:JYP852016 KIL852009:KIL852016 KSH852009:KSH852016 LCD852009:LCD852016 LLZ852009:LLZ852016 LVV852009:LVV852016 MFR852009:MFR852016 MPN852009:MPN852016 MZJ852009:MZJ852016 NJF852009:NJF852016 NTB852009:NTB852016 OCX852009:OCX852016 OMT852009:OMT852016 OWP852009:OWP852016 PGL852009:PGL852016 PQH852009:PQH852016 QAD852009:QAD852016 QJZ852009:QJZ852016 QTV852009:QTV852016 RDR852009:RDR852016 RNN852009:RNN852016 RXJ852009:RXJ852016 SHF852009:SHF852016 SRB852009:SRB852016 TAX852009:TAX852016 TKT852009:TKT852016 TUP852009:TUP852016 UEL852009:UEL852016 UOH852009:UOH852016 UYD852009:UYD852016 VHZ852009:VHZ852016 VRV852009:VRV852016 WBR852009:WBR852016 WLN852009:WLN852016 WVJ852009:WVJ852016 A917545:A917552 IX917545:IX917552 ST917545:ST917552 ACP917545:ACP917552 AML917545:AML917552 AWH917545:AWH917552 BGD917545:BGD917552 BPZ917545:BPZ917552 BZV917545:BZV917552 CJR917545:CJR917552 CTN917545:CTN917552 DDJ917545:DDJ917552 DNF917545:DNF917552 DXB917545:DXB917552 EGX917545:EGX917552 EQT917545:EQT917552 FAP917545:FAP917552 FKL917545:FKL917552 FUH917545:FUH917552 GED917545:GED917552 GNZ917545:GNZ917552 GXV917545:GXV917552 HHR917545:HHR917552 HRN917545:HRN917552 IBJ917545:IBJ917552 ILF917545:ILF917552 IVB917545:IVB917552 JEX917545:JEX917552 JOT917545:JOT917552 JYP917545:JYP917552 KIL917545:KIL917552 KSH917545:KSH917552 LCD917545:LCD917552 LLZ917545:LLZ917552 LVV917545:LVV917552 MFR917545:MFR917552 MPN917545:MPN917552 MZJ917545:MZJ917552 NJF917545:NJF917552 NTB917545:NTB917552 OCX917545:OCX917552 OMT917545:OMT917552 OWP917545:OWP917552 PGL917545:PGL917552 PQH917545:PQH917552 QAD917545:QAD917552 QJZ917545:QJZ917552 QTV917545:QTV917552 RDR917545:RDR917552 RNN917545:RNN917552 RXJ917545:RXJ917552 SHF917545:SHF917552 SRB917545:SRB917552 TAX917545:TAX917552 TKT917545:TKT917552 TUP917545:TUP917552 UEL917545:UEL917552 UOH917545:UOH917552 UYD917545:UYD917552 VHZ917545:VHZ917552 VRV917545:VRV917552 WBR917545:WBR917552 WLN917545:WLN917552 WVJ917545:WVJ917552 A983081:A983088 IX983081:IX983088 ST983081:ST983088 ACP983081:ACP983088 AML983081:AML983088 AWH983081:AWH983088 BGD983081:BGD983088 BPZ983081:BPZ983088 BZV983081:BZV983088 CJR983081:CJR983088 CTN983081:CTN983088 DDJ983081:DDJ983088 DNF983081:DNF983088 DXB983081:DXB983088 EGX983081:EGX983088 EQT983081:EQT983088 FAP983081:FAP983088 FKL983081:FKL983088 FUH983081:FUH983088 GED983081:GED983088 GNZ983081:GNZ983088 GXV983081:GXV983088 HHR983081:HHR983088 HRN983081:HRN983088 IBJ983081:IBJ983088 ILF983081:ILF983088 IVB983081:IVB983088 JEX983081:JEX983088 JOT983081:JOT983088 JYP983081:JYP983088 KIL983081:KIL983088 KSH983081:KSH983088 LCD983081:LCD983088 LLZ983081:LLZ983088 LVV983081:LVV983088 MFR983081:MFR983088 MPN983081:MPN983088 MZJ983081:MZJ983088 NJF983081:NJF983088 NTB983081:NTB983088 OCX983081:OCX983088 OMT983081:OMT983088 OWP983081:OWP983088 PGL983081:PGL983088 PQH983081:PQH983088 QAD983081:QAD983088 QJZ983081:QJZ983088 QTV983081:QTV983088 RDR983081:RDR983088 RNN983081:RNN983088 RXJ983081:RXJ983088 SHF983081:SHF983088 SRB983081:SRB983088 TAX983081:TAX983088 TKT983081:TKT983088 TUP983081:TUP983088 UEL983081:UEL983088 UOH983081:UOH983088 UYD983081:UYD983088 VHZ983081:VHZ983088 VRV983081:VRV983088 WBR983081:WBR983088 WLN983081:WLN983088 A37" xr:uid="{79923EA4-B258-40EE-8F28-4EE78142AB31}">
      <formula1>Comportamenti</formula1>
    </dataValidation>
    <dataValidation type="list" allowBlank="1" showInputMessage="1" showErrorMessage="1" sqref="WVK983081:WVK983088 IY37:IY45 SU37:SU45 ACQ37:ACQ45 AMM37:AMM45 AWI37:AWI45 BGE37:BGE45 BQA37:BQA45 BZW37:BZW45 CJS37:CJS45 CTO37:CTO45 DDK37:DDK45 DNG37:DNG45 DXC37:DXC45 EGY37:EGY45 EQU37:EQU45 FAQ37:FAQ45 FKM37:FKM45 FUI37:FUI45 GEE37:GEE45 GOA37:GOA45 GXW37:GXW45 HHS37:HHS45 HRO37:HRO45 IBK37:IBK45 ILG37:ILG45 IVC37:IVC45 JEY37:JEY45 JOU37:JOU45 JYQ37:JYQ45 KIM37:KIM45 KSI37:KSI45 LCE37:LCE45 LMA37:LMA45 LVW37:LVW45 MFS37:MFS45 MPO37:MPO45 MZK37:MZK45 NJG37:NJG45 NTC37:NTC45 OCY37:OCY45 OMU37:OMU45 OWQ37:OWQ45 PGM37:PGM45 PQI37:PQI45 QAE37:QAE45 QKA37:QKA45 QTW37:QTW45 RDS37:RDS45 RNO37:RNO45 RXK37:RXK45 SHG37:SHG45 SRC37:SRC45 TAY37:TAY45 TKU37:TKU45 TUQ37:TUQ45 UEM37:UEM45 UOI37:UOI45 UYE37:UYE45 VIA37:VIA45 VRW37:VRW45 WBS37:WBS45 WLO37:WLO45 WVK37:WVK45 B65577:B65584 IY65577:IY65584 SU65577:SU65584 ACQ65577:ACQ65584 AMM65577:AMM65584 AWI65577:AWI65584 BGE65577:BGE65584 BQA65577:BQA65584 BZW65577:BZW65584 CJS65577:CJS65584 CTO65577:CTO65584 DDK65577:DDK65584 DNG65577:DNG65584 DXC65577:DXC65584 EGY65577:EGY65584 EQU65577:EQU65584 FAQ65577:FAQ65584 FKM65577:FKM65584 FUI65577:FUI65584 GEE65577:GEE65584 GOA65577:GOA65584 GXW65577:GXW65584 HHS65577:HHS65584 HRO65577:HRO65584 IBK65577:IBK65584 ILG65577:ILG65584 IVC65577:IVC65584 JEY65577:JEY65584 JOU65577:JOU65584 JYQ65577:JYQ65584 KIM65577:KIM65584 KSI65577:KSI65584 LCE65577:LCE65584 LMA65577:LMA65584 LVW65577:LVW65584 MFS65577:MFS65584 MPO65577:MPO65584 MZK65577:MZK65584 NJG65577:NJG65584 NTC65577:NTC65584 OCY65577:OCY65584 OMU65577:OMU65584 OWQ65577:OWQ65584 PGM65577:PGM65584 PQI65577:PQI65584 QAE65577:QAE65584 QKA65577:QKA65584 QTW65577:QTW65584 RDS65577:RDS65584 RNO65577:RNO65584 RXK65577:RXK65584 SHG65577:SHG65584 SRC65577:SRC65584 TAY65577:TAY65584 TKU65577:TKU65584 TUQ65577:TUQ65584 UEM65577:UEM65584 UOI65577:UOI65584 UYE65577:UYE65584 VIA65577:VIA65584 VRW65577:VRW65584 WBS65577:WBS65584 WLO65577:WLO65584 WVK65577:WVK65584 B131113:B131120 IY131113:IY131120 SU131113:SU131120 ACQ131113:ACQ131120 AMM131113:AMM131120 AWI131113:AWI131120 BGE131113:BGE131120 BQA131113:BQA131120 BZW131113:BZW131120 CJS131113:CJS131120 CTO131113:CTO131120 DDK131113:DDK131120 DNG131113:DNG131120 DXC131113:DXC131120 EGY131113:EGY131120 EQU131113:EQU131120 FAQ131113:FAQ131120 FKM131113:FKM131120 FUI131113:FUI131120 GEE131113:GEE131120 GOA131113:GOA131120 GXW131113:GXW131120 HHS131113:HHS131120 HRO131113:HRO131120 IBK131113:IBK131120 ILG131113:ILG131120 IVC131113:IVC131120 JEY131113:JEY131120 JOU131113:JOU131120 JYQ131113:JYQ131120 KIM131113:KIM131120 KSI131113:KSI131120 LCE131113:LCE131120 LMA131113:LMA131120 LVW131113:LVW131120 MFS131113:MFS131120 MPO131113:MPO131120 MZK131113:MZK131120 NJG131113:NJG131120 NTC131113:NTC131120 OCY131113:OCY131120 OMU131113:OMU131120 OWQ131113:OWQ131120 PGM131113:PGM131120 PQI131113:PQI131120 QAE131113:QAE131120 QKA131113:QKA131120 QTW131113:QTW131120 RDS131113:RDS131120 RNO131113:RNO131120 RXK131113:RXK131120 SHG131113:SHG131120 SRC131113:SRC131120 TAY131113:TAY131120 TKU131113:TKU131120 TUQ131113:TUQ131120 UEM131113:UEM131120 UOI131113:UOI131120 UYE131113:UYE131120 VIA131113:VIA131120 VRW131113:VRW131120 WBS131113:WBS131120 WLO131113:WLO131120 WVK131113:WVK131120 B196649:B196656 IY196649:IY196656 SU196649:SU196656 ACQ196649:ACQ196656 AMM196649:AMM196656 AWI196649:AWI196656 BGE196649:BGE196656 BQA196649:BQA196656 BZW196649:BZW196656 CJS196649:CJS196656 CTO196649:CTO196656 DDK196649:DDK196656 DNG196649:DNG196656 DXC196649:DXC196656 EGY196649:EGY196656 EQU196649:EQU196656 FAQ196649:FAQ196656 FKM196649:FKM196656 FUI196649:FUI196656 GEE196649:GEE196656 GOA196649:GOA196656 GXW196649:GXW196656 HHS196649:HHS196656 HRO196649:HRO196656 IBK196649:IBK196656 ILG196649:ILG196656 IVC196649:IVC196656 JEY196649:JEY196656 JOU196649:JOU196656 JYQ196649:JYQ196656 KIM196649:KIM196656 KSI196649:KSI196656 LCE196649:LCE196656 LMA196649:LMA196656 LVW196649:LVW196656 MFS196649:MFS196656 MPO196649:MPO196656 MZK196649:MZK196656 NJG196649:NJG196656 NTC196649:NTC196656 OCY196649:OCY196656 OMU196649:OMU196656 OWQ196649:OWQ196656 PGM196649:PGM196656 PQI196649:PQI196656 QAE196649:QAE196656 QKA196649:QKA196656 QTW196649:QTW196656 RDS196649:RDS196656 RNO196649:RNO196656 RXK196649:RXK196656 SHG196649:SHG196656 SRC196649:SRC196656 TAY196649:TAY196656 TKU196649:TKU196656 TUQ196649:TUQ196656 UEM196649:UEM196656 UOI196649:UOI196656 UYE196649:UYE196656 VIA196649:VIA196656 VRW196649:VRW196656 WBS196649:WBS196656 WLO196649:WLO196656 WVK196649:WVK196656 B262185:B262192 IY262185:IY262192 SU262185:SU262192 ACQ262185:ACQ262192 AMM262185:AMM262192 AWI262185:AWI262192 BGE262185:BGE262192 BQA262185:BQA262192 BZW262185:BZW262192 CJS262185:CJS262192 CTO262185:CTO262192 DDK262185:DDK262192 DNG262185:DNG262192 DXC262185:DXC262192 EGY262185:EGY262192 EQU262185:EQU262192 FAQ262185:FAQ262192 FKM262185:FKM262192 FUI262185:FUI262192 GEE262185:GEE262192 GOA262185:GOA262192 GXW262185:GXW262192 HHS262185:HHS262192 HRO262185:HRO262192 IBK262185:IBK262192 ILG262185:ILG262192 IVC262185:IVC262192 JEY262185:JEY262192 JOU262185:JOU262192 JYQ262185:JYQ262192 KIM262185:KIM262192 KSI262185:KSI262192 LCE262185:LCE262192 LMA262185:LMA262192 LVW262185:LVW262192 MFS262185:MFS262192 MPO262185:MPO262192 MZK262185:MZK262192 NJG262185:NJG262192 NTC262185:NTC262192 OCY262185:OCY262192 OMU262185:OMU262192 OWQ262185:OWQ262192 PGM262185:PGM262192 PQI262185:PQI262192 QAE262185:QAE262192 QKA262185:QKA262192 QTW262185:QTW262192 RDS262185:RDS262192 RNO262185:RNO262192 RXK262185:RXK262192 SHG262185:SHG262192 SRC262185:SRC262192 TAY262185:TAY262192 TKU262185:TKU262192 TUQ262185:TUQ262192 UEM262185:UEM262192 UOI262185:UOI262192 UYE262185:UYE262192 VIA262185:VIA262192 VRW262185:VRW262192 WBS262185:WBS262192 WLO262185:WLO262192 WVK262185:WVK262192 B327721:B327728 IY327721:IY327728 SU327721:SU327728 ACQ327721:ACQ327728 AMM327721:AMM327728 AWI327721:AWI327728 BGE327721:BGE327728 BQA327721:BQA327728 BZW327721:BZW327728 CJS327721:CJS327728 CTO327721:CTO327728 DDK327721:DDK327728 DNG327721:DNG327728 DXC327721:DXC327728 EGY327721:EGY327728 EQU327721:EQU327728 FAQ327721:FAQ327728 FKM327721:FKM327728 FUI327721:FUI327728 GEE327721:GEE327728 GOA327721:GOA327728 GXW327721:GXW327728 HHS327721:HHS327728 HRO327721:HRO327728 IBK327721:IBK327728 ILG327721:ILG327728 IVC327721:IVC327728 JEY327721:JEY327728 JOU327721:JOU327728 JYQ327721:JYQ327728 KIM327721:KIM327728 KSI327721:KSI327728 LCE327721:LCE327728 LMA327721:LMA327728 LVW327721:LVW327728 MFS327721:MFS327728 MPO327721:MPO327728 MZK327721:MZK327728 NJG327721:NJG327728 NTC327721:NTC327728 OCY327721:OCY327728 OMU327721:OMU327728 OWQ327721:OWQ327728 PGM327721:PGM327728 PQI327721:PQI327728 QAE327721:QAE327728 QKA327721:QKA327728 QTW327721:QTW327728 RDS327721:RDS327728 RNO327721:RNO327728 RXK327721:RXK327728 SHG327721:SHG327728 SRC327721:SRC327728 TAY327721:TAY327728 TKU327721:TKU327728 TUQ327721:TUQ327728 UEM327721:UEM327728 UOI327721:UOI327728 UYE327721:UYE327728 VIA327721:VIA327728 VRW327721:VRW327728 WBS327721:WBS327728 WLO327721:WLO327728 WVK327721:WVK327728 B393257:B393264 IY393257:IY393264 SU393257:SU393264 ACQ393257:ACQ393264 AMM393257:AMM393264 AWI393257:AWI393264 BGE393257:BGE393264 BQA393257:BQA393264 BZW393257:BZW393264 CJS393257:CJS393264 CTO393257:CTO393264 DDK393257:DDK393264 DNG393257:DNG393264 DXC393257:DXC393264 EGY393257:EGY393264 EQU393257:EQU393264 FAQ393257:FAQ393264 FKM393257:FKM393264 FUI393257:FUI393264 GEE393257:GEE393264 GOA393257:GOA393264 GXW393257:GXW393264 HHS393257:HHS393264 HRO393257:HRO393264 IBK393257:IBK393264 ILG393257:ILG393264 IVC393257:IVC393264 JEY393257:JEY393264 JOU393257:JOU393264 JYQ393257:JYQ393264 KIM393257:KIM393264 KSI393257:KSI393264 LCE393257:LCE393264 LMA393257:LMA393264 LVW393257:LVW393264 MFS393257:MFS393264 MPO393257:MPO393264 MZK393257:MZK393264 NJG393257:NJG393264 NTC393257:NTC393264 OCY393257:OCY393264 OMU393257:OMU393264 OWQ393257:OWQ393264 PGM393257:PGM393264 PQI393257:PQI393264 QAE393257:QAE393264 QKA393257:QKA393264 QTW393257:QTW393264 RDS393257:RDS393264 RNO393257:RNO393264 RXK393257:RXK393264 SHG393257:SHG393264 SRC393257:SRC393264 TAY393257:TAY393264 TKU393257:TKU393264 TUQ393257:TUQ393264 UEM393257:UEM393264 UOI393257:UOI393264 UYE393257:UYE393264 VIA393257:VIA393264 VRW393257:VRW393264 WBS393257:WBS393264 WLO393257:WLO393264 WVK393257:WVK393264 B458793:B458800 IY458793:IY458800 SU458793:SU458800 ACQ458793:ACQ458800 AMM458793:AMM458800 AWI458793:AWI458800 BGE458793:BGE458800 BQA458793:BQA458800 BZW458793:BZW458800 CJS458793:CJS458800 CTO458793:CTO458800 DDK458793:DDK458800 DNG458793:DNG458800 DXC458793:DXC458800 EGY458793:EGY458800 EQU458793:EQU458800 FAQ458793:FAQ458800 FKM458793:FKM458800 FUI458793:FUI458800 GEE458793:GEE458800 GOA458793:GOA458800 GXW458793:GXW458800 HHS458793:HHS458800 HRO458793:HRO458800 IBK458793:IBK458800 ILG458793:ILG458800 IVC458793:IVC458800 JEY458793:JEY458800 JOU458793:JOU458800 JYQ458793:JYQ458800 KIM458793:KIM458800 KSI458793:KSI458800 LCE458793:LCE458800 LMA458793:LMA458800 LVW458793:LVW458800 MFS458793:MFS458800 MPO458793:MPO458800 MZK458793:MZK458800 NJG458793:NJG458800 NTC458793:NTC458800 OCY458793:OCY458800 OMU458793:OMU458800 OWQ458793:OWQ458800 PGM458793:PGM458800 PQI458793:PQI458800 QAE458793:QAE458800 QKA458793:QKA458800 QTW458793:QTW458800 RDS458793:RDS458800 RNO458793:RNO458800 RXK458793:RXK458800 SHG458793:SHG458800 SRC458793:SRC458800 TAY458793:TAY458800 TKU458793:TKU458800 TUQ458793:TUQ458800 UEM458793:UEM458800 UOI458793:UOI458800 UYE458793:UYE458800 VIA458793:VIA458800 VRW458793:VRW458800 WBS458793:WBS458800 WLO458793:WLO458800 WVK458793:WVK458800 B524329:B524336 IY524329:IY524336 SU524329:SU524336 ACQ524329:ACQ524336 AMM524329:AMM524336 AWI524329:AWI524336 BGE524329:BGE524336 BQA524329:BQA524336 BZW524329:BZW524336 CJS524329:CJS524336 CTO524329:CTO524336 DDK524329:DDK524336 DNG524329:DNG524336 DXC524329:DXC524336 EGY524329:EGY524336 EQU524329:EQU524336 FAQ524329:FAQ524336 FKM524329:FKM524336 FUI524329:FUI524336 GEE524329:GEE524336 GOA524329:GOA524336 GXW524329:GXW524336 HHS524329:HHS524336 HRO524329:HRO524336 IBK524329:IBK524336 ILG524329:ILG524336 IVC524329:IVC524336 JEY524329:JEY524336 JOU524329:JOU524336 JYQ524329:JYQ524336 KIM524329:KIM524336 KSI524329:KSI524336 LCE524329:LCE524336 LMA524329:LMA524336 LVW524329:LVW524336 MFS524329:MFS524336 MPO524329:MPO524336 MZK524329:MZK524336 NJG524329:NJG524336 NTC524329:NTC524336 OCY524329:OCY524336 OMU524329:OMU524336 OWQ524329:OWQ524336 PGM524329:PGM524336 PQI524329:PQI524336 QAE524329:QAE524336 QKA524329:QKA524336 QTW524329:QTW524336 RDS524329:RDS524336 RNO524329:RNO524336 RXK524329:RXK524336 SHG524329:SHG524336 SRC524329:SRC524336 TAY524329:TAY524336 TKU524329:TKU524336 TUQ524329:TUQ524336 UEM524329:UEM524336 UOI524329:UOI524336 UYE524329:UYE524336 VIA524329:VIA524336 VRW524329:VRW524336 WBS524329:WBS524336 WLO524329:WLO524336 WVK524329:WVK524336 B589865:B589872 IY589865:IY589872 SU589865:SU589872 ACQ589865:ACQ589872 AMM589865:AMM589872 AWI589865:AWI589872 BGE589865:BGE589872 BQA589865:BQA589872 BZW589865:BZW589872 CJS589865:CJS589872 CTO589865:CTO589872 DDK589865:DDK589872 DNG589865:DNG589872 DXC589865:DXC589872 EGY589865:EGY589872 EQU589865:EQU589872 FAQ589865:FAQ589872 FKM589865:FKM589872 FUI589865:FUI589872 GEE589865:GEE589872 GOA589865:GOA589872 GXW589865:GXW589872 HHS589865:HHS589872 HRO589865:HRO589872 IBK589865:IBK589872 ILG589865:ILG589872 IVC589865:IVC589872 JEY589865:JEY589872 JOU589865:JOU589872 JYQ589865:JYQ589872 KIM589865:KIM589872 KSI589865:KSI589872 LCE589865:LCE589872 LMA589865:LMA589872 LVW589865:LVW589872 MFS589865:MFS589872 MPO589865:MPO589872 MZK589865:MZK589872 NJG589865:NJG589872 NTC589865:NTC589872 OCY589865:OCY589872 OMU589865:OMU589872 OWQ589865:OWQ589872 PGM589865:PGM589872 PQI589865:PQI589872 QAE589865:QAE589872 QKA589865:QKA589872 QTW589865:QTW589872 RDS589865:RDS589872 RNO589865:RNO589872 RXK589865:RXK589872 SHG589865:SHG589872 SRC589865:SRC589872 TAY589865:TAY589872 TKU589865:TKU589872 TUQ589865:TUQ589872 UEM589865:UEM589872 UOI589865:UOI589872 UYE589865:UYE589872 VIA589865:VIA589872 VRW589865:VRW589872 WBS589865:WBS589872 WLO589865:WLO589872 WVK589865:WVK589872 B655401:B655408 IY655401:IY655408 SU655401:SU655408 ACQ655401:ACQ655408 AMM655401:AMM655408 AWI655401:AWI655408 BGE655401:BGE655408 BQA655401:BQA655408 BZW655401:BZW655408 CJS655401:CJS655408 CTO655401:CTO655408 DDK655401:DDK655408 DNG655401:DNG655408 DXC655401:DXC655408 EGY655401:EGY655408 EQU655401:EQU655408 FAQ655401:FAQ655408 FKM655401:FKM655408 FUI655401:FUI655408 GEE655401:GEE655408 GOA655401:GOA655408 GXW655401:GXW655408 HHS655401:HHS655408 HRO655401:HRO655408 IBK655401:IBK655408 ILG655401:ILG655408 IVC655401:IVC655408 JEY655401:JEY655408 JOU655401:JOU655408 JYQ655401:JYQ655408 KIM655401:KIM655408 KSI655401:KSI655408 LCE655401:LCE655408 LMA655401:LMA655408 LVW655401:LVW655408 MFS655401:MFS655408 MPO655401:MPO655408 MZK655401:MZK655408 NJG655401:NJG655408 NTC655401:NTC655408 OCY655401:OCY655408 OMU655401:OMU655408 OWQ655401:OWQ655408 PGM655401:PGM655408 PQI655401:PQI655408 QAE655401:QAE655408 QKA655401:QKA655408 QTW655401:QTW655408 RDS655401:RDS655408 RNO655401:RNO655408 RXK655401:RXK655408 SHG655401:SHG655408 SRC655401:SRC655408 TAY655401:TAY655408 TKU655401:TKU655408 TUQ655401:TUQ655408 UEM655401:UEM655408 UOI655401:UOI655408 UYE655401:UYE655408 VIA655401:VIA655408 VRW655401:VRW655408 WBS655401:WBS655408 WLO655401:WLO655408 WVK655401:WVK655408 B720937:B720944 IY720937:IY720944 SU720937:SU720944 ACQ720937:ACQ720944 AMM720937:AMM720944 AWI720937:AWI720944 BGE720937:BGE720944 BQA720937:BQA720944 BZW720937:BZW720944 CJS720937:CJS720944 CTO720937:CTO720944 DDK720937:DDK720944 DNG720937:DNG720944 DXC720937:DXC720944 EGY720937:EGY720944 EQU720937:EQU720944 FAQ720937:FAQ720944 FKM720937:FKM720944 FUI720937:FUI720944 GEE720937:GEE720944 GOA720937:GOA720944 GXW720937:GXW720944 HHS720937:HHS720944 HRO720937:HRO720944 IBK720937:IBK720944 ILG720937:ILG720944 IVC720937:IVC720944 JEY720937:JEY720944 JOU720937:JOU720944 JYQ720937:JYQ720944 KIM720937:KIM720944 KSI720937:KSI720944 LCE720937:LCE720944 LMA720937:LMA720944 LVW720937:LVW720944 MFS720937:MFS720944 MPO720937:MPO720944 MZK720937:MZK720944 NJG720937:NJG720944 NTC720937:NTC720944 OCY720937:OCY720944 OMU720937:OMU720944 OWQ720937:OWQ720944 PGM720937:PGM720944 PQI720937:PQI720944 QAE720937:QAE720944 QKA720937:QKA720944 QTW720937:QTW720944 RDS720937:RDS720944 RNO720937:RNO720944 RXK720937:RXK720944 SHG720937:SHG720944 SRC720937:SRC720944 TAY720937:TAY720944 TKU720937:TKU720944 TUQ720937:TUQ720944 UEM720937:UEM720944 UOI720937:UOI720944 UYE720937:UYE720944 VIA720937:VIA720944 VRW720937:VRW720944 WBS720937:WBS720944 WLO720937:WLO720944 WVK720937:WVK720944 B786473:B786480 IY786473:IY786480 SU786473:SU786480 ACQ786473:ACQ786480 AMM786473:AMM786480 AWI786473:AWI786480 BGE786473:BGE786480 BQA786473:BQA786480 BZW786473:BZW786480 CJS786473:CJS786480 CTO786473:CTO786480 DDK786473:DDK786480 DNG786473:DNG786480 DXC786473:DXC786480 EGY786473:EGY786480 EQU786473:EQU786480 FAQ786473:FAQ786480 FKM786473:FKM786480 FUI786473:FUI786480 GEE786473:GEE786480 GOA786473:GOA786480 GXW786473:GXW786480 HHS786473:HHS786480 HRO786473:HRO786480 IBK786473:IBK786480 ILG786473:ILG786480 IVC786473:IVC786480 JEY786473:JEY786480 JOU786473:JOU786480 JYQ786473:JYQ786480 KIM786473:KIM786480 KSI786473:KSI786480 LCE786473:LCE786480 LMA786473:LMA786480 LVW786473:LVW786480 MFS786473:MFS786480 MPO786473:MPO786480 MZK786473:MZK786480 NJG786473:NJG786480 NTC786473:NTC786480 OCY786473:OCY786480 OMU786473:OMU786480 OWQ786473:OWQ786480 PGM786473:PGM786480 PQI786473:PQI786480 QAE786473:QAE786480 QKA786473:QKA786480 QTW786473:QTW786480 RDS786473:RDS786480 RNO786473:RNO786480 RXK786473:RXK786480 SHG786473:SHG786480 SRC786473:SRC786480 TAY786473:TAY786480 TKU786473:TKU786480 TUQ786473:TUQ786480 UEM786473:UEM786480 UOI786473:UOI786480 UYE786473:UYE786480 VIA786473:VIA786480 VRW786473:VRW786480 WBS786473:WBS786480 WLO786473:WLO786480 WVK786473:WVK786480 B852009:B852016 IY852009:IY852016 SU852009:SU852016 ACQ852009:ACQ852016 AMM852009:AMM852016 AWI852009:AWI852016 BGE852009:BGE852016 BQA852009:BQA852016 BZW852009:BZW852016 CJS852009:CJS852016 CTO852009:CTO852016 DDK852009:DDK852016 DNG852009:DNG852016 DXC852009:DXC852016 EGY852009:EGY852016 EQU852009:EQU852016 FAQ852009:FAQ852016 FKM852009:FKM852016 FUI852009:FUI852016 GEE852009:GEE852016 GOA852009:GOA852016 GXW852009:GXW852016 HHS852009:HHS852016 HRO852009:HRO852016 IBK852009:IBK852016 ILG852009:ILG852016 IVC852009:IVC852016 JEY852009:JEY852016 JOU852009:JOU852016 JYQ852009:JYQ852016 KIM852009:KIM852016 KSI852009:KSI852016 LCE852009:LCE852016 LMA852009:LMA852016 LVW852009:LVW852016 MFS852009:MFS852016 MPO852009:MPO852016 MZK852009:MZK852016 NJG852009:NJG852016 NTC852009:NTC852016 OCY852009:OCY852016 OMU852009:OMU852016 OWQ852009:OWQ852016 PGM852009:PGM852016 PQI852009:PQI852016 QAE852009:QAE852016 QKA852009:QKA852016 QTW852009:QTW852016 RDS852009:RDS852016 RNO852009:RNO852016 RXK852009:RXK852016 SHG852009:SHG852016 SRC852009:SRC852016 TAY852009:TAY852016 TKU852009:TKU852016 TUQ852009:TUQ852016 UEM852009:UEM852016 UOI852009:UOI852016 UYE852009:UYE852016 VIA852009:VIA852016 VRW852009:VRW852016 WBS852009:WBS852016 WLO852009:WLO852016 WVK852009:WVK852016 B917545:B917552 IY917545:IY917552 SU917545:SU917552 ACQ917545:ACQ917552 AMM917545:AMM917552 AWI917545:AWI917552 BGE917545:BGE917552 BQA917545:BQA917552 BZW917545:BZW917552 CJS917545:CJS917552 CTO917545:CTO917552 DDK917545:DDK917552 DNG917545:DNG917552 DXC917545:DXC917552 EGY917545:EGY917552 EQU917545:EQU917552 FAQ917545:FAQ917552 FKM917545:FKM917552 FUI917545:FUI917552 GEE917545:GEE917552 GOA917545:GOA917552 GXW917545:GXW917552 HHS917545:HHS917552 HRO917545:HRO917552 IBK917545:IBK917552 ILG917545:ILG917552 IVC917545:IVC917552 JEY917545:JEY917552 JOU917545:JOU917552 JYQ917545:JYQ917552 KIM917545:KIM917552 KSI917545:KSI917552 LCE917545:LCE917552 LMA917545:LMA917552 LVW917545:LVW917552 MFS917545:MFS917552 MPO917545:MPO917552 MZK917545:MZK917552 NJG917545:NJG917552 NTC917545:NTC917552 OCY917545:OCY917552 OMU917545:OMU917552 OWQ917545:OWQ917552 PGM917545:PGM917552 PQI917545:PQI917552 QAE917545:QAE917552 QKA917545:QKA917552 QTW917545:QTW917552 RDS917545:RDS917552 RNO917545:RNO917552 RXK917545:RXK917552 SHG917545:SHG917552 SRC917545:SRC917552 TAY917545:TAY917552 TKU917545:TKU917552 TUQ917545:TUQ917552 UEM917545:UEM917552 UOI917545:UOI917552 UYE917545:UYE917552 VIA917545:VIA917552 VRW917545:VRW917552 WBS917545:WBS917552 WLO917545:WLO917552 WVK917545:WVK917552 B983081:B983088 IY983081:IY983088 SU983081:SU983088 ACQ983081:ACQ983088 AMM983081:AMM983088 AWI983081:AWI983088 BGE983081:BGE983088 BQA983081:BQA983088 BZW983081:BZW983088 CJS983081:CJS983088 CTO983081:CTO983088 DDK983081:DDK983088 DNG983081:DNG983088 DXC983081:DXC983088 EGY983081:EGY983088 EQU983081:EQU983088 FAQ983081:FAQ983088 FKM983081:FKM983088 FUI983081:FUI983088 GEE983081:GEE983088 GOA983081:GOA983088 GXW983081:GXW983088 HHS983081:HHS983088 HRO983081:HRO983088 IBK983081:IBK983088 ILG983081:ILG983088 IVC983081:IVC983088 JEY983081:JEY983088 JOU983081:JOU983088 JYQ983081:JYQ983088 KIM983081:KIM983088 KSI983081:KSI983088 LCE983081:LCE983088 LMA983081:LMA983088 LVW983081:LVW983088 MFS983081:MFS983088 MPO983081:MPO983088 MZK983081:MZK983088 NJG983081:NJG983088 NTC983081:NTC983088 OCY983081:OCY983088 OMU983081:OMU983088 OWQ983081:OWQ983088 PGM983081:PGM983088 PQI983081:PQI983088 QAE983081:QAE983088 QKA983081:QKA983088 QTW983081:QTW983088 RDS983081:RDS983088 RNO983081:RNO983088 RXK983081:RXK983088 SHG983081:SHG983088 SRC983081:SRC983088 TAY983081:TAY983088 TKU983081:TKU983088 TUQ983081:TUQ983088 UEM983081:UEM983088 UOI983081:UOI983088 UYE983081:UYE983088 VIA983081:VIA983088 VRW983081:VRW983088 WBS983081:WBS983088 WLO983081:WLO983088 B37" xr:uid="{3C1050DA-C138-4FD0-981F-5FE2815B88FC}">
      <formula1>Valore</formula1>
    </dataValidation>
  </dataValidations>
  <pageMargins left="0.7" right="0.7" top="0.75" bottom="0.75" header="0.3" footer="0.3"/>
  <pageSetup paperSize="9" scale="65" orientation="landscape"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F45B957A-9F8C-4A46-9D7E-93DA851F8918}">
          <x14:formula1>
            <xm:f>Foglio1!$B$2:$B$10</xm:f>
          </x14:formula1>
          <xm:sqref>B38:B45 C48</xm:sqref>
        </x14:dataValidation>
        <x14:dataValidation type="list" allowBlank="1" showInputMessage="1" showErrorMessage="1" xr:uid="{BED111CC-B757-4D8B-B49B-3B7342E4ABB2}">
          <x14:formula1>
            <xm:f>Foglio1!$A$2:$A$10</xm:f>
          </x14:formula1>
          <xm:sqref>A38:A45 B48</xm:sqref>
        </x14:dataValidation>
      </x14:dataValidations>
    </ext>
  </extLs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E346D6-A407-4873-BD97-057BDB25BB0E}">
  <dimension ref="A1:BJ78"/>
  <sheetViews>
    <sheetView topLeftCell="A17" zoomScaleNormal="100" workbookViewId="0">
      <selection activeCell="E7" sqref="E7"/>
    </sheetView>
  </sheetViews>
  <sheetFormatPr defaultRowHeight="24" customHeight="1" x14ac:dyDescent="0.25"/>
  <cols>
    <col min="1" max="1" width="1.28515625" style="42" customWidth="1"/>
    <col min="2" max="2" width="52.42578125" style="42" customWidth="1"/>
    <col min="3" max="3" width="48.7109375" style="42" customWidth="1"/>
    <col min="4" max="4" width="6.7109375" style="60" customWidth="1"/>
    <col min="5" max="5" width="8.28515625" style="60" customWidth="1"/>
    <col min="6" max="6" width="6.42578125" style="60" hidden="1" customWidth="1"/>
    <col min="7" max="7" width="6.85546875" style="61" customWidth="1"/>
    <col min="8" max="8" width="13.7109375" style="42" customWidth="1"/>
    <col min="9" max="9" width="15.7109375" style="42" customWidth="1"/>
    <col min="10" max="10" width="14.7109375" style="42" customWidth="1"/>
    <col min="11" max="11" width="15" style="42" customWidth="1"/>
    <col min="12" max="12" width="14.28515625" style="42" customWidth="1"/>
    <col min="13" max="13" width="15.140625" style="42" customWidth="1"/>
    <col min="14" max="14" width="1.5703125" style="42" customWidth="1"/>
    <col min="15" max="15" width="18.85546875" style="42" hidden="1" customWidth="1"/>
    <col min="16" max="16" width="8" style="42" hidden="1" customWidth="1"/>
    <col min="17" max="28" width="8" style="42" customWidth="1"/>
    <col min="29" max="32" width="9.28515625" style="42" customWidth="1"/>
    <col min="33" max="60" width="8.85546875" style="42"/>
    <col min="61" max="61" width="64" style="136" customWidth="1"/>
    <col min="62" max="62" width="97.85546875" style="136" customWidth="1"/>
    <col min="63" max="256" width="8.85546875" style="42"/>
    <col min="257" max="257" width="1.28515625" style="42" customWidth="1"/>
    <col min="258" max="258" width="44.85546875" style="42" customWidth="1"/>
    <col min="259" max="259" width="47.28515625" style="42" customWidth="1"/>
    <col min="260" max="260" width="8.140625" style="42" customWidth="1"/>
    <col min="261" max="261" width="8.28515625" style="42" customWidth="1"/>
    <col min="262" max="262" width="5.42578125" style="42" customWidth="1"/>
    <col min="263" max="263" width="8.5703125" style="42" customWidth="1"/>
    <col min="264" max="264" width="13.7109375" style="42" customWidth="1"/>
    <col min="265" max="265" width="15.7109375" style="42" customWidth="1"/>
    <col min="266" max="266" width="14.7109375" style="42" customWidth="1"/>
    <col min="267" max="267" width="15" style="42" customWidth="1"/>
    <col min="268" max="269" width="14.28515625" style="42" customWidth="1"/>
    <col min="270" max="270" width="0" style="42" hidden="1" customWidth="1"/>
    <col min="271" max="271" width="18.85546875" style="42" customWidth="1"/>
    <col min="272" max="284" width="8" style="42" customWidth="1"/>
    <col min="285" max="288" width="9.28515625" style="42" customWidth="1"/>
    <col min="289" max="316" width="8.85546875" style="42"/>
    <col min="317" max="317" width="64" style="42" customWidth="1"/>
    <col min="318" max="318" width="97.85546875" style="42" customWidth="1"/>
    <col min="319" max="512" width="8.85546875" style="42"/>
    <col min="513" max="513" width="1.28515625" style="42" customWidth="1"/>
    <col min="514" max="514" width="44.85546875" style="42" customWidth="1"/>
    <col min="515" max="515" width="47.28515625" style="42" customWidth="1"/>
    <col min="516" max="516" width="8.140625" style="42" customWidth="1"/>
    <col min="517" max="517" width="8.28515625" style="42" customWidth="1"/>
    <col min="518" max="518" width="5.42578125" style="42" customWidth="1"/>
    <col min="519" max="519" width="8.5703125" style="42" customWidth="1"/>
    <col min="520" max="520" width="13.7109375" style="42" customWidth="1"/>
    <col min="521" max="521" width="15.7109375" style="42" customWidth="1"/>
    <col min="522" max="522" width="14.7109375" style="42" customWidth="1"/>
    <col min="523" max="523" width="15" style="42" customWidth="1"/>
    <col min="524" max="525" width="14.28515625" style="42" customWidth="1"/>
    <col min="526" max="526" width="0" style="42" hidden="1" customWidth="1"/>
    <col min="527" max="527" width="18.85546875" style="42" customWidth="1"/>
    <col min="528" max="540" width="8" style="42" customWidth="1"/>
    <col min="541" max="544" width="9.28515625" style="42" customWidth="1"/>
    <col min="545" max="572" width="8.85546875" style="42"/>
    <col min="573" max="573" width="64" style="42" customWidth="1"/>
    <col min="574" max="574" width="97.85546875" style="42" customWidth="1"/>
    <col min="575" max="768" width="8.85546875" style="42"/>
    <col min="769" max="769" width="1.28515625" style="42" customWidth="1"/>
    <col min="770" max="770" width="44.85546875" style="42" customWidth="1"/>
    <col min="771" max="771" width="47.28515625" style="42" customWidth="1"/>
    <col min="772" max="772" width="8.140625" style="42" customWidth="1"/>
    <col min="773" max="773" width="8.28515625" style="42" customWidth="1"/>
    <col min="774" max="774" width="5.42578125" style="42" customWidth="1"/>
    <col min="775" max="775" width="8.5703125" style="42" customWidth="1"/>
    <col min="776" max="776" width="13.7109375" style="42" customWidth="1"/>
    <col min="777" max="777" width="15.7109375" style="42" customWidth="1"/>
    <col min="778" max="778" width="14.7109375" style="42" customWidth="1"/>
    <col min="779" max="779" width="15" style="42" customWidth="1"/>
    <col min="780" max="781" width="14.28515625" style="42" customWidth="1"/>
    <col min="782" max="782" width="0" style="42" hidden="1" customWidth="1"/>
    <col min="783" max="783" width="18.85546875" style="42" customWidth="1"/>
    <col min="784" max="796" width="8" style="42" customWidth="1"/>
    <col min="797" max="800" width="9.28515625" style="42" customWidth="1"/>
    <col min="801" max="828" width="8.85546875" style="42"/>
    <col min="829" max="829" width="64" style="42" customWidth="1"/>
    <col min="830" max="830" width="97.85546875" style="42" customWidth="1"/>
    <col min="831" max="1024" width="8.85546875" style="42"/>
    <col min="1025" max="1025" width="1.28515625" style="42" customWidth="1"/>
    <col min="1026" max="1026" width="44.85546875" style="42" customWidth="1"/>
    <col min="1027" max="1027" width="47.28515625" style="42" customWidth="1"/>
    <col min="1028" max="1028" width="8.140625" style="42" customWidth="1"/>
    <col min="1029" max="1029" width="8.28515625" style="42" customWidth="1"/>
    <col min="1030" max="1030" width="5.42578125" style="42" customWidth="1"/>
    <col min="1031" max="1031" width="8.5703125" style="42" customWidth="1"/>
    <col min="1032" max="1032" width="13.7109375" style="42" customWidth="1"/>
    <col min="1033" max="1033" width="15.7109375" style="42" customWidth="1"/>
    <col min="1034" max="1034" width="14.7109375" style="42" customWidth="1"/>
    <col min="1035" max="1035" width="15" style="42" customWidth="1"/>
    <col min="1036" max="1037" width="14.28515625" style="42" customWidth="1"/>
    <col min="1038" max="1038" width="0" style="42" hidden="1" customWidth="1"/>
    <col min="1039" max="1039" width="18.85546875" style="42" customWidth="1"/>
    <col min="1040" max="1052" width="8" style="42" customWidth="1"/>
    <col min="1053" max="1056" width="9.28515625" style="42" customWidth="1"/>
    <col min="1057" max="1084" width="8.85546875" style="42"/>
    <col min="1085" max="1085" width="64" style="42" customWidth="1"/>
    <col min="1086" max="1086" width="97.85546875" style="42" customWidth="1"/>
    <col min="1087" max="1280" width="8.85546875" style="42"/>
    <col min="1281" max="1281" width="1.28515625" style="42" customWidth="1"/>
    <col min="1282" max="1282" width="44.85546875" style="42" customWidth="1"/>
    <col min="1283" max="1283" width="47.28515625" style="42" customWidth="1"/>
    <col min="1284" max="1284" width="8.140625" style="42" customWidth="1"/>
    <col min="1285" max="1285" width="8.28515625" style="42" customWidth="1"/>
    <col min="1286" max="1286" width="5.42578125" style="42" customWidth="1"/>
    <col min="1287" max="1287" width="8.5703125" style="42" customWidth="1"/>
    <col min="1288" max="1288" width="13.7109375" style="42" customWidth="1"/>
    <col min="1289" max="1289" width="15.7109375" style="42" customWidth="1"/>
    <col min="1290" max="1290" width="14.7109375" style="42" customWidth="1"/>
    <col min="1291" max="1291" width="15" style="42" customWidth="1"/>
    <col min="1292" max="1293" width="14.28515625" style="42" customWidth="1"/>
    <col min="1294" max="1294" width="0" style="42" hidden="1" customWidth="1"/>
    <col min="1295" max="1295" width="18.85546875" style="42" customWidth="1"/>
    <col min="1296" max="1308" width="8" style="42" customWidth="1"/>
    <col min="1309" max="1312" width="9.28515625" style="42" customWidth="1"/>
    <col min="1313" max="1340" width="8.85546875" style="42"/>
    <col min="1341" max="1341" width="64" style="42" customWidth="1"/>
    <col min="1342" max="1342" width="97.85546875" style="42" customWidth="1"/>
    <col min="1343" max="1536" width="8.85546875" style="42"/>
    <col min="1537" max="1537" width="1.28515625" style="42" customWidth="1"/>
    <col min="1538" max="1538" width="44.85546875" style="42" customWidth="1"/>
    <col min="1539" max="1539" width="47.28515625" style="42" customWidth="1"/>
    <col min="1540" max="1540" width="8.140625" style="42" customWidth="1"/>
    <col min="1541" max="1541" width="8.28515625" style="42" customWidth="1"/>
    <col min="1542" max="1542" width="5.42578125" style="42" customWidth="1"/>
    <col min="1543" max="1543" width="8.5703125" style="42" customWidth="1"/>
    <col min="1544" max="1544" width="13.7109375" style="42" customWidth="1"/>
    <col min="1545" max="1545" width="15.7109375" style="42" customWidth="1"/>
    <col min="1546" max="1546" width="14.7109375" style="42" customWidth="1"/>
    <col min="1547" max="1547" width="15" style="42" customWidth="1"/>
    <col min="1548" max="1549" width="14.28515625" style="42" customWidth="1"/>
    <col min="1550" max="1550" width="0" style="42" hidden="1" customWidth="1"/>
    <col min="1551" max="1551" width="18.85546875" style="42" customWidth="1"/>
    <col min="1552" max="1564" width="8" style="42" customWidth="1"/>
    <col min="1565" max="1568" width="9.28515625" style="42" customWidth="1"/>
    <col min="1569" max="1596" width="8.85546875" style="42"/>
    <col min="1597" max="1597" width="64" style="42" customWidth="1"/>
    <col min="1598" max="1598" width="97.85546875" style="42" customWidth="1"/>
    <col min="1599" max="1792" width="8.85546875" style="42"/>
    <col min="1793" max="1793" width="1.28515625" style="42" customWidth="1"/>
    <col min="1794" max="1794" width="44.85546875" style="42" customWidth="1"/>
    <col min="1795" max="1795" width="47.28515625" style="42" customWidth="1"/>
    <col min="1796" max="1796" width="8.140625" style="42" customWidth="1"/>
    <col min="1797" max="1797" width="8.28515625" style="42" customWidth="1"/>
    <col min="1798" max="1798" width="5.42578125" style="42" customWidth="1"/>
    <col min="1799" max="1799" width="8.5703125" style="42" customWidth="1"/>
    <col min="1800" max="1800" width="13.7109375" style="42" customWidth="1"/>
    <col min="1801" max="1801" width="15.7109375" style="42" customWidth="1"/>
    <col min="1802" max="1802" width="14.7109375" style="42" customWidth="1"/>
    <col min="1803" max="1803" width="15" style="42" customWidth="1"/>
    <col min="1804" max="1805" width="14.28515625" style="42" customWidth="1"/>
    <col min="1806" max="1806" width="0" style="42" hidden="1" customWidth="1"/>
    <col min="1807" max="1807" width="18.85546875" style="42" customWidth="1"/>
    <col min="1808" max="1820" width="8" style="42" customWidth="1"/>
    <col min="1821" max="1824" width="9.28515625" style="42" customWidth="1"/>
    <col min="1825" max="1852" width="8.85546875" style="42"/>
    <col min="1853" max="1853" width="64" style="42" customWidth="1"/>
    <col min="1854" max="1854" width="97.85546875" style="42" customWidth="1"/>
    <col min="1855" max="2048" width="8.85546875" style="42"/>
    <col min="2049" max="2049" width="1.28515625" style="42" customWidth="1"/>
    <col min="2050" max="2050" width="44.85546875" style="42" customWidth="1"/>
    <col min="2051" max="2051" width="47.28515625" style="42" customWidth="1"/>
    <col min="2052" max="2052" width="8.140625" style="42" customWidth="1"/>
    <col min="2053" max="2053" width="8.28515625" style="42" customWidth="1"/>
    <col min="2054" max="2054" width="5.42578125" style="42" customWidth="1"/>
    <col min="2055" max="2055" width="8.5703125" style="42" customWidth="1"/>
    <col min="2056" max="2056" width="13.7109375" style="42" customWidth="1"/>
    <col min="2057" max="2057" width="15.7109375" style="42" customWidth="1"/>
    <col min="2058" max="2058" width="14.7109375" style="42" customWidth="1"/>
    <col min="2059" max="2059" width="15" style="42" customWidth="1"/>
    <col min="2060" max="2061" width="14.28515625" style="42" customWidth="1"/>
    <col min="2062" max="2062" width="0" style="42" hidden="1" customWidth="1"/>
    <col min="2063" max="2063" width="18.85546875" style="42" customWidth="1"/>
    <col min="2064" max="2076" width="8" style="42" customWidth="1"/>
    <col min="2077" max="2080" width="9.28515625" style="42" customWidth="1"/>
    <col min="2081" max="2108" width="8.85546875" style="42"/>
    <col min="2109" max="2109" width="64" style="42" customWidth="1"/>
    <col min="2110" max="2110" width="97.85546875" style="42" customWidth="1"/>
    <col min="2111" max="2304" width="8.85546875" style="42"/>
    <col min="2305" max="2305" width="1.28515625" style="42" customWidth="1"/>
    <col min="2306" max="2306" width="44.85546875" style="42" customWidth="1"/>
    <col min="2307" max="2307" width="47.28515625" style="42" customWidth="1"/>
    <col min="2308" max="2308" width="8.140625" style="42" customWidth="1"/>
    <col min="2309" max="2309" width="8.28515625" style="42" customWidth="1"/>
    <col min="2310" max="2310" width="5.42578125" style="42" customWidth="1"/>
    <col min="2311" max="2311" width="8.5703125" style="42" customWidth="1"/>
    <col min="2312" max="2312" width="13.7109375" style="42" customWidth="1"/>
    <col min="2313" max="2313" width="15.7109375" style="42" customWidth="1"/>
    <col min="2314" max="2314" width="14.7109375" style="42" customWidth="1"/>
    <col min="2315" max="2315" width="15" style="42" customWidth="1"/>
    <col min="2316" max="2317" width="14.28515625" style="42" customWidth="1"/>
    <col min="2318" max="2318" width="0" style="42" hidden="1" customWidth="1"/>
    <col min="2319" max="2319" width="18.85546875" style="42" customWidth="1"/>
    <col min="2320" max="2332" width="8" style="42" customWidth="1"/>
    <col min="2333" max="2336" width="9.28515625" style="42" customWidth="1"/>
    <col min="2337" max="2364" width="8.85546875" style="42"/>
    <col min="2365" max="2365" width="64" style="42" customWidth="1"/>
    <col min="2366" max="2366" width="97.85546875" style="42" customWidth="1"/>
    <col min="2367" max="2560" width="8.85546875" style="42"/>
    <col min="2561" max="2561" width="1.28515625" style="42" customWidth="1"/>
    <col min="2562" max="2562" width="44.85546875" style="42" customWidth="1"/>
    <col min="2563" max="2563" width="47.28515625" style="42" customWidth="1"/>
    <col min="2564" max="2564" width="8.140625" style="42" customWidth="1"/>
    <col min="2565" max="2565" width="8.28515625" style="42" customWidth="1"/>
    <col min="2566" max="2566" width="5.42578125" style="42" customWidth="1"/>
    <col min="2567" max="2567" width="8.5703125" style="42" customWidth="1"/>
    <col min="2568" max="2568" width="13.7109375" style="42" customWidth="1"/>
    <col min="2569" max="2569" width="15.7109375" style="42" customWidth="1"/>
    <col min="2570" max="2570" width="14.7109375" style="42" customWidth="1"/>
    <col min="2571" max="2571" width="15" style="42" customWidth="1"/>
    <col min="2572" max="2573" width="14.28515625" style="42" customWidth="1"/>
    <col min="2574" max="2574" width="0" style="42" hidden="1" customWidth="1"/>
    <col min="2575" max="2575" width="18.85546875" style="42" customWidth="1"/>
    <col min="2576" max="2588" width="8" style="42" customWidth="1"/>
    <col min="2589" max="2592" width="9.28515625" style="42" customWidth="1"/>
    <col min="2593" max="2620" width="8.85546875" style="42"/>
    <col min="2621" max="2621" width="64" style="42" customWidth="1"/>
    <col min="2622" max="2622" width="97.85546875" style="42" customWidth="1"/>
    <col min="2623" max="2816" width="8.85546875" style="42"/>
    <col min="2817" max="2817" width="1.28515625" style="42" customWidth="1"/>
    <col min="2818" max="2818" width="44.85546875" style="42" customWidth="1"/>
    <col min="2819" max="2819" width="47.28515625" style="42" customWidth="1"/>
    <col min="2820" max="2820" width="8.140625" style="42" customWidth="1"/>
    <col min="2821" max="2821" width="8.28515625" style="42" customWidth="1"/>
    <col min="2822" max="2822" width="5.42578125" style="42" customWidth="1"/>
    <col min="2823" max="2823" width="8.5703125" style="42" customWidth="1"/>
    <col min="2824" max="2824" width="13.7109375" style="42" customWidth="1"/>
    <col min="2825" max="2825" width="15.7109375" style="42" customWidth="1"/>
    <col min="2826" max="2826" width="14.7109375" style="42" customWidth="1"/>
    <col min="2827" max="2827" width="15" style="42" customWidth="1"/>
    <col min="2828" max="2829" width="14.28515625" style="42" customWidth="1"/>
    <col min="2830" max="2830" width="0" style="42" hidden="1" customWidth="1"/>
    <col min="2831" max="2831" width="18.85546875" style="42" customWidth="1"/>
    <col min="2832" max="2844" width="8" style="42" customWidth="1"/>
    <col min="2845" max="2848" width="9.28515625" style="42" customWidth="1"/>
    <col min="2849" max="2876" width="8.85546875" style="42"/>
    <col min="2877" max="2877" width="64" style="42" customWidth="1"/>
    <col min="2878" max="2878" width="97.85546875" style="42" customWidth="1"/>
    <col min="2879" max="3072" width="8.85546875" style="42"/>
    <col min="3073" max="3073" width="1.28515625" style="42" customWidth="1"/>
    <col min="3074" max="3074" width="44.85546875" style="42" customWidth="1"/>
    <col min="3075" max="3075" width="47.28515625" style="42" customWidth="1"/>
    <col min="3076" max="3076" width="8.140625" style="42" customWidth="1"/>
    <col min="3077" max="3077" width="8.28515625" style="42" customWidth="1"/>
    <col min="3078" max="3078" width="5.42578125" style="42" customWidth="1"/>
    <col min="3079" max="3079" width="8.5703125" style="42" customWidth="1"/>
    <col min="3080" max="3080" width="13.7109375" style="42" customWidth="1"/>
    <col min="3081" max="3081" width="15.7109375" style="42" customWidth="1"/>
    <col min="3082" max="3082" width="14.7109375" style="42" customWidth="1"/>
    <col min="3083" max="3083" width="15" style="42" customWidth="1"/>
    <col min="3084" max="3085" width="14.28515625" style="42" customWidth="1"/>
    <col min="3086" max="3086" width="0" style="42" hidden="1" customWidth="1"/>
    <col min="3087" max="3087" width="18.85546875" style="42" customWidth="1"/>
    <col min="3088" max="3100" width="8" style="42" customWidth="1"/>
    <col min="3101" max="3104" width="9.28515625" style="42" customWidth="1"/>
    <col min="3105" max="3132" width="8.85546875" style="42"/>
    <col min="3133" max="3133" width="64" style="42" customWidth="1"/>
    <col min="3134" max="3134" width="97.85546875" style="42" customWidth="1"/>
    <col min="3135" max="3328" width="8.85546875" style="42"/>
    <col min="3329" max="3329" width="1.28515625" style="42" customWidth="1"/>
    <col min="3330" max="3330" width="44.85546875" style="42" customWidth="1"/>
    <col min="3331" max="3331" width="47.28515625" style="42" customWidth="1"/>
    <col min="3332" max="3332" width="8.140625" style="42" customWidth="1"/>
    <col min="3333" max="3333" width="8.28515625" style="42" customWidth="1"/>
    <col min="3334" max="3334" width="5.42578125" style="42" customWidth="1"/>
    <col min="3335" max="3335" width="8.5703125" style="42" customWidth="1"/>
    <col min="3336" max="3336" width="13.7109375" style="42" customWidth="1"/>
    <col min="3337" max="3337" width="15.7109375" style="42" customWidth="1"/>
    <col min="3338" max="3338" width="14.7109375" style="42" customWidth="1"/>
    <col min="3339" max="3339" width="15" style="42" customWidth="1"/>
    <col min="3340" max="3341" width="14.28515625" style="42" customWidth="1"/>
    <col min="3342" max="3342" width="0" style="42" hidden="1" customWidth="1"/>
    <col min="3343" max="3343" width="18.85546875" style="42" customWidth="1"/>
    <col min="3344" max="3356" width="8" style="42" customWidth="1"/>
    <col min="3357" max="3360" width="9.28515625" style="42" customWidth="1"/>
    <col min="3361" max="3388" width="8.85546875" style="42"/>
    <col min="3389" max="3389" width="64" style="42" customWidth="1"/>
    <col min="3390" max="3390" width="97.85546875" style="42" customWidth="1"/>
    <col min="3391" max="3584" width="8.85546875" style="42"/>
    <col min="3585" max="3585" width="1.28515625" style="42" customWidth="1"/>
    <col min="3586" max="3586" width="44.85546875" style="42" customWidth="1"/>
    <col min="3587" max="3587" width="47.28515625" style="42" customWidth="1"/>
    <col min="3588" max="3588" width="8.140625" style="42" customWidth="1"/>
    <col min="3589" max="3589" width="8.28515625" style="42" customWidth="1"/>
    <col min="3590" max="3590" width="5.42578125" style="42" customWidth="1"/>
    <col min="3591" max="3591" width="8.5703125" style="42" customWidth="1"/>
    <col min="3592" max="3592" width="13.7109375" style="42" customWidth="1"/>
    <col min="3593" max="3593" width="15.7109375" style="42" customWidth="1"/>
    <col min="3594" max="3594" width="14.7109375" style="42" customWidth="1"/>
    <col min="3595" max="3595" width="15" style="42" customWidth="1"/>
    <col min="3596" max="3597" width="14.28515625" style="42" customWidth="1"/>
    <col min="3598" max="3598" width="0" style="42" hidden="1" customWidth="1"/>
    <col min="3599" max="3599" width="18.85546875" style="42" customWidth="1"/>
    <col min="3600" max="3612" width="8" style="42" customWidth="1"/>
    <col min="3613" max="3616" width="9.28515625" style="42" customWidth="1"/>
    <col min="3617" max="3644" width="8.85546875" style="42"/>
    <col min="3645" max="3645" width="64" style="42" customWidth="1"/>
    <col min="3646" max="3646" width="97.85546875" style="42" customWidth="1"/>
    <col min="3647" max="3840" width="8.85546875" style="42"/>
    <col min="3841" max="3841" width="1.28515625" style="42" customWidth="1"/>
    <col min="3842" max="3842" width="44.85546875" style="42" customWidth="1"/>
    <col min="3843" max="3843" width="47.28515625" style="42" customWidth="1"/>
    <col min="3844" max="3844" width="8.140625" style="42" customWidth="1"/>
    <col min="3845" max="3845" width="8.28515625" style="42" customWidth="1"/>
    <col min="3846" max="3846" width="5.42578125" style="42" customWidth="1"/>
    <col min="3847" max="3847" width="8.5703125" style="42" customWidth="1"/>
    <col min="3848" max="3848" width="13.7109375" style="42" customWidth="1"/>
    <col min="3849" max="3849" width="15.7109375" style="42" customWidth="1"/>
    <col min="3850" max="3850" width="14.7109375" style="42" customWidth="1"/>
    <col min="3851" max="3851" width="15" style="42" customWidth="1"/>
    <col min="3852" max="3853" width="14.28515625" style="42" customWidth="1"/>
    <col min="3854" max="3854" width="0" style="42" hidden="1" customWidth="1"/>
    <col min="3855" max="3855" width="18.85546875" style="42" customWidth="1"/>
    <col min="3856" max="3868" width="8" style="42" customWidth="1"/>
    <col min="3869" max="3872" width="9.28515625" style="42" customWidth="1"/>
    <col min="3873" max="3900" width="8.85546875" style="42"/>
    <col min="3901" max="3901" width="64" style="42" customWidth="1"/>
    <col min="3902" max="3902" width="97.85546875" style="42" customWidth="1"/>
    <col min="3903" max="4096" width="8.85546875" style="42"/>
    <col min="4097" max="4097" width="1.28515625" style="42" customWidth="1"/>
    <col min="4098" max="4098" width="44.85546875" style="42" customWidth="1"/>
    <col min="4099" max="4099" width="47.28515625" style="42" customWidth="1"/>
    <col min="4100" max="4100" width="8.140625" style="42" customWidth="1"/>
    <col min="4101" max="4101" width="8.28515625" style="42" customWidth="1"/>
    <col min="4102" max="4102" width="5.42578125" style="42" customWidth="1"/>
    <col min="4103" max="4103" width="8.5703125" style="42" customWidth="1"/>
    <col min="4104" max="4104" width="13.7109375" style="42" customWidth="1"/>
    <col min="4105" max="4105" width="15.7109375" style="42" customWidth="1"/>
    <col min="4106" max="4106" width="14.7109375" style="42" customWidth="1"/>
    <col min="4107" max="4107" width="15" style="42" customWidth="1"/>
    <col min="4108" max="4109" width="14.28515625" style="42" customWidth="1"/>
    <col min="4110" max="4110" width="0" style="42" hidden="1" customWidth="1"/>
    <col min="4111" max="4111" width="18.85546875" style="42" customWidth="1"/>
    <col min="4112" max="4124" width="8" style="42" customWidth="1"/>
    <col min="4125" max="4128" width="9.28515625" style="42" customWidth="1"/>
    <col min="4129" max="4156" width="8.85546875" style="42"/>
    <col min="4157" max="4157" width="64" style="42" customWidth="1"/>
    <col min="4158" max="4158" width="97.85546875" style="42" customWidth="1"/>
    <col min="4159" max="4352" width="8.85546875" style="42"/>
    <col min="4353" max="4353" width="1.28515625" style="42" customWidth="1"/>
    <col min="4354" max="4354" width="44.85546875" style="42" customWidth="1"/>
    <col min="4355" max="4355" width="47.28515625" style="42" customWidth="1"/>
    <col min="4356" max="4356" width="8.140625" style="42" customWidth="1"/>
    <col min="4357" max="4357" width="8.28515625" style="42" customWidth="1"/>
    <col min="4358" max="4358" width="5.42578125" style="42" customWidth="1"/>
    <col min="4359" max="4359" width="8.5703125" style="42" customWidth="1"/>
    <col min="4360" max="4360" width="13.7109375" style="42" customWidth="1"/>
    <col min="4361" max="4361" width="15.7109375" style="42" customWidth="1"/>
    <col min="4362" max="4362" width="14.7109375" style="42" customWidth="1"/>
    <col min="4363" max="4363" width="15" style="42" customWidth="1"/>
    <col min="4364" max="4365" width="14.28515625" style="42" customWidth="1"/>
    <col min="4366" max="4366" width="0" style="42" hidden="1" customWidth="1"/>
    <col min="4367" max="4367" width="18.85546875" style="42" customWidth="1"/>
    <col min="4368" max="4380" width="8" style="42" customWidth="1"/>
    <col min="4381" max="4384" width="9.28515625" style="42" customWidth="1"/>
    <col min="4385" max="4412" width="8.85546875" style="42"/>
    <col min="4413" max="4413" width="64" style="42" customWidth="1"/>
    <col min="4414" max="4414" width="97.85546875" style="42" customWidth="1"/>
    <col min="4415" max="4608" width="8.85546875" style="42"/>
    <col min="4609" max="4609" width="1.28515625" style="42" customWidth="1"/>
    <col min="4610" max="4610" width="44.85546875" style="42" customWidth="1"/>
    <col min="4611" max="4611" width="47.28515625" style="42" customWidth="1"/>
    <col min="4612" max="4612" width="8.140625" style="42" customWidth="1"/>
    <col min="4613" max="4613" width="8.28515625" style="42" customWidth="1"/>
    <col min="4614" max="4614" width="5.42578125" style="42" customWidth="1"/>
    <col min="4615" max="4615" width="8.5703125" style="42" customWidth="1"/>
    <col min="4616" max="4616" width="13.7109375" style="42" customWidth="1"/>
    <col min="4617" max="4617" width="15.7109375" style="42" customWidth="1"/>
    <col min="4618" max="4618" width="14.7109375" style="42" customWidth="1"/>
    <col min="4619" max="4619" width="15" style="42" customWidth="1"/>
    <col min="4620" max="4621" width="14.28515625" style="42" customWidth="1"/>
    <col min="4622" max="4622" width="0" style="42" hidden="1" customWidth="1"/>
    <col min="4623" max="4623" width="18.85546875" style="42" customWidth="1"/>
    <col min="4624" max="4636" width="8" style="42" customWidth="1"/>
    <col min="4637" max="4640" width="9.28515625" style="42" customWidth="1"/>
    <col min="4641" max="4668" width="8.85546875" style="42"/>
    <col min="4669" max="4669" width="64" style="42" customWidth="1"/>
    <col min="4670" max="4670" width="97.85546875" style="42" customWidth="1"/>
    <col min="4671" max="4864" width="8.85546875" style="42"/>
    <col min="4865" max="4865" width="1.28515625" style="42" customWidth="1"/>
    <col min="4866" max="4866" width="44.85546875" style="42" customWidth="1"/>
    <col min="4867" max="4867" width="47.28515625" style="42" customWidth="1"/>
    <col min="4868" max="4868" width="8.140625" style="42" customWidth="1"/>
    <col min="4869" max="4869" width="8.28515625" style="42" customWidth="1"/>
    <col min="4870" max="4870" width="5.42578125" style="42" customWidth="1"/>
    <col min="4871" max="4871" width="8.5703125" style="42" customWidth="1"/>
    <col min="4872" max="4872" width="13.7109375" style="42" customWidth="1"/>
    <col min="4873" max="4873" width="15.7109375" style="42" customWidth="1"/>
    <col min="4874" max="4874" width="14.7109375" style="42" customWidth="1"/>
    <col min="4875" max="4875" width="15" style="42" customWidth="1"/>
    <col min="4876" max="4877" width="14.28515625" style="42" customWidth="1"/>
    <col min="4878" max="4878" width="0" style="42" hidden="1" customWidth="1"/>
    <col min="4879" max="4879" width="18.85546875" style="42" customWidth="1"/>
    <col min="4880" max="4892" width="8" style="42" customWidth="1"/>
    <col min="4893" max="4896" width="9.28515625" style="42" customWidth="1"/>
    <col min="4897" max="4924" width="8.85546875" style="42"/>
    <col min="4925" max="4925" width="64" style="42" customWidth="1"/>
    <col min="4926" max="4926" width="97.85546875" style="42" customWidth="1"/>
    <col min="4927" max="5120" width="8.85546875" style="42"/>
    <col min="5121" max="5121" width="1.28515625" style="42" customWidth="1"/>
    <col min="5122" max="5122" width="44.85546875" style="42" customWidth="1"/>
    <col min="5123" max="5123" width="47.28515625" style="42" customWidth="1"/>
    <col min="5124" max="5124" width="8.140625" style="42" customWidth="1"/>
    <col min="5125" max="5125" width="8.28515625" style="42" customWidth="1"/>
    <col min="5126" max="5126" width="5.42578125" style="42" customWidth="1"/>
    <col min="5127" max="5127" width="8.5703125" style="42" customWidth="1"/>
    <col min="5128" max="5128" width="13.7109375" style="42" customWidth="1"/>
    <col min="5129" max="5129" width="15.7109375" style="42" customWidth="1"/>
    <col min="5130" max="5130" width="14.7109375" style="42" customWidth="1"/>
    <col min="5131" max="5131" width="15" style="42" customWidth="1"/>
    <col min="5132" max="5133" width="14.28515625" style="42" customWidth="1"/>
    <col min="5134" max="5134" width="0" style="42" hidden="1" customWidth="1"/>
    <col min="5135" max="5135" width="18.85546875" style="42" customWidth="1"/>
    <col min="5136" max="5148" width="8" style="42" customWidth="1"/>
    <col min="5149" max="5152" width="9.28515625" style="42" customWidth="1"/>
    <col min="5153" max="5180" width="8.85546875" style="42"/>
    <col min="5181" max="5181" width="64" style="42" customWidth="1"/>
    <col min="5182" max="5182" width="97.85546875" style="42" customWidth="1"/>
    <col min="5183" max="5376" width="8.85546875" style="42"/>
    <col min="5377" max="5377" width="1.28515625" style="42" customWidth="1"/>
    <col min="5378" max="5378" width="44.85546875" style="42" customWidth="1"/>
    <col min="5379" max="5379" width="47.28515625" style="42" customWidth="1"/>
    <col min="5380" max="5380" width="8.140625" style="42" customWidth="1"/>
    <col min="5381" max="5381" width="8.28515625" style="42" customWidth="1"/>
    <col min="5382" max="5382" width="5.42578125" style="42" customWidth="1"/>
    <col min="5383" max="5383" width="8.5703125" style="42" customWidth="1"/>
    <col min="5384" max="5384" width="13.7109375" style="42" customWidth="1"/>
    <col min="5385" max="5385" width="15.7109375" style="42" customWidth="1"/>
    <col min="5386" max="5386" width="14.7109375" style="42" customWidth="1"/>
    <col min="5387" max="5387" width="15" style="42" customWidth="1"/>
    <col min="5388" max="5389" width="14.28515625" style="42" customWidth="1"/>
    <col min="5390" max="5390" width="0" style="42" hidden="1" customWidth="1"/>
    <col min="5391" max="5391" width="18.85546875" style="42" customWidth="1"/>
    <col min="5392" max="5404" width="8" style="42" customWidth="1"/>
    <col min="5405" max="5408" width="9.28515625" style="42" customWidth="1"/>
    <col min="5409" max="5436" width="8.85546875" style="42"/>
    <col min="5437" max="5437" width="64" style="42" customWidth="1"/>
    <col min="5438" max="5438" width="97.85546875" style="42" customWidth="1"/>
    <col min="5439" max="5632" width="8.85546875" style="42"/>
    <col min="5633" max="5633" width="1.28515625" style="42" customWidth="1"/>
    <col min="5634" max="5634" width="44.85546875" style="42" customWidth="1"/>
    <col min="5635" max="5635" width="47.28515625" style="42" customWidth="1"/>
    <col min="5636" max="5636" width="8.140625" style="42" customWidth="1"/>
    <col min="5637" max="5637" width="8.28515625" style="42" customWidth="1"/>
    <col min="5638" max="5638" width="5.42578125" style="42" customWidth="1"/>
    <col min="5639" max="5639" width="8.5703125" style="42" customWidth="1"/>
    <col min="5640" max="5640" width="13.7109375" style="42" customWidth="1"/>
    <col min="5641" max="5641" width="15.7109375" style="42" customWidth="1"/>
    <col min="5642" max="5642" width="14.7109375" style="42" customWidth="1"/>
    <col min="5643" max="5643" width="15" style="42" customWidth="1"/>
    <col min="5644" max="5645" width="14.28515625" style="42" customWidth="1"/>
    <col min="5646" max="5646" width="0" style="42" hidden="1" customWidth="1"/>
    <col min="5647" max="5647" width="18.85546875" style="42" customWidth="1"/>
    <col min="5648" max="5660" width="8" style="42" customWidth="1"/>
    <col min="5661" max="5664" width="9.28515625" style="42" customWidth="1"/>
    <col min="5665" max="5692" width="8.85546875" style="42"/>
    <col min="5693" max="5693" width="64" style="42" customWidth="1"/>
    <col min="5694" max="5694" width="97.85546875" style="42" customWidth="1"/>
    <col min="5695" max="5888" width="8.85546875" style="42"/>
    <col min="5889" max="5889" width="1.28515625" style="42" customWidth="1"/>
    <col min="5890" max="5890" width="44.85546875" style="42" customWidth="1"/>
    <col min="5891" max="5891" width="47.28515625" style="42" customWidth="1"/>
    <col min="5892" max="5892" width="8.140625" style="42" customWidth="1"/>
    <col min="5893" max="5893" width="8.28515625" style="42" customWidth="1"/>
    <col min="5894" max="5894" width="5.42578125" style="42" customWidth="1"/>
    <col min="5895" max="5895" width="8.5703125" style="42" customWidth="1"/>
    <col min="5896" max="5896" width="13.7109375" style="42" customWidth="1"/>
    <col min="5897" max="5897" width="15.7109375" style="42" customWidth="1"/>
    <col min="5898" max="5898" width="14.7109375" style="42" customWidth="1"/>
    <col min="5899" max="5899" width="15" style="42" customWidth="1"/>
    <col min="5900" max="5901" width="14.28515625" style="42" customWidth="1"/>
    <col min="5902" max="5902" width="0" style="42" hidden="1" customWidth="1"/>
    <col min="5903" max="5903" width="18.85546875" style="42" customWidth="1"/>
    <col min="5904" max="5916" width="8" style="42" customWidth="1"/>
    <col min="5917" max="5920" width="9.28515625" style="42" customWidth="1"/>
    <col min="5921" max="5948" width="8.85546875" style="42"/>
    <col min="5949" max="5949" width="64" style="42" customWidth="1"/>
    <col min="5950" max="5950" width="97.85546875" style="42" customWidth="1"/>
    <col min="5951" max="6144" width="8.85546875" style="42"/>
    <col min="6145" max="6145" width="1.28515625" style="42" customWidth="1"/>
    <col min="6146" max="6146" width="44.85546875" style="42" customWidth="1"/>
    <col min="6147" max="6147" width="47.28515625" style="42" customWidth="1"/>
    <col min="6148" max="6148" width="8.140625" style="42" customWidth="1"/>
    <col min="6149" max="6149" width="8.28515625" style="42" customWidth="1"/>
    <col min="6150" max="6150" width="5.42578125" style="42" customWidth="1"/>
    <col min="6151" max="6151" width="8.5703125" style="42" customWidth="1"/>
    <col min="6152" max="6152" width="13.7109375" style="42" customWidth="1"/>
    <col min="6153" max="6153" width="15.7109375" style="42" customWidth="1"/>
    <col min="6154" max="6154" width="14.7109375" style="42" customWidth="1"/>
    <col min="6155" max="6155" width="15" style="42" customWidth="1"/>
    <col min="6156" max="6157" width="14.28515625" style="42" customWidth="1"/>
    <col min="6158" max="6158" width="0" style="42" hidden="1" customWidth="1"/>
    <col min="6159" max="6159" width="18.85546875" style="42" customWidth="1"/>
    <col min="6160" max="6172" width="8" style="42" customWidth="1"/>
    <col min="6173" max="6176" width="9.28515625" style="42" customWidth="1"/>
    <col min="6177" max="6204" width="8.85546875" style="42"/>
    <col min="6205" max="6205" width="64" style="42" customWidth="1"/>
    <col min="6206" max="6206" width="97.85546875" style="42" customWidth="1"/>
    <col min="6207" max="6400" width="8.85546875" style="42"/>
    <col min="6401" max="6401" width="1.28515625" style="42" customWidth="1"/>
    <col min="6402" max="6402" width="44.85546875" style="42" customWidth="1"/>
    <col min="6403" max="6403" width="47.28515625" style="42" customWidth="1"/>
    <col min="6404" max="6404" width="8.140625" style="42" customWidth="1"/>
    <col min="6405" max="6405" width="8.28515625" style="42" customWidth="1"/>
    <col min="6406" max="6406" width="5.42578125" style="42" customWidth="1"/>
    <col min="6407" max="6407" width="8.5703125" style="42" customWidth="1"/>
    <col min="6408" max="6408" width="13.7109375" style="42" customWidth="1"/>
    <col min="6409" max="6409" width="15.7109375" style="42" customWidth="1"/>
    <col min="6410" max="6410" width="14.7109375" style="42" customWidth="1"/>
    <col min="6411" max="6411" width="15" style="42" customWidth="1"/>
    <col min="6412" max="6413" width="14.28515625" style="42" customWidth="1"/>
    <col min="6414" max="6414" width="0" style="42" hidden="1" customWidth="1"/>
    <col min="6415" max="6415" width="18.85546875" style="42" customWidth="1"/>
    <col min="6416" max="6428" width="8" style="42" customWidth="1"/>
    <col min="6429" max="6432" width="9.28515625" style="42" customWidth="1"/>
    <col min="6433" max="6460" width="8.85546875" style="42"/>
    <col min="6461" max="6461" width="64" style="42" customWidth="1"/>
    <col min="6462" max="6462" width="97.85546875" style="42" customWidth="1"/>
    <col min="6463" max="6656" width="8.85546875" style="42"/>
    <col min="6657" max="6657" width="1.28515625" style="42" customWidth="1"/>
    <col min="6658" max="6658" width="44.85546875" style="42" customWidth="1"/>
    <col min="6659" max="6659" width="47.28515625" style="42" customWidth="1"/>
    <col min="6660" max="6660" width="8.140625" style="42" customWidth="1"/>
    <col min="6661" max="6661" width="8.28515625" style="42" customWidth="1"/>
    <col min="6662" max="6662" width="5.42578125" style="42" customWidth="1"/>
    <col min="6663" max="6663" width="8.5703125" style="42" customWidth="1"/>
    <col min="6664" max="6664" width="13.7109375" style="42" customWidth="1"/>
    <col min="6665" max="6665" width="15.7109375" style="42" customWidth="1"/>
    <col min="6666" max="6666" width="14.7109375" style="42" customWidth="1"/>
    <col min="6667" max="6667" width="15" style="42" customWidth="1"/>
    <col min="6668" max="6669" width="14.28515625" style="42" customWidth="1"/>
    <col min="6670" max="6670" width="0" style="42" hidden="1" customWidth="1"/>
    <col min="6671" max="6671" width="18.85546875" style="42" customWidth="1"/>
    <col min="6672" max="6684" width="8" style="42" customWidth="1"/>
    <col min="6685" max="6688" width="9.28515625" style="42" customWidth="1"/>
    <col min="6689" max="6716" width="8.85546875" style="42"/>
    <col min="6717" max="6717" width="64" style="42" customWidth="1"/>
    <col min="6718" max="6718" width="97.85546875" style="42" customWidth="1"/>
    <col min="6719" max="6912" width="8.85546875" style="42"/>
    <col min="6913" max="6913" width="1.28515625" style="42" customWidth="1"/>
    <col min="6914" max="6914" width="44.85546875" style="42" customWidth="1"/>
    <col min="6915" max="6915" width="47.28515625" style="42" customWidth="1"/>
    <col min="6916" max="6916" width="8.140625" style="42" customWidth="1"/>
    <col min="6917" max="6917" width="8.28515625" style="42" customWidth="1"/>
    <col min="6918" max="6918" width="5.42578125" style="42" customWidth="1"/>
    <col min="6919" max="6919" width="8.5703125" style="42" customWidth="1"/>
    <col min="6920" max="6920" width="13.7109375" style="42" customWidth="1"/>
    <col min="6921" max="6921" width="15.7109375" style="42" customWidth="1"/>
    <col min="6922" max="6922" width="14.7109375" style="42" customWidth="1"/>
    <col min="6923" max="6923" width="15" style="42" customWidth="1"/>
    <col min="6924" max="6925" width="14.28515625" style="42" customWidth="1"/>
    <col min="6926" max="6926" width="0" style="42" hidden="1" customWidth="1"/>
    <col min="6927" max="6927" width="18.85546875" style="42" customWidth="1"/>
    <col min="6928" max="6940" width="8" style="42" customWidth="1"/>
    <col min="6941" max="6944" width="9.28515625" style="42" customWidth="1"/>
    <col min="6945" max="6972" width="8.85546875" style="42"/>
    <col min="6973" max="6973" width="64" style="42" customWidth="1"/>
    <col min="6974" max="6974" width="97.85546875" style="42" customWidth="1"/>
    <col min="6975" max="7168" width="8.85546875" style="42"/>
    <col min="7169" max="7169" width="1.28515625" style="42" customWidth="1"/>
    <col min="7170" max="7170" width="44.85546875" style="42" customWidth="1"/>
    <col min="7171" max="7171" width="47.28515625" style="42" customWidth="1"/>
    <col min="7172" max="7172" width="8.140625" style="42" customWidth="1"/>
    <col min="7173" max="7173" width="8.28515625" style="42" customWidth="1"/>
    <col min="7174" max="7174" width="5.42578125" style="42" customWidth="1"/>
    <col min="7175" max="7175" width="8.5703125" style="42" customWidth="1"/>
    <col min="7176" max="7176" width="13.7109375" style="42" customWidth="1"/>
    <col min="7177" max="7177" width="15.7109375" style="42" customWidth="1"/>
    <col min="7178" max="7178" width="14.7109375" style="42" customWidth="1"/>
    <col min="7179" max="7179" width="15" style="42" customWidth="1"/>
    <col min="7180" max="7181" width="14.28515625" style="42" customWidth="1"/>
    <col min="7182" max="7182" width="0" style="42" hidden="1" customWidth="1"/>
    <col min="7183" max="7183" width="18.85546875" style="42" customWidth="1"/>
    <col min="7184" max="7196" width="8" style="42" customWidth="1"/>
    <col min="7197" max="7200" width="9.28515625" style="42" customWidth="1"/>
    <col min="7201" max="7228" width="8.85546875" style="42"/>
    <col min="7229" max="7229" width="64" style="42" customWidth="1"/>
    <col min="7230" max="7230" width="97.85546875" style="42" customWidth="1"/>
    <col min="7231" max="7424" width="8.85546875" style="42"/>
    <col min="7425" max="7425" width="1.28515625" style="42" customWidth="1"/>
    <col min="7426" max="7426" width="44.85546875" style="42" customWidth="1"/>
    <col min="7427" max="7427" width="47.28515625" style="42" customWidth="1"/>
    <col min="7428" max="7428" width="8.140625" style="42" customWidth="1"/>
    <col min="7429" max="7429" width="8.28515625" style="42" customWidth="1"/>
    <col min="7430" max="7430" width="5.42578125" style="42" customWidth="1"/>
    <col min="7431" max="7431" width="8.5703125" style="42" customWidth="1"/>
    <col min="7432" max="7432" width="13.7109375" style="42" customWidth="1"/>
    <col min="7433" max="7433" width="15.7109375" style="42" customWidth="1"/>
    <col min="7434" max="7434" width="14.7109375" style="42" customWidth="1"/>
    <col min="7435" max="7435" width="15" style="42" customWidth="1"/>
    <col min="7436" max="7437" width="14.28515625" style="42" customWidth="1"/>
    <col min="7438" max="7438" width="0" style="42" hidden="1" customWidth="1"/>
    <col min="7439" max="7439" width="18.85546875" style="42" customWidth="1"/>
    <col min="7440" max="7452" width="8" style="42" customWidth="1"/>
    <col min="7453" max="7456" width="9.28515625" style="42" customWidth="1"/>
    <col min="7457" max="7484" width="8.85546875" style="42"/>
    <col min="7485" max="7485" width="64" style="42" customWidth="1"/>
    <col min="7486" max="7486" width="97.85546875" style="42" customWidth="1"/>
    <col min="7487" max="7680" width="8.85546875" style="42"/>
    <col min="7681" max="7681" width="1.28515625" style="42" customWidth="1"/>
    <col min="7682" max="7682" width="44.85546875" style="42" customWidth="1"/>
    <col min="7683" max="7683" width="47.28515625" style="42" customWidth="1"/>
    <col min="7684" max="7684" width="8.140625" style="42" customWidth="1"/>
    <col min="7685" max="7685" width="8.28515625" style="42" customWidth="1"/>
    <col min="7686" max="7686" width="5.42578125" style="42" customWidth="1"/>
    <col min="7687" max="7687" width="8.5703125" style="42" customWidth="1"/>
    <col min="7688" max="7688" width="13.7109375" style="42" customWidth="1"/>
    <col min="7689" max="7689" width="15.7109375" style="42" customWidth="1"/>
    <col min="7690" max="7690" width="14.7109375" style="42" customWidth="1"/>
    <col min="7691" max="7691" width="15" style="42" customWidth="1"/>
    <col min="7692" max="7693" width="14.28515625" style="42" customWidth="1"/>
    <col min="7694" max="7694" width="0" style="42" hidden="1" customWidth="1"/>
    <col min="7695" max="7695" width="18.85546875" style="42" customWidth="1"/>
    <col min="7696" max="7708" width="8" style="42" customWidth="1"/>
    <col min="7709" max="7712" width="9.28515625" style="42" customWidth="1"/>
    <col min="7713" max="7740" width="8.85546875" style="42"/>
    <col min="7741" max="7741" width="64" style="42" customWidth="1"/>
    <col min="7742" max="7742" width="97.85546875" style="42" customWidth="1"/>
    <col min="7743" max="7936" width="8.85546875" style="42"/>
    <col min="7937" max="7937" width="1.28515625" style="42" customWidth="1"/>
    <col min="7938" max="7938" width="44.85546875" style="42" customWidth="1"/>
    <col min="7939" max="7939" width="47.28515625" style="42" customWidth="1"/>
    <col min="7940" max="7940" width="8.140625" style="42" customWidth="1"/>
    <col min="7941" max="7941" width="8.28515625" style="42" customWidth="1"/>
    <col min="7942" max="7942" width="5.42578125" style="42" customWidth="1"/>
    <col min="7943" max="7943" width="8.5703125" style="42" customWidth="1"/>
    <col min="7944" max="7944" width="13.7109375" style="42" customWidth="1"/>
    <col min="7945" max="7945" width="15.7109375" style="42" customWidth="1"/>
    <col min="7946" max="7946" width="14.7109375" style="42" customWidth="1"/>
    <col min="7947" max="7947" width="15" style="42" customWidth="1"/>
    <col min="7948" max="7949" width="14.28515625" style="42" customWidth="1"/>
    <col min="7950" max="7950" width="0" style="42" hidden="1" customWidth="1"/>
    <col min="7951" max="7951" width="18.85546875" style="42" customWidth="1"/>
    <col min="7952" max="7964" width="8" style="42" customWidth="1"/>
    <col min="7965" max="7968" width="9.28515625" style="42" customWidth="1"/>
    <col min="7969" max="7996" width="8.85546875" style="42"/>
    <col min="7997" max="7997" width="64" style="42" customWidth="1"/>
    <col min="7998" max="7998" width="97.85546875" style="42" customWidth="1"/>
    <col min="7999" max="8192" width="8.85546875" style="42"/>
    <col min="8193" max="8193" width="1.28515625" style="42" customWidth="1"/>
    <col min="8194" max="8194" width="44.85546875" style="42" customWidth="1"/>
    <col min="8195" max="8195" width="47.28515625" style="42" customWidth="1"/>
    <col min="8196" max="8196" width="8.140625" style="42" customWidth="1"/>
    <col min="8197" max="8197" width="8.28515625" style="42" customWidth="1"/>
    <col min="8198" max="8198" width="5.42578125" style="42" customWidth="1"/>
    <col min="8199" max="8199" width="8.5703125" style="42" customWidth="1"/>
    <col min="8200" max="8200" width="13.7109375" style="42" customWidth="1"/>
    <col min="8201" max="8201" width="15.7109375" style="42" customWidth="1"/>
    <col min="8202" max="8202" width="14.7109375" style="42" customWidth="1"/>
    <col min="8203" max="8203" width="15" style="42" customWidth="1"/>
    <col min="8204" max="8205" width="14.28515625" style="42" customWidth="1"/>
    <col min="8206" max="8206" width="0" style="42" hidden="1" customWidth="1"/>
    <col min="8207" max="8207" width="18.85546875" style="42" customWidth="1"/>
    <col min="8208" max="8220" width="8" style="42" customWidth="1"/>
    <col min="8221" max="8224" width="9.28515625" style="42" customWidth="1"/>
    <col min="8225" max="8252" width="8.85546875" style="42"/>
    <col min="8253" max="8253" width="64" style="42" customWidth="1"/>
    <col min="8254" max="8254" width="97.85546875" style="42" customWidth="1"/>
    <col min="8255" max="8448" width="8.85546875" style="42"/>
    <col min="8449" max="8449" width="1.28515625" style="42" customWidth="1"/>
    <col min="8450" max="8450" width="44.85546875" style="42" customWidth="1"/>
    <col min="8451" max="8451" width="47.28515625" style="42" customWidth="1"/>
    <col min="8452" max="8452" width="8.140625" style="42" customWidth="1"/>
    <col min="8453" max="8453" width="8.28515625" style="42" customWidth="1"/>
    <col min="8454" max="8454" width="5.42578125" style="42" customWidth="1"/>
    <col min="8455" max="8455" width="8.5703125" style="42" customWidth="1"/>
    <col min="8456" max="8456" width="13.7109375" style="42" customWidth="1"/>
    <col min="8457" max="8457" width="15.7109375" style="42" customWidth="1"/>
    <col min="8458" max="8458" width="14.7109375" style="42" customWidth="1"/>
    <col min="8459" max="8459" width="15" style="42" customWidth="1"/>
    <col min="8460" max="8461" width="14.28515625" style="42" customWidth="1"/>
    <col min="8462" max="8462" width="0" style="42" hidden="1" customWidth="1"/>
    <col min="8463" max="8463" width="18.85546875" style="42" customWidth="1"/>
    <col min="8464" max="8476" width="8" style="42" customWidth="1"/>
    <col min="8477" max="8480" width="9.28515625" style="42" customWidth="1"/>
    <col min="8481" max="8508" width="8.85546875" style="42"/>
    <col min="8509" max="8509" width="64" style="42" customWidth="1"/>
    <col min="8510" max="8510" width="97.85546875" style="42" customWidth="1"/>
    <col min="8511" max="8704" width="8.85546875" style="42"/>
    <col min="8705" max="8705" width="1.28515625" style="42" customWidth="1"/>
    <col min="8706" max="8706" width="44.85546875" style="42" customWidth="1"/>
    <col min="8707" max="8707" width="47.28515625" style="42" customWidth="1"/>
    <col min="8708" max="8708" width="8.140625" style="42" customWidth="1"/>
    <col min="8709" max="8709" width="8.28515625" style="42" customWidth="1"/>
    <col min="8710" max="8710" width="5.42578125" style="42" customWidth="1"/>
    <col min="8711" max="8711" width="8.5703125" style="42" customWidth="1"/>
    <col min="8712" max="8712" width="13.7109375" style="42" customWidth="1"/>
    <col min="8713" max="8713" width="15.7109375" style="42" customWidth="1"/>
    <col min="8714" max="8714" width="14.7109375" style="42" customWidth="1"/>
    <col min="8715" max="8715" width="15" style="42" customWidth="1"/>
    <col min="8716" max="8717" width="14.28515625" style="42" customWidth="1"/>
    <col min="8718" max="8718" width="0" style="42" hidden="1" customWidth="1"/>
    <col min="8719" max="8719" width="18.85546875" style="42" customWidth="1"/>
    <col min="8720" max="8732" width="8" style="42" customWidth="1"/>
    <col min="8733" max="8736" width="9.28515625" style="42" customWidth="1"/>
    <col min="8737" max="8764" width="8.85546875" style="42"/>
    <col min="8765" max="8765" width="64" style="42" customWidth="1"/>
    <col min="8766" max="8766" width="97.85546875" style="42" customWidth="1"/>
    <col min="8767" max="8960" width="8.85546875" style="42"/>
    <col min="8961" max="8961" width="1.28515625" style="42" customWidth="1"/>
    <col min="8962" max="8962" width="44.85546875" style="42" customWidth="1"/>
    <col min="8963" max="8963" width="47.28515625" style="42" customWidth="1"/>
    <col min="8964" max="8964" width="8.140625" style="42" customWidth="1"/>
    <col min="8965" max="8965" width="8.28515625" style="42" customWidth="1"/>
    <col min="8966" max="8966" width="5.42578125" style="42" customWidth="1"/>
    <col min="8967" max="8967" width="8.5703125" style="42" customWidth="1"/>
    <col min="8968" max="8968" width="13.7109375" style="42" customWidth="1"/>
    <col min="8969" max="8969" width="15.7109375" style="42" customWidth="1"/>
    <col min="8970" max="8970" width="14.7109375" style="42" customWidth="1"/>
    <col min="8971" max="8971" width="15" style="42" customWidth="1"/>
    <col min="8972" max="8973" width="14.28515625" style="42" customWidth="1"/>
    <col min="8974" max="8974" width="0" style="42" hidden="1" customWidth="1"/>
    <col min="8975" max="8975" width="18.85546875" style="42" customWidth="1"/>
    <col min="8976" max="8988" width="8" style="42" customWidth="1"/>
    <col min="8989" max="8992" width="9.28515625" style="42" customWidth="1"/>
    <col min="8993" max="9020" width="8.85546875" style="42"/>
    <col min="9021" max="9021" width="64" style="42" customWidth="1"/>
    <col min="9022" max="9022" width="97.85546875" style="42" customWidth="1"/>
    <col min="9023" max="9216" width="8.85546875" style="42"/>
    <col min="9217" max="9217" width="1.28515625" style="42" customWidth="1"/>
    <col min="9218" max="9218" width="44.85546875" style="42" customWidth="1"/>
    <col min="9219" max="9219" width="47.28515625" style="42" customWidth="1"/>
    <col min="9220" max="9220" width="8.140625" style="42" customWidth="1"/>
    <col min="9221" max="9221" width="8.28515625" style="42" customWidth="1"/>
    <col min="9222" max="9222" width="5.42578125" style="42" customWidth="1"/>
    <col min="9223" max="9223" width="8.5703125" style="42" customWidth="1"/>
    <col min="9224" max="9224" width="13.7109375" style="42" customWidth="1"/>
    <col min="9225" max="9225" width="15.7109375" style="42" customWidth="1"/>
    <col min="9226" max="9226" width="14.7109375" style="42" customWidth="1"/>
    <col min="9227" max="9227" width="15" style="42" customWidth="1"/>
    <col min="9228" max="9229" width="14.28515625" style="42" customWidth="1"/>
    <col min="9230" max="9230" width="0" style="42" hidden="1" customWidth="1"/>
    <col min="9231" max="9231" width="18.85546875" style="42" customWidth="1"/>
    <col min="9232" max="9244" width="8" style="42" customWidth="1"/>
    <col min="9245" max="9248" width="9.28515625" style="42" customWidth="1"/>
    <col min="9249" max="9276" width="8.85546875" style="42"/>
    <col min="9277" max="9277" width="64" style="42" customWidth="1"/>
    <col min="9278" max="9278" width="97.85546875" style="42" customWidth="1"/>
    <col min="9279" max="9472" width="8.85546875" style="42"/>
    <col min="9473" max="9473" width="1.28515625" style="42" customWidth="1"/>
    <col min="9474" max="9474" width="44.85546875" style="42" customWidth="1"/>
    <col min="9475" max="9475" width="47.28515625" style="42" customWidth="1"/>
    <col min="9476" max="9476" width="8.140625" style="42" customWidth="1"/>
    <col min="9477" max="9477" width="8.28515625" style="42" customWidth="1"/>
    <col min="9478" max="9478" width="5.42578125" style="42" customWidth="1"/>
    <col min="9479" max="9479" width="8.5703125" style="42" customWidth="1"/>
    <col min="9480" max="9480" width="13.7109375" style="42" customWidth="1"/>
    <col min="9481" max="9481" width="15.7109375" style="42" customWidth="1"/>
    <col min="9482" max="9482" width="14.7109375" style="42" customWidth="1"/>
    <col min="9483" max="9483" width="15" style="42" customWidth="1"/>
    <col min="9484" max="9485" width="14.28515625" style="42" customWidth="1"/>
    <col min="9486" max="9486" width="0" style="42" hidden="1" customWidth="1"/>
    <col min="9487" max="9487" width="18.85546875" style="42" customWidth="1"/>
    <col min="9488" max="9500" width="8" style="42" customWidth="1"/>
    <col min="9501" max="9504" width="9.28515625" style="42" customWidth="1"/>
    <col min="9505" max="9532" width="8.85546875" style="42"/>
    <col min="9533" max="9533" width="64" style="42" customWidth="1"/>
    <col min="9534" max="9534" width="97.85546875" style="42" customWidth="1"/>
    <col min="9535" max="9728" width="8.85546875" style="42"/>
    <col min="9729" max="9729" width="1.28515625" style="42" customWidth="1"/>
    <col min="9730" max="9730" width="44.85546875" style="42" customWidth="1"/>
    <col min="9731" max="9731" width="47.28515625" style="42" customWidth="1"/>
    <col min="9732" max="9732" width="8.140625" style="42" customWidth="1"/>
    <col min="9733" max="9733" width="8.28515625" style="42" customWidth="1"/>
    <col min="9734" max="9734" width="5.42578125" style="42" customWidth="1"/>
    <col min="9735" max="9735" width="8.5703125" style="42" customWidth="1"/>
    <col min="9736" max="9736" width="13.7109375" style="42" customWidth="1"/>
    <col min="9737" max="9737" width="15.7109375" style="42" customWidth="1"/>
    <col min="9738" max="9738" width="14.7109375" style="42" customWidth="1"/>
    <col min="9739" max="9739" width="15" style="42" customWidth="1"/>
    <col min="9740" max="9741" width="14.28515625" style="42" customWidth="1"/>
    <col min="9742" max="9742" width="0" style="42" hidden="1" customWidth="1"/>
    <col min="9743" max="9743" width="18.85546875" style="42" customWidth="1"/>
    <col min="9744" max="9756" width="8" style="42" customWidth="1"/>
    <col min="9757" max="9760" width="9.28515625" style="42" customWidth="1"/>
    <col min="9761" max="9788" width="8.85546875" style="42"/>
    <col min="9789" max="9789" width="64" style="42" customWidth="1"/>
    <col min="9790" max="9790" width="97.85546875" style="42" customWidth="1"/>
    <col min="9791" max="9984" width="8.85546875" style="42"/>
    <col min="9985" max="9985" width="1.28515625" style="42" customWidth="1"/>
    <col min="9986" max="9986" width="44.85546875" style="42" customWidth="1"/>
    <col min="9987" max="9987" width="47.28515625" style="42" customWidth="1"/>
    <col min="9988" max="9988" width="8.140625" style="42" customWidth="1"/>
    <col min="9989" max="9989" width="8.28515625" style="42" customWidth="1"/>
    <col min="9990" max="9990" width="5.42578125" style="42" customWidth="1"/>
    <col min="9991" max="9991" width="8.5703125" style="42" customWidth="1"/>
    <col min="9992" max="9992" width="13.7109375" style="42" customWidth="1"/>
    <col min="9993" max="9993" width="15.7109375" style="42" customWidth="1"/>
    <col min="9994" max="9994" width="14.7109375" style="42" customWidth="1"/>
    <col min="9995" max="9995" width="15" style="42" customWidth="1"/>
    <col min="9996" max="9997" width="14.28515625" style="42" customWidth="1"/>
    <col min="9998" max="9998" width="0" style="42" hidden="1" customWidth="1"/>
    <col min="9999" max="9999" width="18.85546875" style="42" customWidth="1"/>
    <col min="10000" max="10012" width="8" style="42" customWidth="1"/>
    <col min="10013" max="10016" width="9.28515625" style="42" customWidth="1"/>
    <col min="10017" max="10044" width="8.85546875" style="42"/>
    <col min="10045" max="10045" width="64" style="42" customWidth="1"/>
    <col min="10046" max="10046" width="97.85546875" style="42" customWidth="1"/>
    <col min="10047" max="10240" width="8.85546875" style="42"/>
    <col min="10241" max="10241" width="1.28515625" style="42" customWidth="1"/>
    <col min="10242" max="10242" width="44.85546875" style="42" customWidth="1"/>
    <col min="10243" max="10243" width="47.28515625" style="42" customWidth="1"/>
    <col min="10244" max="10244" width="8.140625" style="42" customWidth="1"/>
    <col min="10245" max="10245" width="8.28515625" style="42" customWidth="1"/>
    <col min="10246" max="10246" width="5.42578125" style="42" customWidth="1"/>
    <col min="10247" max="10247" width="8.5703125" style="42" customWidth="1"/>
    <col min="10248" max="10248" width="13.7109375" style="42" customWidth="1"/>
    <col min="10249" max="10249" width="15.7109375" style="42" customWidth="1"/>
    <col min="10250" max="10250" width="14.7109375" style="42" customWidth="1"/>
    <col min="10251" max="10251" width="15" style="42" customWidth="1"/>
    <col min="10252" max="10253" width="14.28515625" style="42" customWidth="1"/>
    <col min="10254" max="10254" width="0" style="42" hidden="1" customWidth="1"/>
    <col min="10255" max="10255" width="18.85546875" style="42" customWidth="1"/>
    <col min="10256" max="10268" width="8" style="42" customWidth="1"/>
    <col min="10269" max="10272" width="9.28515625" style="42" customWidth="1"/>
    <col min="10273" max="10300" width="8.85546875" style="42"/>
    <col min="10301" max="10301" width="64" style="42" customWidth="1"/>
    <col min="10302" max="10302" width="97.85546875" style="42" customWidth="1"/>
    <col min="10303" max="10496" width="8.85546875" style="42"/>
    <col min="10497" max="10497" width="1.28515625" style="42" customWidth="1"/>
    <col min="10498" max="10498" width="44.85546875" style="42" customWidth="1"/>
    <col min="10499" max="10499" width="47.28515625" style="42" customWidth="1"/>
    <col min="10500" max="10500" width="8.140625" style="42" customWidth="1"/>
    <col min="10501" max="10501" width="8.28515625" style="42" customWidth="1"/>
    <col min="10502" max="10502" width="5.42578125" style="42" customWidth="1"/>
    <col min="10503" max="10503" width="8.5703125" style="42" customWidth="1"/>
    <col min="10504" max="10504" width="13.7109375" style="42" customWidth="1"/>
    <col min="10505" max="10505" width="15.7109375" style="42" customWidth="1"/>
    <col min="10506" max="10506" width="14.7109375" style="42" customWidth="1"/>
    <col min="10507" max="10507" width="15" style="42" customWidth="1"/>
    <col min="10508" max="10509" width="14.28515625" style="42" customWidth="1"/>
    <col min="10510" max="10510" width="0" style="42" hidden="1" customWidth="1"/>
    <col min="10511" max="10511" width="18.85546875" style="42" customWidth="1"/>
    <col min="10512" max="10524" width="8" style="42" customWidth="1"/>
    <col min="10525" max="10528" width="9.28515625" style="42" customWidth="1"/>
    <col min="10529" max="10556" width="8.85546875" style="42"/>
    <col min="10557" max="10557" width="64" style="42" customWidth="1"/>
    <col min="10558" max="10558" width="97.85546875" style="42" customWidth="1"/>
    <col min="10559" max="10752" width="8.85546875" style="42"/>
    <col min="10753" max="10753" width="1.28515625" style="42" customWidth="1"/>
    <col min="10754" max="10754" width="44.85546875" style="42" customWidth="1"/>
    <col min="10755" max="10755" width="47.28515625" style="42" customWidth="1"/>
    <col min="10756" max="10756" width="8.140625" style="42" customWidth="1"/>
    <col min="10757" max="10757" width="8.28515625" style="42" customWidth="1"/>
    <col min="10758" max="10758" width="5.42578125" style="42" customWidth="1"/>
    <col min="10759" max="10759" width="8.5703125" style="42" customWidth="1"/>
    <col min="10760" max="10760" width="13.7109375" style="42" customWidth="1"/>
    <col min="10761" max="10761" width="15.7109375" style="42" customWidth="1"/>
    <col min="10762" max="10762" width="14.7109375" style="42" customWidth="1"/>
    <col min="10763" max="10763" width="15" style="42" customWidth="1"/>
    <col min="10764" max="10765" width="14.28515625" style="42" customWidth="1"/>
    <col min="10766" max="10766" width="0" style="42" hidden="1" customWidth="1"/>
    <col min="10767" max="10767" width="18.85546875" style="42" customWidth="1"/>
    <col min="10768" max="10780" width="8" style="42" customWidth="1"/>
    <col min="10781" max="10784" width="9.28515625" style="42" customWidth="1"/>
    <col min="10785" max="10812" width="8.85546875" style="42"/>
    <col min="10813" max="10813" width="64" style="42" customWidth="1"/>
    <col min="10814" max="10814" width="97.85546875" style="42" customWidth="1"/>
    <col min="10815" max="11008" width="8.85546875" style="42"/>
    <col min="11009" max="11009" width="1.28515625" style="42" customWidth="1"/>
    <col min="11010" max="11010" width="44.85546875" style="42" customWidth="1"/>
    <col min="11011" max="11011" width="47.28515625" style="42" customWidth="1"/>
    <col min="11012" max="11012" width="8.140625" style="42" customWidth="1"/>
    <col min="11013" max="11013" width="8.28515625" style="42" customWidth="1"/>
    <col min="11014" max="11014" width="5.42578125" style="42" customWidth="1"/>
    <col min="11015" max="11015" width="8.5703125" style="42" customWidth="1"/>
    <col min="11016" max="11016" width="13.7109375" style="42" customWidth="1"/>
    <col min="11017" max="11017" width="15.7109375" style="42" customWidth="1"/>
    <col min="11018" max="11018" width="14.7109375" style="42" customWidth="1"/>
    <col min="11019" max="11019" width="15" style="42" customWidth="1"/>
    <col min="11020" max="11021" width="14.28515625" style="42" customWidth="1"/>
    <col min="11022" max="11022" width="0" style="42" hidden="1" customWidth="1"/>
    <col min="11023" max="11023" width="18.85546875" style="42" customWidth="1"/>
    <col min="11024" max="11036" width="8" style="42" customWidth="1"/>
    <col min="11037" max="11040" width="9.28515625" style="42" customWidth="1"/>
    <col min="11041" max="11068" width="8.85546875" style="42"/>
    <col min="11069" max="11069" width="64" style="42" customWidth="1"/>
    <col min="11070" max="11070" width="97.85546875" style="42" customWidth="1"/>
    <col min="11071" max="11264" width="8.85546875" style="42"/>
    <col min="11265" max="11265" width="1.28515625" style="42" customWidth="1"/>
    <col min="11266" max="11266" width="44.85546875" style="42" customWidth="1"/>
    <col min="11267" max="11267" width="47.28515625" style="42" customWidth="1"/>
    <col min="11268" max="11268" width="8.140625" style="42" customWidth="1"/>
    <col min="11269" max="11269" width="8.28515625" style="42" customWidth="1"/>
    <col min="11270" max="11270" width="5.42578125" style="42" customWidth="1"/>
    <col min="11271" max="11271" width="8.5703125" style="42" customWidth="1"/>
    <col min="11272" max="11272" width="13.7109375" style="42" customWidth="1"/>
    <col min="11273" max="11273" width="15.7109375" style="42" customWidth="1"/>
    <col min="11274" max="11274" width="14.7109375" style="42" customWidth="1"/>
    <col min="11275" max="11275" width="15" style="42" customWidth="1"/>
    <col min="11276" max="11277" width="14.28515625" style="42" customWidth="1"/>
    <col min="11278" max="11278" width="0" style="42" hidden="1" customWidth="1"/>
    <col min="11279" max="11279" width="18.85546875" style="42" customWidth="1"/>
    <col min="11280" max="11292" width="8" style="42" customWidth="1"/>
    <col min="11293" max="11296" width="9.28515625" style="42" customWidth="1"/>
    <col min="11297" max="11324" width="8.85546875" style="42"/>
    <col min="11325" max="11325" width="64" style="42" customWidth="1"/>
    <col min="11326" max="11326" width="97.85546875" style="42" customWidth="1"/>
    <col min="11327" max="11520" width="8.85546875" style="42"/>
    <col min="11521" max="11521" width="1.28515625" style="42" customWidth="1"/>
    <col min="11522" max="11522" width="44.85546875" style="42" customWidth="1"/>
    <col min="11523" max="11523" width="47.28515625" style="42" customWidth="1"/>
    <col min="11524" max="11524" width="8.140625" style="42" customWidth="1"/>
    <col min="11525" max="11525" width="8.28515625" style="42" customWidth="1"/>
    <col min="11526" max="11526" width="5.42578125" style="42" customWidth="1"/>
    <col min="11527" max="11527" width="8.5703125" style="42" customWidth="1"/>
    <col min="11528" max="11528" width="13.7109375" style="42" customWidth="1"/>
    <col min="11529" max="11529" width="15.7109375" style="42" customWidth="1"/>
    <col min="11530" max="11530" width="14.7109375" style="42" customWidth="1"/>
    <col min="11531" max="11531" width="15" style="42" customWidth="1"/>
    <col min="11532" max="11533" width="14.28515625" style="42" customWidth="1"/>
    <col min="11534" max="11534" width="0" style="42" hidden="1" customWidth="1"/>
    <col min="11535" max="11535" width="18.85546875" style="42" customWidth="1"/>
    <col min="11536" max="11548" width="8" style="42" customWidth="1"/>
    <col min="11549" max="11552" width="9.28515625" style="42" customWidth="1"/>
    <col min="11553" max="11580" width="8.85546875" style="42"/>
    <col min="11581" max="11581" width="64" style="42" customWidth="1"/>
    <col min="11582" max="11582" width="97.85546875" style="42" customWidth="1"/>
    <col min="11583" max="11776" width="8.85546875" style="42"/>
    <col min="11777" max="11777" width="1.28515625" style="42" customWidth="1"/>
    <col min="11778" max="11778" width="44.85546875" style="42" customWidth="1"/>
    <col min="11779" max="11779" width="47.28515625" style="42" customWidth="1"/>
    <col min="11780" max="11780" width="8.140625" style="42" customWidth="1"/>
    <col min="11781" max="11781" width="8.28515625" style="42" customWidth="1"/>
    <col min="11782" max="11782" width="5.42578125" style="42" customWidth="1"/>
    <col min="11783" max="11783" width="8.5703125" style="42" customWidth="1"/>
    <col min="11784" max="11784" width="13.7109375" style="42" customWidth="1"/>
    <col min="11785" max="11785" width="15.7109375" style="42" customWidth="1"/>
    <col min="11786" max="11786" width="14.7109375" style="42" customWidth="1"/>
    <col min="11787" max="11787" width="15" style="42" customWidth="1"/>
    <col min="11788" max="11789" width="14.28515625" style="42" customWidth="1"/>
    <col min="11790" max="11790" width="0" style="42" hidden="1" customWidth="1"/>
    <col min="11791" max="11791" width="18.85546875" style="42" customWidth="1"/>
    <col min="11792" max="11804" width="8" style="42" customWidth="1"/>
    <col min="11805" max="11808" width="9.28515625" style="42" customWidth="1"/>
    <col min="11809" max="11836" width="8.85546875" style="42"/>
    <col min="11837" max="11837" width="64" style="42" customWidth="1"/>
    <col min="11838" max="11838" width="97.85546875" style="42" customWidth="1"/>
    <col min="11839" max="12032" width="8.85546875" style="42"/>
    <col min="12033" max="12033" width="1.28515625" style="42" customWidth="1"/>
    <col min="12034" max="12034" width="44.85546875" style="42" customWidth="1"/>
    <col min="12035" max="12035" width="47.28515625" style="42" customWidth="1"/>
    <col min="12036" max="12036" width="8.140625" style="42" customWidth="1"/>
    <col min="12037" max="12037" width="8.28515625" style="42" customWidth="1"/>
    <col min="12038" max="12038" width="5.42578125" style="42" customWidth="1"/>
    <col min="12039" max="12039" width="8.5703125" style="42" customWidth="1"/>
    <col min="12040" max="12040" width="13.7109375" style="42" customWidth="1"/>
    <col min="12041" max="12041" width="15.7109375" style="42" customWidth="1"/>
    <col min="12042" max="12042" width="14.7109375" style="42" customWidth="1"/>
    <col min="12043" max="12043" width="15" style="42" customWidth="1"/>
    <col min="12044" max="12045" width="14.28515625" style="42" customWidth="1"/>
    <col min="12046" max="12046" width="0" style="42" hidden="1" customWidth="1"/>
    <col min="12047" max="12047" width="18.85546875" style="42" customWidth="1"/>
    <col min="12048" max="12060" width="8" style="42" customWidth="1"/>
    <col min="12061" max="12064" width="9.28515625" style="42" customWidth="1"/>
    <col min="12065" max="12092" width="8.85546875" style="42"/>
    <col min="12093" max="12093" width="64" style="42" customWidth="1"/>
    <col min="12094" max="12094" width="97.85546875" style="42" customWidth="1"/>
    <col min="12095" max="12288" width="8.85546875" style="42"/>
    <col min="12289" max="12289" width="1.28515625" style="42" customWidth="1"/>
    <col min="12290" max="12290" width="44.85546875" style="42" customWidth="1"/>
    <col min="12291" max="12291" width="47.28515625" style="42" customWidth="1"/>
    <col min="12292" max="12292" width="8.140625" style="42" customWidth="1"/>
    <col min="12293" max="12293" width="8.28515625" style="42" customWidth="1"/>
    <col min="12294" max="12294" width="5.42578125" style="42" customWidth="1"/>
    <col min="12295" max="12295" width="8.5703125" style="42" customWidth="1"/>
    <col min="12296" max="12296" width="13.7109375" style="42" customWidth="1"/>
    <col min="12297" max="12297" width="15.7109375" style="42" customWidth="1"/>
    <col min="12298" max="12298" width="14.7109375" style="42" customWidth="1"/>
    <col min="12299" max="12299" width="15" style="42" customWidth="1"/>
    <col min="12300" max="12301" width="14.28515625" style="42" customWidth="1"/>
    <col min="12302" max="12302" width="0" style="42" hidden="1" customWidth="1"/>
    <col min="12303" max="12303" width="18.85546875" style="42" customWidth="1"/>
    <col min="12304" max="12316" width="8" style="42" customWidth="1"/>
    <col min="12317" max="12320" width="9.28515625" style="42" customWidth="1"/>
    <col min="12321" max="12348" width="8.85546875" style="42"/>
    <col min="12349" max="12349" width="64" style="42" customWidth="1"/>
    <col min="12350" max="12350" width="97.85546875" style="42" customWidth="1"/>
    <col min="12351" max="12544" width="8.85546875" style="42"/>
    <col min="12545" max="12545" width="1.28515625" style="42" customWidth="1"/>
    <col min="12546" max="12546" width="44.85546875" style="42" customWidth="1"/>
    <col min="12547" max="12547" width="47.28515625" style="42" customWidth="1"/>
    <col min="12548" max="12548" width="8.140625" style="42" customWidth="1"/>
    <col min="12549" max="12549" width="8.28515625" style="42" customWidth="1"/>
    <col min="12550" max="12550" width="5.42578125" style="42" customWidth="1"/>
    <col min="12551" max="12551" width="8.5703125" style="42" customWidth="1"/>
    <col min="12552" max="12552" width="13.7109375" style="42" customWidth="1"/>
    <col min="12553" max="12553" width="15.7109375" style="42" customWidth="1"/>
    <col min="12554" max="12554" width="14.7109375" style="42" customWidth="1"/>
    <col min="12555" max="12555" width="15" style="42" customWidth="1"/>
    <col min="12556" max="12557" width="14.28515625" style="42" customWidth="1"/>
    <col min="12558" max="12558" width="0" style="42" hidden="1" customWidth="1"/>
    <col min="12559" max="12559" width="18.85546875" style="42" customWidth="1"/>
    <col min="12560" max="12572" width="8" style="42" customWidth="1"/>
    <col min="12573" max="12576" width="9.28515625" style="42" customWidth="1"/>
    <col min="12577" max="12604" width="8.85546875" style="42"/>
    <col min="12605" max="12605" width="64" style="42" customWidth="1"/>
    <col min="12606" max="12606" width="97.85546875" style="42" customWidth="1"/>
    <col min="12607" max="12800" width="8.85546875" style="42"/>
    <col min="12801" max="12801" width="1.28515625" style="42" customWidth="1"/>
    <col min="12802" max="12802" width="44.85546875" style="42" customWidth="1"/>
    <col min="12803" max="12803" width="47.28515625" style="42" customWidth="1"/>
    <col min="12804" max="12804" width="8.140625" style="42" customWidth="1"/>
    <col min="12805" max="12805" width="8.28515625" style="42" customWidth="1"/>
    <col min="12806" max="12806" width="5.42578125" style="42" customWidth="1"/>
    <col min="12807" max="12807" width="8.5703125" style="42" customWidth="1"/>
    <col min="12808" max="12808" width="13.7109375" style="42" customWidth="1"/>
    <col min="12809" max="12809" width="15.7109375" style="42" customWidth="1"/>
    <col min="12810" max="12810" width="14.7109375" style="42" customWidth="1"/>
    <col min="12811" max="12811" width="15" style="42" customWidth="1"/>
    <col min="12812" max="12813" width="14.28515625" style="42" customWidth="1"/>
    <col min="12814" max="12814" width="0" style="42" hidden="1" customWidth="1"/>
    <col min="12815" max="12815" width="18.85546875" style="42" customWidth="1"/>
    <col min="12816" max="12828" width="8" style="42" customWidth="1"/>
    <col min="12829" max="12832" width="9.28515625" style="42" customWidth="1"/>
    <col min="12833" max="12860" width="8.85546875" style="42"/>
    <col min="12861" max="12861" width="64" style="42" customWidth="1"/>
    <col min="12862" max="12862" width="97.85546875" style="42" customWidth="1"/>
    <col min="12863" max="13056" width="8.85546875" style="42"/>
    <col min="13057" max="13057" width="1.28515625" style="42" customWidth="1"/>
    <col min="13058" max="13058" width="44.85546875" style="42" customWidth="1"/>
    <col min="13059" max="13059" width="47.28515625" style="42" customWidth="1"/>
    <col min="13060" max="13060" width="8.140625" style="42" customWidth="1"/>
    <col min="13061" max="13061" width="8.28515625" style="42" customWidth="1"/>
    <col min="13062" max="13062" width="5.42578125" style="42" customWidth="1"/>
    <col min="13063" max="13063" width="8.5703125" style="42" customWidth="1"/>
    <col min="13064" max="13064" width="13.7109375" style="42" customWidth="1"/>
    <col min="13065" max="13065" width="15.7109375" style="42" customWidth="1"/>
    <col min="13066" max="13066" width="14.7109375" style="42" customWidth="1"/>
    <col min="13067" max="13067" width="15" style="42" customWidth="1"/>
    <col min="13068" max="13069" width="14.28515625" style="42" customWidth="1"/>
    <col min="13070" max="13070" width="0" style="42" hidden="1" customWidth="1"/>
    <col min="13071" max="13071" width="18.85546875" style="42" customWidth="1"/>
    <col min="13072" max="13084" width="8" style="42" customWidth="1"/>
    <col min="13085" max="13088" width="9.28515625" style="42" customWidth="1"/>
    <col min="13089" max="13116" width="8.85546875" style="42"/>
    <col min="13117" max="13117" width="64" style="42" customWidth="1"/>
    <col min="13118" max="13118" width="97.85546875" style="42" customWidth="1"/>
    <col min="13119" max="13312" width="8.85546875" style="42"/>
    <col min="13313" max="13313" width="1.28515625" style="42" customWidth="1"/>
    <col min="13314" max="13314" width="44.85546875" style="42" customWidth="1"/>
    <col min="13315" max="13315" width="47.28515625" style="42" customWidth="1"/>
    <col min="13316" max="13316" width="8.140625" style="42" customWidth="1"/>
    <col min="13317" max="13317" width="8.28515625" style="42" customWidth="1"/>
    <col min="13318" max="13318" width="5.42578125" style="42" customWidth="1"/>
    <col min="13319" max="13319" width="8.5703125" style="42" customWidth="1"/>
    <col min="13320" max="13320" width="13.7109375" style="42" customWidth="1"/>
    <col min="13321" max="13321" width="15.7109375" style="42" customWidth="1"/>
    <col min="13322" max="13322" width="14.7109375" style="42" customWidth="1"/>
    <col min="13323" max="13323" width="15" style="42" customWidth="1"/>
    <col min="13324" max="13325" width="14.28515625" style="42" customWidth="1"/>
    <col min="13326" max="13326" width="0" style="42" hidden="1" customWidth="1"/>
    <col min="13327" max="13327" width="18.85546875" style="42" customWidth="1"/>
    <col min="13328" max="13340" width="8" style="42" customWidth="1"/>
    <col min="13341" max="13344" width="9.28515625" style="42" customWidth="1"/>
    <col min="13345" max="13372" width="8.85546875" style="42"/>
    <col min="13373" max="13373" width="64" style="42" customWidth="1"/>
    <col min="13374" max="13374" width="97.85546875" style="42" customWidth="1"/>
    <col min="13375" max="13568" width="8.85546875" style="42"/>
    <col min="13569" max="13569" width="1.28515625" style="42" customWidth="1"/>
    <col min="13570" max="13570" width="44.85546875" style="42" customWidth="1"/>
    <col min="13571" max="13571" width="47.28515625" style="42" customWidth="1"/>
    <col min="13572" max="13572" width="8.140625" style="42" customWidth="1"/>
    <col min="13573" max="13573" width="8.28515625" style="42" customWidth="1"/>
    <col min="13574" max="13574" width="5.42578125" style="42" customWidth="1"/>
    <col min="13575" max="13575" width="8.5703125" style="42" customWidth="1"/>
    <col min="13576" max="13576" width="13.7109375" style="42" customWidth="1"/>
    <col min="13577" max="13577" width="15.7109375" style="42" customWidth="1"/>
    <col min="13578" max="13578" width="14.7109375" style="42" customWidth="1"/>
    <col min="13579" max="13579" width="15" style="42" customWidth="1"/>
    <col min="13580" max="13581" width="14.28515625" style="42" customWidth="1"/>
    <col min="13582" max="13582" width="0" style="42" hidden="1" customWidth="1"/>
    <col min="13583" max="13583" width="18.85546875" style="42" customWidth="1"/>
    <col min="13584" max="13596" width="8" style="42" customWidth="1"/>
    <col min="13597" max="13600" width="9.28515625" style="42" customWidth="1"/>
    <col min="13601" max="13628" width="8.85546875" style="42"/>
    <col min="13629" max="13629" width="64" style="42" customWidth="1"/>
    <col min="13630" max="13630" width="97.85546875" style="42" customWidth="1"/>
    <col min="13631" max="13824" width="8.85546875" style="42"/>
    <col min="13825" max="13825" width="1.28515625" style="42" customWidth="1"/>
    <col min="13826" max="13826" width="44.85546875" style="42" customWidth="1"/>
    <col min="13827" max="13827" width="47.28515625" style="42" customWidth="1"/>
    <col min="13828" max="13828" width="8.140625" style="42" customWidth="1"/>
    <col min="13829" max="13829" width="8.28515625" style="42" customWidth="1"/>
    <col min="13830" max="13830" width="5.42578125" style="42" customWidth="1"/>
    <col min="13831" max="13831" width="8.5703125" style="42" customWidth="1"/>
    <col min="13832" max="13832" width="13.7109375" style="42" customWidth="1"/>
    <col min="13833" max="13833" width="15.7109375" style="42" customWidth="1"/>
    <col min="13834" max="13834" width="14.7109375" style="42" customWidth="1"/>
    <col min="13835" max="13835" width="15" style="42" customWidth="1"/>
    <col min="13836" max="13837" width="14.28515625" style="42" customWidth="1"/>
    <col min="13838" max="13838" width="0" style="42" hidden="1" customWidth="1"/>
    <col min="13839" max="13839" width="18.85546875" style="42" customWidth="1"/>
    <col min="13840" max="13852" width="8" style="42" customWidth="1"/>
    <col min="13853" max="13856" width="9.28515625" style="42" customWidth="1"/>
    <col min="13857" max="13884" width="8.85546875" style="42"/>
    <col min="13885" max="13885" width="64" style="42" customWidth="1"/>
    <col min="13886" max="13886" width="97.85546875" style="42" customWidth="1"/>
    <col min="13887" max="14080" width="8.85546875" style="42"/>
    <col min="14081" max="14081" width="1.28515625" style="42" customWidth="1"/>
    <col min="14082" max="14082" width="44.85546875" style="42" customWidth="1"/>
    <col min="14083" max="14083" width="47.28515625" style="42" customWidth="1"/>
    <col min="14084" max="14084" width="8.140625" style="42" customWidth="1"/>
    <col min="14085" max="14085" width="8.28515625" style="42" customWidth="1"/>
    <col min="14086" max="14086" width="5.42578125" style="42" customWidth="1"/>
    <col min="14087" max="14087" width="8.5703125" style="42" customWidth="1"/>
    <col min="14088" max="14088" width="13.7109375" style="42" customWidth="1"/>
    <col min="14089" max="14089" width="15.7109375" style="42" customWidth="1"/>
    <col min="14090" max="14090" width="14.7109375" style="42" customWidth="1"/>
    <col min="14091" max="14091" width="15" style="42" customWidth="1"/>
    <col min="14092" max="14093" width="14.28515625" style="42" customWidth="1"/>
    <col min="14094" max="14094" width="0" style="42" hidden="1" customWidth="1"/>
    <col min="14095" max="14095" width="18.85546875" style="42" customWidth="1"/>
    <col min="14096" max="14108" width="8" style="42" customWidth="1"/>
    <col min="14109" max="14112" width="9.28515625" style="42" customWidth="1"/>
    <col min="14113" max="14140" width="8.85546875" style="42"/>
    <col min="14141" max="14141" width="64" style="42" customWidth="1"/>
    <col min="14142" max="14142" width="97.85546875" style="42" customWidth="1"/>
    <col min="14143" max="14336" width="8.85546875" style="42"/>
    <col min="14337" max="14337" width="1.28515625" style="42" customWidth="1"/>
    <col min="14338" max="14338" width="44.85546875" style="42" customWidth="1"/>
    <col min="14339" max="14339" width="47.28515625" style="42" customWidth="1"/>
    <col min="14340" max="14340" width="8.140625" style="42" customWidth="1"/>
    <col min="14341" max="14341" width="8.28515625" style="42" customWidth="1"/>
    <col min="14342" max="14342" width="5.42578125" style="42" customWidth="1"/>
    <col min="14343" max="14343" width="8.5703125" style="42" customWidth="1"/>
    <col min="14344" max="14344" width="13.7109375" style="42" customWidth="1"/>
    <col min="14345" max="14345" width="15.7109375" style="42" customWidth="1"/>
    <col min="14346" max="14346" width="14.7109375" style="42" customWidth="1"/>
    <col min="14347" max="14347" width="15" style="42" customWidth="1"/>
    <col min="14348" max="14349" width="14.28515625" style="42" customWidth="1"/>
    <col min="14350" max="14350" width="0" style="42" hidden="1" customWidth="1"/>
    <col min="14351" max="14351" width="18.85546875" style="42" customWidth="1"/>
    <col min="14352" max="14364" width="8" style="42" customWidth="1"/>
    <col min="14365" max="14368" width="9.28515625" style="42" customWidth="1"/>
    <col min="14369" max="14396" width="8.85546875" style="42"/>
    <col min="14397" max="14397" width="64" style="42" customWidth="1"/>
    <col min="14398" max="14398" width="97.85546875" style="42" customWidth="1"/>
    <col min="14399" max="14592" width="8.85546875" style="42"/>
    <col min="14593" max="14593" width="1.28515625" style="42" customWidth="1"/>
    <col min="14594" max="14594" width="44.85546875" style="42" customWidth="1"/>
    <col min="14595" max="14595" width="47.28515625" style="42" customWidth="1"/>
    <col min="14596" max="14596" width="8.140625" style="42" customWidth="1"/>
    <col min="14597" max="14597" width="8.28515625" style="42" customWidth="1"/>
    <col min="14598" max="14598" width="5.42578125" style="42" customWidth="1"/>
    <col min="14599" max="14599" width="8.5703125" style="42" customWidth="1"/>
    <col min="14600" max="14600" width="13.7109375" style="42" customWidth="1"/>
    <col min="14601" max="14601" width="15.7109375" style="42" customWidth="1"/>
    <col min="14602" max="14602" width="14.7109375" style="42" customWidth="1"/>
    <col min="14603" max="14603" width="15" style="42" customWidth="1"/>
    <col min="14604" max="14605" width="14.28515625" style="42" customWidth="1"/>
    <col min="14606" max="14606" width="0" style="42" hidden="1" customWidth="1"/>
    <col min="14607" max="14607" width="18.85546875" style="42" customWidth="1"/>
    <col min="14608" max="14620" width="8" style="42" customWidth="1"/>
    <col min="14621" max="14624" width="9.28515625" style="42" customWidth="1"/>
    <col min="14625" max="14652" width="8.85546875" style="42"/>
    <col min="14653" max="14653" width="64" style="42" customWidth="1"/>
    <col min="14654" max="14654" width="97.85546875" style="42" customWidth="1"/>
    <col min="14655" max="14848" width="8.85546875" style="42"/>
    <col min="14849" max="14849" width="1.28515625" style="42" customWidth="1"/>
    <col min="14850" max="14850" width="44.85546875" style="42" customWidth="1"/>
    <col min="14851" max="14851" width="47.28515625" style="42" customWidth="1"/>
    <col min="14852" max="14852" width="8.140625" style="42" customWidth="1"/>
    <col min="14853" max="14853" width="8.28515625" style="42" customWidth="1"/>
    <col min="14854" max="14854" width="5.42578125" style="42" customWidth="1"/>
    <col min="14855" max="14855" width="8.5703125" style="42" customWidth="1"/>
    <col min="14856" max="14856" width="13.7109375" style="42" customWidth="1"/>
    <col min="14857" max="14857" width="15.7109375" style="42" customWidth="1"/>
    <col min="14858" max="14858" width="14.7109375" style="42" customWidth="1"/>
    <col min="14859" max="14859" width="15" style="42" customWidth="1"/>
    <col min="14860" max="14861" width="14.28515625" style="42" customWidth="1"/>
    <col min="14862" max="14862" width="0" style="42" hidden="1" customWidth="1"/>
    <col min="14863" max="14863" width="18.85546875" style="42" customWidth="1"/>
    <col min="14864" max="14876" width="8" style="42" customWidth="1"/>
    <col min="14877" max="14880" width="9.28515625" style="42" customWidth="1"/>
    <col min="14881" max="14908" width="8.85546875" style="42"/>
    <col min="14909" max="14909" width="64" style="42" customWidth="1"/>
    <col min="14910" max="14910" width="97.85546875" style="42" customWidth="1"/>
    <col min="14911" max="15104" width="8.85546875" style="42"/>
    <col min="15105" max="15105" width="1.28515625" style="42" customWidth="1"/>
    <col min="15106" max="15106" width="44.85546875" style="42" customWidth="1"/>
    <col min="15107" max="15107" width="47.28515625" style="42" customWidth="1"/>
    <col min="15108" max="15108" width="8.140625" style="42" customWidth="1"/>
    <col min="15109" max="15109" width="8.28515625" style="42" customWidth="1"/>
    <col min="15110" max="15110" width="5.42578125" style="42" customWidth="1"/>
    <col min="15111" max="15111" width="8.5703125" style="42" customWidth="1"/>
    <col min="15112" max="15112" width="13.7109375" style="42" customWidth="1"/>
    <col min="15113" max="15113" width="15.7109375" style="42" customWidth="1"/>
    <col min="15114" max="15114" width="14.7109375" style="42" customWidth="1"/>
    <col min="15115" max="15115" width="15" style="42" customWidth="1"/>
    <col min="15116" max="15117" width="14.28515625" style="42" customWidth="1"/>
    <col min="15118" max="15118" width="0" style="42" hidden="1" customWidth="1"/>
    <col min="15119" max="15119" width="18.85546875" style="42" customWidth="1"/>
    <col min="15120" max="15132" width="8" style="42" customWidth="1"/>
    <col min="15133" max="15136" width="9.28515625" style="42" customWidth="1"/>
    <col min="15137" max="15164" width="8.85546875" style="42"/>
    <col min="15165" max="15165" width="64" style="42" customWidth="1"/>
    <col min="15166" max="15166" width="97.85546875" style="42" customWidth="1"/>
    <col min="15167" max="15360" width="8.85546875" style="42"/>
    <col min="15361" max="15361" width="1.28515625" style="42" customWidth="1"/>
    <col min="15362" max="15362" width="44.85546875" style="42" customWidth="1"/>
    <col min="15363" max="15363" width="47.28515625" style="42" customWidth="1"/>
    <col min="15364" max="15364" width="8.140625" style="42" customWidth="1"/>
    <col min="15365" max="15365" width="8.28515625" style="42" customWidth="1"/>
    <col min="15366" max="15366" width="5.42578125" style="42" customWidth="1"/>
    <col min="15367" max="15367" width="8.5703125" style="42" customWidth="1"/>
    <col min="15368" max="15368" width="13.7109375" style="42" customWidth="1"/>
    <col min="15369" max="15369" width="15.7109375" style="42" customWidth="1"/>
    <col min="15370" max="15370" width="14.7109375" style="42" customWidth="1"/>
    <col min="15371" max="15371" width="15" style="42" customWidth="1"/>
    <col min="15372" max="15373" width="14.28515625" style="42" customWidth="1"/>
    <col min="15374" max="15374" width="0" style="42" hidden="1" customWidth="1"/>
    <col min="15375" max="15375" width="18.85546875" style="42" customWidth="1"/>
    <col min="15376" max="15388" width="8" style="42" customWidth="1"/>
    <col min="15389" max="15392" width="9.28515625" style="42" customWidth="1"/>
    <col min="15393" max="15420" width="8.85546875" style="42"/>
    <col min="15421" max="15421" width="64" style="42" customWidth="1"/>
    <col min="15422" max="15422" width="97.85546875" style="42" customWidth="1"/>
    <col min="15423" max="15616" width="8.85546875" style="42"/>
    <col min="15617" max="15617" width="1.28515625" style="42" customWidth="1"/>
    <col min="15618" max="15618" width="44.85546875" style="42" customWidth="1"/>
    <col min="15619" max="15619" width="47.28515625" style="42" customWidth="1"/>
    <col min="15620" max="15620" width="8.140625" style="42" customWidth="1"/>
    <col min="15621" max="15621" width="8.28515625" style="42" customWidth="1"/>
    <col min="15622" max="15622" width="5.42578125" style="42" customWidth="1"/>
    <col min="15623" max="15623" width="8.5703125" style="42" customWidth="1"/>
    <col min="15624" max="15624" width="13.7109375" style="42" customWidth="1"/>
    <col min="15625" max="15625" width="15.7109375" style="42" customWidth="1"/>
    <col min="15626" max="15626" width="14.7109375" style="42" customWidth="1"/>
    <col min="15627" max="15627" width="15" style="42" customWidth="1"/>
    <col min="15628" max="15629" width="14.28515625" style="42" customWidth="1"/>
    <col min="15630" max="15630" width="0" style="42" hidden="1" customWidth="1"/>
    <col min="15631" max="15631" width="18.85546875" style="42" customWidth="1"/>
    <col min="15632" max="15644" width="8" style="42" customWidth="1"/>
    <col min="15645" max="15648" width="9.28515625" style="42" customWidth="1"/>
    <col min="15649" max="15676" width="8.85546875" style="42"/>
    <col min="15677" max="15677" width="64" style="42" customWidth="1"/>
    <col min="15678" max="15678" width="97.85546875" style="42" customWidth="1"/>
    <col min="15679" max="15872" width="8.85546875" style="42"/>
    <col min="15873" max="15873" width="1.28515625" style="42" customWidth="1"/>
    <col min="15874" max="15874" width="44.85546875" style="42" customWidth="1"/>
    <col min="15875" max="15875" width="47.28515625" style="42" customWidth="1"/>
    <col min="15876" max="15876" width="8.140625" style="42" customWidth="1"/>
    <col min="15877" max="15877" width="8.28515625" style="42" customWidth="1"/>
    <col min="15878" max="15878" width="5.42578125" style="42" customWidth="1"/>
    <col min="15879" max="15879" width="8.5703125" style="42" customWidth="1"/>
    <col min="15880" max="15880" width="13.7109375" style="42" customWidth="1"/>
    <col min="15881" max="15881" width="15.7109375" style="42" customWidth="1"/>
    <col min="15882" max="15882" width="14.7109375" style="42" customWidth="1"/>
    <col min="15883" max="15883" width="15" style="42" customWidth="1"/>
    <col min="15884" max="15885" width="14.28515625" style="42" customWidth="1"/>
    <col min="15886" max="15886" width="0" style="42" hidden="1" customWidth="1"/>
    <col min="15887" max="15887" width="18.85546875" style="42" customWidth="1"/>
    <col min="15888" max="15900" width="8" style="42" customWidth="1"/>
    <col min="15901" max="15904" width="9.28515625" style="42" customWidth="1"/>
    <col min="15905" max="15932" width="8.85546875" style="42"/>
    <col min="15933" max="15933" width="64" style="42" customWidth="1"/>
    <col min="15934" max="15934" width="97.85546875" style="42" customWidth="1"/>
    <col min="15935" max="16128" width="8.85546875" style="42"/>
    <col min="16129" max="16129" width="1.28515625" style="42" customWidth="1"/>
    <col min="16130" max="16130" width="44.85546875" style="42" customWidth="1"/>
    <col min="16131" max="16131" width="47.28515625" style="42" customWidth="1"/>
    <col min="16132" max="16132" width="8.140625" style="42" customWidth="1"/>
    <col min="16133" max="16133" width="8.28515625" style="42" customWidth="1"/>
    <col min="16134" max="16134" width="5.42578125" style="42" customWidth="1"/>
    <col min="16135" max="16135" width="8.5703125" style="42" customWidth="1"/>
    <col min="16136" max="16136" width="13.7109375" style="42" customWidth="1"/>
    <col min="16137" max="16137" width="15.7109375" style="42" customWidth="1"/>
    <col min="16138" max="16138" width="14.7109375" style="42" customWidth="1"/>
    <col min="16139" max="16139" width="15" style="42" customWidth="1"/>
    <col min="16140" max="16141" width="14.28515625" style="42" customWidth="1"/>
    <col min="16142" max="16142" width="0" style="42" hidden="1" customWidth="1"/>
    <col min="16143" max="16143" width="18.85546875" style="42" customWidth="1"/>
    <col min="16144" max="16156" width="8" style="42" customWidth="1"/>
    <col min="16157" max="16160" width="9.28515625" style="42" customWidth="1"/>
    <col min="16161" max="16188" width="8.85546875" style="42"/>
    <col min="16189" max="16189" width="64" style="42" customWidth="1"/>
    <col min="16190" max="16190" width="97.85546875" style="42" customWidth="1"/>
    <col min="16191" max="16383" width="8.85546875" style="42"/>
    <col min="16384" max="16384" width="9.140625" style="42" customWidth="1"/>
  </cols>
  <sheetData>
    <row r="1" spans="1:62" ht="24" customHeight="1" thickTop="1" thickBot="1" x14ac:dyDescent="0.3">
      <c r="A1" s="124"/>
      <c r="B1" s="520"/>
      <c r="C1" s="521"/>
      <c r="D1" s="521"/>
      <c r="E1" s="521"/>
      <c r="F1" s="521"/>
      <c r="G1" s="521"/>
      <c r="H1" s="521"/>
      <c r="I1" s="521"/>
      <c r="J1" s="521"/>
      <c r="K1" s="521"/>
      <c r="L1" s="521"/>
      <c r="M1" s="522"/>
      <c r="N1" s="125"/>
      <c r="BI1" s="43" t="s">
        <v>186</v>
      </c>
      <c r="BJ1" s="44" t="s">
        <v>187</v>
      </c>
    </row>
    <row r="2" spans="1:62" ht="24" customHeight="1" x14ac:dyDescent="0.25">
      <c r="A2" s="126"/>
      <c r="B2" s="533" t="s">
        <v>585</v>
      </c>
      <c r="C2" s="533"/>
      <c r="D2" s="533"/>
      <c r="E2" s="533"/>
      <c r="F2" s="533"/>
      <c r="G2" s="533"/>
      <c r="H2" s="533"/>
      <c r="I2" s="533"/>
      <c r="J2" s="533"/>
      <c r="K2" s="533"/>
      <c r="L2" s="533"/>
      <c r="M2" s="533"/>
      <c r="N2" s="127"/>
      <c r="BI2" s="128"/>
      <c r="BJ2" s="129"/>
    </row>
    <row r="3" spans="1:62" ht="16.149999999999999" customHeight="1" thickBot="1" x14ac:dyDescent="0.3">
      <c r="A3" s="183"/>
      <c r="B3" s="357"/>
      <c r="C3" s="357"/>
      <c r="D3" s="358"/>
      <c r="E3" s="358"/>
      <c r="F3" s="358"/>
      <c r="G3" s="359"/>
      <c r="H3" s="359"/>
      <c r="I3" s="359"/>
      <c r="J3" s="359"/>
      <c r="K3" s="359"/>
      <c r="L3" s="359"/>
      <c r="M3" s="360"/>
      <c r="N3" s="127"/>
      <c r="BI3" s="128"/>
      <c r="BJ3" s="129"/>
    </row>
    <row r="4" spans="1:62" ht="16.149999999999999" customHeight="1" thickBot="1" x14ac:dyDescent="0.3">
      <c r="A4" s="183"/>
      <c r="B4" s="357"/>
      <c r="C4" s="357"/>
      <c r="D4" s="358"/>
      <c r="E4" s="358"/>
      <c r="F4" s="358"/>
      <c r="G4" s="359"/>
      <c r="H4" s="359"/>
      <c r="I4" s="359"/>
      <c r="J4" s="359"/>
      <c r="K4" s="359"/>
      <c r="L4" s="359"/>
      <c r="M4" s="361"/>
      <c r="N4" s="127"/>
      <c r="BI4" s="43" t="s">
        <v>186</v>
      </c>
      <c r="BJ4" s="44" t="s">
        <v>187</v>
      </c>
    </row>
    <row r="5" spans="1:62" ht="16.149999999999999" customHeight="1" x14ac:dyDescent="0.25">
      <c r="A5" s="183"/>
      <c r="B5" s="362" t="s">
        <v>587</v>
      </c>
      <c r="C5" s="364" t="str">
        <f>Dirigente!C5</f>
        <v>Comune di Golfo Aranci</v>
      </c>
      <c r="D5" s="358"/>
      <c r="E5" s="534" t="s">
        <v>576</v>
      </c>
      <c r="F5" s="534"/>
      <c r="G5" s="534"/>
      <c r="H5" s="534"/>
      <c r="I5" s="534"/>
      <c r="J5" s="534"/>
      <c r="K5" s="357"/>
      <c r="L5" s="358" t="s">
        <v>227</v>
      </c>
      <c r="M5" s="361"/>
      <c r="N5" s="127"/>
      <c r="BI5" s="47" t="s">
        <v>190</v>
      </c>
      <c r="BJ5" s="48" t="s">
        <v>191</v>
      </c>
    </row>
    <row r="6" spans="1:62" ht="16.149999999999999" customHeight="1" x14ac:dyDescent="0.25">
      <c r="A6" s="183"/>
      <c r="B6" s="362" t="s">
        <v>588</v>
      </c>
      <c r="C6" s="365" t="str">
        <f>Dirigente!C6</f>
        <v>Finanziario, risorse umane e tributi</v>
      </c>
      <c r="D6" s="358"/>
      <c r="E6" s="535" t="s">
        <v>617</v>
      </c>
      <c r="F6" s="535"/>
      <c r="G6" s="535"/>
      <c r="H6" s="535"/>
      <c r="I6" s="535"/>
      <c r="J6" s="535"/>
      <c r="L6" s="358">
        <v>2024</v>
      </c>
      <c r="M6" s="361"/>
      <c r="N6" s="127"/>
      <c r="BI6" s="49" t="s">
        <v>193</v>
      </c>
      <c r="BJ6" s="50" t="s">
        <v>194</v>
      </c>
    </row>
    <row r="7" spans="1:62" ht="16.149999999999999" customHeight="1" x14ac:dyDescent="0.25">
      <c r="A7" s="183"/>
      <c r="B7" s="362" t="s">
        <v>589</v>
      </c>
      <c r="C7" s="365" t="str">
        <f>Dirigente!C7</f>
        <v>Simone Bertuccelli</v>
      </c>
      <c r="D7" s="359"/>
      <c r="E7" s="359"/>
      <c r="F7" s="359"/>
      <c r="G7" s="359"/>
      <c r="H7" s="359"/>
      <c r="I7" s="359"/>
      <c r="J7" s="359"/>
      <c r="K7" s="359"/>
      <c r="L7" s="359"/>
      <c r="M7" s="361"/>
      <c r="N7" s="127"/>
      <c r="BI7" s="49" t="s">
        <v>196</v>
      </c>
      <c r="BJ7" s="50" t="s">
        <v>197</v>
      </c>
    </row>
    <row r="8" spans="1:62" ht="16.149999999999999" customHeight="1" thickBot="1" x14ac:dyDescent="0.3">
      <c r="A8" s="183"/>
      <c r="B8" s="362" t="s">
        <v>229</v>
      </c>
      <c r="C8" s="365" t="s">
        <v>623</v>
      </c>
      <c r="D8" s="359"/>
      <c r="E8" s="359"/>
      <c r="F8" s="359"/>
      <c r="G8" s="359"/>
      <c r="H8" s="359"/>
      <c r="I8" s="359"/>
      <c r="J8" s="359"/>
      <c r="K8" s="359"/>
      <c r="L8" s="359"/>
      <c r="M8" s="361"/>
      <c r="N8" s="127"/>
      <c r="BI8" s="355"/>
      <c r="BJ8" s="356"/>
    </row>
    <row r="9" spans="1:62" ht="16.149999999999999" customHeight="1" thickBot="1" x14ac:dyDescent="0.3">
      <c r="A9" s="183"/>
      <c r="B9" s="362"/>
      <c r="C9" s="357"/>
      <c r="D9" s="359"/>
      <c r="E9" s="359"/>
      <c r="F9" s="359"/>
      <c r="G9" s="359"/>
      <c r="H9" s="359"/>
      <c r="I9" s="359"/>
      <c r="J9" s="359"/>
      <c r="K9" s="359"/>
      <c r="L9" s="359"/>
      <c r="M9" s="363"/>
      <c r="N9" s="127"/>
      <c r="BI9" s="43" t="s">
        <v>186</v>
      </c>
      <c r="BJ9" s="44" t="s">
        <v>187</v>
      </c>
    </row>
    <row r="10" spans="1:62" ht="24" customHeight="1" x14ac:dyDescent="0.25">
      <c r="A10" s="126"/>
      <c r="B10" s="501" t="s">
        <v>263</v>
      </c>
      <c r="C10" s="501"/>
      <c r="D10" s="502" t="s">
        <v>264</v>
      </c>
      <c r="E10" s="502" t="s">
        <v>265</v>
      </c>
      <c r="F10" s="502" t="s">
        <v>266</v>
      </c>
      <c r="G10" s="503" t="s">
        <v>267</v>
      </c>
      <c r="H10" s="504" t="s">
        <v>268</v>
      </c>
      <c r="I10" s="504"/>
      <c r="J10" s="504"/>
      <c r="K10" s="504"/>
      <c r="L10" s="504"/>
      <c r="M10" s="505" t="s">
        <v>269</v>
      </c>
      <c r="N10" s="127"/>
      <c r="BI10" s="49" t="s">
        <v>201</v>
      </c>
      <c r="BJ10" s="50" t="s">
        <v>202</v>
      </c>
    </row>
    <row r="11" spans="1:62" ht="24" customHeight="1" x14ac:dyDescent="0.25">
      <c r="A11" s="126"/>
      <c r="B11" s="501"/>
      <c r="C11" s="501"/>
      <c r="D11" s="502"/>
      <c r="E11" s="502"/>
      <c r="F11" s="502"/>
      <c r="G11" s="503"/>
      <c r="H11" s="329">
        <v>1</v>
      </c>
      <c r="I11" s="329">
        <v>2</v>
      </c>
      <c r="J11" s="329">
        <v>3</v>
      </c>
      <c r="K11" s="329">
        <v>4</v>
      </c>
      <c r="L11" s="329">
        <v>5</v>
      </c>
      <c r="M11" s="505"/>
      <c r="N11" s="127"/>
      <c r="BI11" s="49" t="s">
        <v>203</v>
      </c>
      <c r="BJ11" s="50" t="s">
        <v>204</v>
      </c>
    </row>
    <row r="12" spans="1:62" ht="24" customHeight="1" x14ac:dyDescent="0.25">
      <c r="A12" s="126"/>
      <c r="B12" s="501"/>
      <c r="C12" s="501"/>
      <c r="D12" s="502"/>
      <c r="E12" s="502"/>
      <c r="F12" s="502"/>
      <c r="G12" s="503"/>
      <c r="H12" s="330" t="s">
        <v>232</v>
      </c>
      <c r="I12" s="330" t="s">
        <v>233</v>
      </c>
      <c r="J12" s="331" t="s">
        <v>234</v>
      </c>
      <c r="K12" s="331" t="s">
        <v>270</v>
      </c>
      <c r="L12" s="331" t="s">
        <v>271</v>
      </c>
      <c r="M12" s="505"/>
      <c r="N12" s="127"/>
      <c r="BI12" s="49" t="s">
        <v>207</v>
      </c>
      <c r="BJ12" s="50" t="s">
        <v>208</v>
      </c>
    </row>
    <row r="13" spans="1:62" ht="24" customHeight="1" x14ac:dyDescent="0.25">
      <c r="A13" s="126"/>
      <c r="B13" s="332" t="s">
        <v>212</v>
      </c>
      <c r="C13" s="332" t="s">
        <v>238</v>
      </c>
      <c r="D13" s="502"/>
      <c r="E13" s="502"/>
      <c r="F13" s="502"/>
      <c r="G13" s="503"/>
      <c r="H13" s="328" t="s">
        <v>56</v>
      </c>
      <c r="I13" s="328" t="s">
        <v>57</v>
      </c>
      <c r="J13" s="328" t="s">
        <v>243</v>
      </c>
      <c r="K13" s="328" t="s">
        <v>244</v>
      </c>
      <c r="L13" s="328" t="s">
        <v>245</v>
      </c>
      <c r="M13" s="505"/>
      <c r="N13" s="127"/>
      <c r="BI13" s="49" t="s">
        <v>215</v>
      </c>
      <c r="BJ13" s="50" t="s">
        <v>216</v>
      </c>
    </row>
    <row r="14" spans="1:62" ht="70.150000000000006" customHeight="1" x14ac:dyDescent="0.25">
      <c r="A14" s="126"/>
      <c r="B14" s="314" t="str">
        <f>'Elenco Obiettivi'!C9</f>
        <v>Assicurare un'efficace acquisizione, gestione e programmazione delle risorse finanziarie dell'ente al fine di garantire la qualità dei servizi svolti e il rispetto dei piani e dei programmi della politica</v>
      </c>
      <c r="C14" s="314"/>
      <c r="D14" s="315">
        <v>5</v>
      </c>
      <c r="E14" s="347">
        <f>(D14/D$43)*80</f>
        <v>5</v>
      </c>
      <c r="F14" s="315">
        <f>G14/100</f>
        <v>0</v>
      </c>
      <c r="G14" s="317"/>
      <c r="H14" s="318" t="str">
        <f t="shared" ref="H14:H22" si="0">IF($F14&lt;=0.2,IF($F14&gt;=0,"x",""),"")</f>
        <v>x</v>
      </c>
      <c r="I14" s="319" t="str">
        <f>IF(F14&lt;=0.5,IF(F14&gt;=0.21,"x",""),"")</f>
        <v/>
      </c>
      <c r="J14" s="320" t="str">
        <f>IF(F14&lt;=0.7,IF(F14&gt;=0.51,"x",""),"")</f>
        <v/>
      </c>
      <c r="K14" s="320" t="str">
        <f>IF(F14&lt;=0.9,IF(F14&gt;=0.71,"x",""),"")</f>
        <v/>
      </c>
      <c r="L14" s="320" t="str">
        <f>IF(F14&lt;=1,IF(F14&gt;0.9,"x",""),"")</f>
        <v/>
      </c>
      <c r="M14" s="320"/>
      <c r="N14" s="127"/>
      <c r="O14" s="268"/>
      <c r="P14" s="57"/>
      <c r="Q14" s="57"/>
      <c r="R14" s="56"/>
      <c r="S14" s="56"/>
      <c r="T14" s="56"/>
      <c r="U14" s="56"/>
      <c r="V14" s="56"/>
      <c r="W14" s="56"/>
      <c r="X14" s="56"/>
      <c r="Y14" s="56"/>
      <c r="Z14" s="56"/>
      <c r="AA14" s="56"/>
      <c r="AB14" s="56"/>
      <c r="AC14" s="56"/>
      <c r="AD14" s="56"/>
      <c r="AE14" s="56"/>
      <c r="AF14" s="56"/>
      <c r="AG14" s="56"/>
      <c r="AH14" s="56"/>
      <c r="AI14" s="56"/>
      <c r="AJ14" s="56"/>
      <c r="AK14" s="56"/>
      <c r="AL14" s="56"/>
      <c r="AM14" s="56"/>
      <c r="AN14" s="58"/>
      <c r="BI14" s="49" t="s">
        <v>217</v>
      </c>
      <c r="BJ14" s="50" t="s">
        <v>218</v>
      </c>
    </row>
    <row r="15" spans="1:62" ht="70.150000000000006" customHeight="1" x14ac:dyDescent="0.25">
      <c r="A15" s="126"/>
      <c r="B15" s="314" t="str">
        <f>'Elenco Obiettivi'!C10</f>
        <v xml:space="preserve">Attuazione delle misure previste dalla normativa  in materia di trasparenza </v>
      </c>
      <c r="C15" s="314"/>
      <c r="D15" s="315">
        <v>5</v>
      </c>
      <c r="E15" s="347">
        <f>(D15/D$43)*80</f>
        <v>5</v>
      </c>
      <c r="F15" s="315">
        <f t="shared" ref="F15:F22" si="1">G15/100</f>
        <v>0</v>
      </c>
      <c r="G15" s="317"/>
      <c r="H15" s="320" t="str">
        <f t="shared" si="0"/>
        <v>x</v>
      </c>
      <c r="I15" s="320" t="str">
        <f t="shared" ref="I15:I22" si="2">IF(F15&lt;=0.5,IF(F15&gt;=0.21,"x",""),"")</f>
        <v/>
      </c>
      <c r="J15" s="320" t="str">
        <f t="shared" ref="J15:J22" si="3">IF(F15&lt;=0.7,IF(F15&gt;=0.51,"x",""),"")</f>
        <v/>
      </c>
      <c r="K15" s="320" t="str">
        <f t="shared" ref="K15:K22" si="4">IF(F15&lt;=0.9,IF(F15&gt;=0.71,"x",""),"")</f>
        <v/>
      </c>
      <c r="L15" s="320" t="str">
        <f t="shared" ref="L15:L22" si="5">IF(F15&lt;=1,IF(F15&gt;0.9,"x",""),"")</f>
        <v/>
      </c>
      <c r="M15" s="320"/>
      <c r="N15" s="127"/>
      <c r="O15" s="42" t="str">
        <f>IF(G14&gt;76&lt;100,1,"")</f>
        <v/>
      </c>
      <c r="BI15" s="49" t="s">
        <v>274</v>
      </c>
      <c r="BJ15" s="50" t="s">
        <v>275</v>
      </c>
    </row>
    <row r="16" spans="1:62" ht="70.150000000000006" customHeight="1" x14ac:dyDescent="0.25">
      <c r="A16" s="126"/>
      <c r="B16" s="314" t="str">
        <f>'Elenco Obiettivi'!C11</f>
        <v>Attuazione delle misure previste dalla normativa  in materia di Anticorruzione</v>
      </c>
      <c r="C16" s="314"/>
      <c r="D16" s="315">
        <v>5</v>
      </c>
      <c r="E16" s="347">
        <f>(D16/D$43)*80</f>
        <v>5</v>
      </c>
      <c r="F16" s="315">
        <f t="shared" si="1"/>
        <v>0</v>
      </c>
      <c r="G16" s="317"/>
      <c r="H16" s="320" t="str">
        <f t="shared" si="0"/>
        <v>x</v>
      </c>
      <c r="I16" s="320" t="str">
        <f t="shared" si="2"/>
        <v/>
      </c>
      <c r="J16" s="320" t="str">
        <f t="shared" si="3"/>
        <v/>
      </c>
      <c r="K16" s="320" t="str">
        <f t="shared" si="4"/>
        <v/>
      </c>
      <c r="L16" s="320" t="str">
        <f t="shared" si="5"/>
        <v/>
      </c>
      <c r="M16" s="320"/>
      <c r="N16" s="127"/>
      <c r="BI16" s="49" t="s">
        <v>276</v>
      </c>
      <c r="BJ16" s="50" t="s">
        <v>277</v>
      </c>
    </row>
    <row r="17" spans="1:62" ht="97.15" customHeight="1" x14ac:dyDescent="0.25">
      <c r="A17" s="126"/>
      <c r="B17" s="314" t="str">
        <f>'Elenco Obiettivi'!C12</f>
        <v>Assicurare un elevato standard degli atti amministrativi finalizzato a garantire la legittimità, regolarità e correttezza dell’azione amministrativa nonche di regolarità contabile degli atti mediante l'attuazione dei controlli cosi come previsto nel numero e con le modalità programmate nel regolamento sui controlli interni adottato dall'ente.</v>
      </c>
      <c r="C17" s="314"/>
      <c r="D17" s="315">
        <v>5</v>
      </c>
      <c r="E17" s="347">
        <f>(D17/D$43)*80</f>
        <v>5</v>
      </c>
      <c r="F17" s="315">
        <f t="shared" si="1"/>
        <v>0</v>
      </c>
      <c r="G17" s="317"/>
      <c r="H17" s="320" t="str">
        <f t="shared" si="0"/>
        <v>x</v>
      </c>
      <c r="I17" s="320" t="str">
        <f t="shared" si="2"/>
        <v/>
      </c>
      <c r="J17" s="320" t="str">
        <f t="shared" si="3"/>
        <v/>
      </c>
      <c r="K17" s="320" t="str">
        <f t="shared" si="4"/>
        <v/>
      </c>
      <c r="L17" s="320" t="str">
        <f t="shared" si="5"/>
        <v/>
      </c>
      <c r="M17" s="320"/>
      <c r="N17" s="127"/>
      <c r="O17" s="56"/>
      <c r="P17" s="57"/>
      <c r="Q17" s="57"/>
      <c r="R17" s="56"/>
      <c r="S17" s="56"/>
      <c r="T17" s="56"/>
      <c r="U17" s="56"/>
      <c r="V17" s="56"/>
      <c r="W17" s="56"/>
      <c r="X17" s="56"/>
      <c r="Y17" s="56"/>
      <c r="Z17" s="56"/>
      <c r="AA17" s="56"/>
      <c r="AB17" s="56"/>
      <c r="AC17" s="56"/>
      <c r="AD17" s="56"/>
      <c r="AE17" s="56"/>
      <c r="AF17" s="56"/>
      <c r="AG17" s="56"/>
      <c r="AH17" s="56"/>
      <c r="AI17" s="56"/>
      <c r="AJ17" s="56"/>
      <c r="AK17" s="56"/>
      <c r="AL17" s="56"/>
      <c r="AM17" s="56"/>
      <c r="AN17" s="58"/>
      <c r="BI17" s="49" t="s">
        <v>278</v>
      </c>
      <c r="BJ17" s="50" t="s">
        <v>279</v>
      </c>
    </row>
    <row r="18" spans="1:62" ht="70.150000000000006" customHeight="1" x14ac:dyDescent="0.25">
      <c r="A18" s="126"/>
      <c r="B18" s="314" t="str">
        <f>'Elenco Obiettivi'!C13</f>
        <v>Rispetto dei tempi di pagamento:  Garantire il rispetto dei tempi di pagamento delle fatture per lavori, forniture e servizi come richiesto dall'art. 4 bis), c. 2 del D.L. D.L. 24/02/2023 n. 13 (cd. Decreto PNRR3) convertito in L. 21/04/2023 n. 41 e secondo le indicazioni operative della circolare n° 1  del MEF/RGS  del 03.01.2024</v>
      </c>
      <c r="C18" s="314"/>
      <c r="D18" s="315">
        <v>30</v>
      </c>
      <c r="E18" s="347">
        <f>(D18/D$43)*80</f>
        <v>30</v>
      </c>
      <c r="F18" s="315">
        <f t="shared" si="1"/>
        <v>0</v>
      </c>
      <c r="G18" s="317"/>
      <c r="H18" s="320" t="str">
        <f t="shared" si="0"/>
        <v>x</v>
      </c>
      <c r="I18" s="320" t="str">
        <f t="shared" si="2"/>
        <v/>
      </c>
      <c r="J18" s="320" t="str">
        <f t="shared" si="3"/>
        <v/>
      </c>
      <c r="K18" s="320" t="str">
        <f t="shared" si="4"/>
        <v/>
      </c>
      <c r="L18" s="320" t="str">
        <f t="shared" si="5"/>
        <v/>
      </c>
      <c r="M18" s="320"/>
      <c r="N18" s="127"/>
      <c r="BI18" s="49" t="s">
        <v>280</v>
      </c>
      <c r="BJ18" s="50" t="s">
        <v>281</v>
      </c>
    </row>
    <row r="19" spans="1:62" ht="70.150000000000006" customHeight="1" thickBot="1" x14ac:dyDescent="0.3">
      <c r="A19" s="126"/>
      <c r="B19" s="341" t="s">
        <v>581</v>
      </c>
      <c r="C19" s="314"/>
      <c r="D19" s="315">
        <v>5</v>
      </c>
      <c r="E19" s="347">
        <f>(D19/D$43)*80</f>
        <v>5</v>
      </c>
      <c r="F19" s="315">
        <f t="shared" si="1"/>
        <v>0</v>
      </c>
      <c r="G19" s="317"/>
      <c r="H19" s="320" t="str">
        <f t="shared" si="0"/>
        <v>x</v>
      </c>
      <c r="I19" s="320" t="str">
        <f t="shared" si="2"/>
        <v/>
      </c>
      <c r="J19" s="320" t="str">
        <f t="shared" si="3"/>
        <v/>
      </c>
      <c r="K19" s="320" t="str">
        <f t="shared" si="4"/>
        <v/>
      </c>
      <c r="L19" s="320" t="str">
        <f t="shared" si="5"/>
        <v/>
      </c>
      <c r="M19" s="320"/>
      <c r="N19" s="127"/>
      <c r="BI19" s="133"/>
      <c r="BJ19" s="134"/>
    </row>
    <row r="20" spans="1:62" ht="24" customHeight="1" thickBot="1" x14ac:dyDescent="0.3">
      <c r="A20" s="126"/>
      <c r="B20" s="341" t="s">
        <v>590</v>
      </c>
      <c r="D20" s="315">
        <v>5</v>
      </c>
      <c r="E20" s="316" t="e">
        <f t="shared" ref="E20:E22" si="6">(D20/D$68)*100</f>
        <v>#DIV/0!</v>
      </c>
      <c r="F20" s="315">
        <f t="shared" si="1"/>
        <v>0</v>
      </c>
      <c r="G20" s="317"/>
      <c r="H20" s="320" t="str">
        <f t="shared" si="0"/>
        <v>x</v>
      </c>
      <c r="I20" s="320" t="str">
        <f t="shared" si="2"/>
        <v/>
      </c>
      <c r="J20" s="320" t="str">
        <f t="shared" si="3"/>
        <v/>
      </c>
      <c r="K20" s="320" t="str">
        <f t="shared" si="4"/>
        <v/>
      </c>
      <c r="L20" s="320" t="str">
        <f t="shared" si="5"/>
        <v/>
      </c>
      <c r="M20" s="320"/>
      <c r="N20" s="127"/>
      <c r="BI20" s="133"/>
      <c r="BJ20" s="134"/>
    </row>
    <row r="21" spans="1:62" ht="24" hidden="1" customHeight="1" x14ac:dyDescent="0.25">
      <c r="A21" s="126"/>
      <c r="B21" s="314">
        <f>'Elenco Obiettivi'!C17</f>
        <v>0</v>
      </c>
      <c r="C21" s="314">
        <f>'Elenco Obiettivi'!E17</f>
        <v>0</v>
      </c>
      <c r="D21" s="315"/>
      <c r="E21" s="316" t="e">
        <f t="shared" si="6"/>
        <v>#DIV/0!</v>
      </c>
      <c r="F21" s="315">
        <f t="shared" si="1"/>
        <v>0</v>
      </c>
      <c r="G21" s="317"/>
      <c r="H21" s="320" t="str">
        <f t="shared" si="0"/>
        <v>x</v>
      </c>
      <c r="I21" s="320" t="str">
        <f t="shared" si="2"/>
        <v/>
      </c>
      <c r="J21" s="320" t="str">
        <f t="shared" si="3"/>
        <v/>
      </c>
      <c r="K21" s="320" t="str">
        <f t="shared" si="4"/>
        <v/>
      </c>
      <c r="L21" s="320" t="str">
        <f t="shared" si="5"/>
        <v/>
      </c>
      <c r="M21" s="320"/>
      <c r="N21" s="127"/>
      <c r="BI21" s="133"/>
      <c r="BJ21" s="134"/>
    </row>
    <row r="22" spans="1:62" ht="24" hidden="1" customHeight="1" x14ac:dyDescent="0.25">
      <c r="A22" s="126"/>
      <c r="B22" s="314">
        <f>'Elenco Obiettivi'!C18</f>
        <v>0</v>
      </c>
      <c r="C22" s="314">
        <f>'Elenco Obiettivi'!E18</f>
        <v>0</v>
      </c>
      <c r="D22" s="315"/>
      <c r="E22" s="316" t="e">
        <f t="shared" si="6"/>
        <v>#DIV/0!</v>
      </c>
      <c r="F22" s="315">
        <f t="shared" si="1"/>
        <v>0</v>
      </c>
      <c r="G22" s="317"/>
      <c r="H22" s="320" t="str">
        <f t="shared" si="0"/>
        <v>x</v>
      </c>
      <c r="I22" s="320" t="str">
        <f t="shared" si="2"/>
        <v/>
      </c>
      <c r="J22" s="320" t="str">
        <f t="shared" si="3"/>
        <v/>
      </c>
      <c r="K22" s="320" t="str">
        <f t="shared" si="4"/>
        <v/>
      </c>
      <c r="L22" s="320" t="str">
        <f t="shared" si="5"/>
        <v/>
      </c>
      <c r="M22" s="320"/>
      <c r="N22" s="127"/>
      <c r="BI22" s="133"/>
      <c r="BJ22" s="134"/>
    </row>
    <row r="23" spans="1:62" s="60" customFormat="1" ht="24" customHeight="1" thickBot="1" x14ac:dyDescent="0.3">
      <c r="A23" s="126"/>
      <c r="B23" s="493" t="s">
        <v>284</v>
      </c>
      <c r="C23" s="494"/>
      <c r="D23" s="333" t="s">
        <v>285</v>
      </c>
      <c r="E23" s="510" t="s">
        <v>286</v>
      </c>
      <c r="F23" s="510"/>
      <c r="G23" s="510"/>
      <c r="H23" s="504" t="s">
        <v>287</v>
      </c>
      <c r="I23" s="504"/>
      <c r="J23" s="504"/>
      <c r="K23" s="504"/>
      <c r="L23" s="504"/>
      <c r="M23" s="328" t="s">
        <v>288</v>
      </c>
      <c r="N23" s="127"/>
      <c r="BI23" s="133"/>
      <c r="BJ23" s="134"/>
    </row>
    <row r="24" spans="1:62" s="60" customFormat="1" ht="24" customHeight="1" x14ac:dyDescent="0.25">
      <c r="A24" s="126"/>
      <c r="B24" s="495"/>
      <c r="C24" s="496"/>
      <c r="D24" s="334">
        <f>SUM(D14:D22)</f>
        <v>60</v>
      </c>
      <c r="E24" s="510">
        <f>SUM(E14:E19)</f>
        <v>55</v>
      </c>
      <c r="F24" s="510"/>
      <c r="G24" s="510"/>
      <c r="H24" s="335"/>
      <c r="I24" s="336" t="e">
        <f>IF(I14="x",F14*E14)++IF(I15="x",F15*E15)+IF(I16="x",F16*E16)+IF(I17="x",F17*E17)+IF(I18="x",F18*E18)+IF(#REF!="x",#REF!*#REF!)+IF(I19="x",F19*E19)+IF(I20="x",F20*E20)+IF(I21="x",F21*E21)+IF(I22="x",F22*E22)</f>
        <v>#REF!</v>
      </c>
      <c r="J24" s="336" t="e">
        <f>IF(J14="x",F14*E14)+IF(J15="x",F15*E15)+IF(J16="x",F16*E16)+IF(J17="x",F17*E17)+IF(J18="x",F18*E18)+IF(#REF!="x",#REF!*#REF!)+IF(J19="x",F19*E19)+IF(J20="x",F20*E20)+IF(J21="x",F21*E21)+IF(J22="x",F22*E22)</f>
        <v>#REF!</v>
      </c>
      <c r="K24" s="336" t="e">
        <f>IF(K14="x",F14*E14)+IF(K15="x",F15*E15)+IF(K16="x",F16*E16)+IF(K17="x",F17*E17)+IF(K18="x",F18*E18)+IF(#REF!="x",#REF!*#REF!)+IF(K19="x",F19*E19)+IF(K20="x",F20*E20)+IF(K21="x",F21*E21)+IF(K22="x",F22*E22)</f>
        <v>#REF!</v>
      </c>
      <c r="L24" s="336" t="e">
        <f>IF(L14="x",F14*E14)+IF(L15="x",F15*E15)+IF(L16="x",F16*E16)+IF(L17="x",F17*E17)+IF(L18="x",F18*E18)+IF(#REF!="x",#REF!*#REF!)+IF(L19="x",F19*E19)+IF(L20="x",F20*E20)+IF(L21="x",F21*E21)+IF(L22="x",F22*E22)</f>
        <v>#REF!</v>
      </c>
      <c r="M24" s="337" t="e">
        <f>SUM(I24:L24)</f>
        <v>#REF!</v>
      </c>
      <c r="N24" s="127"/>
      <c r="BI24" s="135"/>
      <c r="BJ24" s="136"/>
    </row>
    <row r="25" spans="1:62" s="60" customFormat="1" ht="7.9" customHeight="1" x14ac:dyDescent="0.25">
      <c r="A25" s="126"/>
      <c r="B25" s="497"/>
      <c r="C25" s="497"/>
      <c r="D25" s="497"/>
      <c r="E25" s="497"/>
      <c r="F25" s="497"/>
      <c r="G25" s="497"/>
      <c r="H25" s="497"/>
      <c r="I25" s="497"/>
      <c r="J25" s="497"/>
      <c r="K25" s="497"/>
      <c r="L25" s="497"/>
      <c r="M25" s="497"/>
      <c r="N25" s="127"/>
      <c r="BI25" s="135"/>
      <c r="BJ25" s="136"/>
    </row>
    <row r="26" spans="1:62" s="60" customFormat="1" ht="24" customHeight="1" x14ac:dyDescent="0.25">
      <c r="A26" s="126"/>
      <c r="B26" s="488" t="s">
        <v>289</v>
      </c>
      <c r="C26" s="489"/>
      <c r="D26" s="492" t="str">
        <f>D10</f>
        <v>Peso Assoluto Obiettivo</v>
      </c>
      <c r="E26" s="492" t="str">
        <f>E10</f>
        <v>Peso % Obiettivo</v>
      </c>
      <c r="F26" s="492" t="str">
        <f>F10</f>
        <v>Fornule</v>
      </c>
      <c r="G26" s="492" t="str">
        <f>G10</f>
        <v>Risultato (%)</v>
      </c>
      <c r="H26" s="329">
        <v>1</v>
      </c>
      <c r="I26" s="329">
        <v>2</v>
      </c>
      <c r="J26" s="329">
        <v>3</v>
      </c>
      <c r="K26" s="329">
        <v>4</v>
      </c>
      <c r="L26" s="329">
        <v>5</v>
      </c>
      <c r="M26" s="509" t="str">
        <f>M10</f>
        <v>NOTE</v>
      </c>
      <c r="N26" s="127"/>
      <c r="BI26" s="135"/>
      <c r="BJ26" s="136"/>
    </row>
    <row r="27" spans="1:62" s="60" customFormat="1" ht="24" customHeight="1" x14ac:dyDescent="0.25">
      <c r="A27" s="126"/>
      <c r="B27" s="490"/>
      <c r="C27" s="491"/>
      <c r="D27" s="492"/>
      <c r="E27" s="492"/>
      <c r="F27" s="492"/>
      <c r="G27" s="492"/>
      <c r="H27" s="330" t="s">
        <v>232</v>
      </c>
      <c r="I27" s="330" t="s">
        <v>233</v>
      </c>
      <c r="J27" s="331" t="s">
        <v>234</v>
      </c>
      <c r="K27" s="331" t="s">
        <v>270</v>
      </c>
      <c r="L27" s="331" t="s">
        <v>271</v>
      </c>
      <c r="M27" s="509"/>
      <c r="N27" s="127"/>
      <c r="BI27" s="135"/>
      <c r="BJ27" s="136"/>
    </row>
    <row r="28" spans="1:62" s="60" customFormat="1" ht="34.15" customHeight="1" x14ac:dyDescent="0.25">
      <c r="A28" s="126"/>
      <c r="B28" s="332" t="s">
        <v>586</v>
      </c>
      <c r="C28" s="332" t="s">
        <v>238</v>
      </c>
      <c r="D28" s="492"/>
      <c r="E28" s="492"/>
      <c r="F28" s="492"/>
      <c r="G28" s="492"/>
      <c r="H28" s="328" t="s">
        <v>56</v>
      </c>
      <c r="I28" s="328" t="s">
        <v>57</v>
      </c>
      <c r="J28" s="328" t="s">
        <v>243</v>
      </c>
      <c r="K28" s="328" t="s">
        <v>244</v>
      </c>
      <c r="L28" s="328" t="s">
        <v>245</v>
      </c>
      <c r="M28" s="509"/>
      <c r="N28" s="127"/>
      <c r="BI28" s="135"/>
      <c r="BJ28" s="136"/>
    </row>
    <row r="29" spans="1:62" s="60" customFormat="1" ht="18.600000000000001" customHeight="1" x14ac:dyDescent="0.25">
      <c r="A29" s="126"/>
      <c r="B29" s="314" t="s">
        <v>607</v>
      </c>
      <c r="C29" s="314" t="s">
        <v>622</v>
      </c>
      <c r="D29" s="315">
        <v>20</v>
      </c>
      <c r="E29" s="347">
        <f>(D29/D$43)*80</f>
        <v>20</v>
      </c>
      <c r="F29" s="315">
        <f t="shared" ref="F29:F39" si="7">G29/100</f>
        <v>0</v>
      </c>
      <c r="G29" s="317"/>
      <c r="H29" s="320" t="str">
        <f t="shared" ref="H29:H40" si="8">IF($F29&lt;=0.2,IF($F29&gt;=0,"x",""),"")</f>
        <v>x</v>
      </c>
      <c r="I29" s="320" t="str">
        <f t="shared" ref="I29:I40" si="9">IF(F29&lt;=0.5,IF(F29&gt;=0.21,"x",""),"")</f>
        <v/>
      </c>
      <c r="J29" s="320" t="str">
        <f t="shared" ref="J29:J40" si="10">IF(F29&lt;=0.7,IF(F29&gt;=0.51,"x",""),"")</f>
        <v/>
      </c>
      <c r="K29" s="320" t="str">
        <f t="shared" ref="K29:K40" si="11">IF(F29&lt;=0.9,IF(F29&gt;=0.71,"x",""),"")</f>
        <v/>
      </c>
      <c r="L29" s="320" t="str">
        <f t="shared" ref="L29:L40" si="12">IF(F29&lt;=1,IF(F29&gt;0.9,"x",""),"")</f>
        <v/>
      </c>
      <c r="M29" s="320"/>
      <c r="N29" s="127"/>
      <c r="BI29" s="135"/>
      <c r="BJ29" s="136"/>
    </row>
    <row r="30" spans="1:62" s="60" customFormat="1" ht="18.600000000000001" customHeight="1" x14ac:dyDescent="0.25">
      <c r="A30" s="126"/>
      <c r="B30" s="314"/>
      <c r="C30" s="314"/>
      <c r="D30" s="315"/>
      <c r="E30" s="347">
        <f t="shared" ref="E30:E40" si="13">(D30/D$43)*80</f>
        <v>0</v>
      </c>
      <c r="F30" s="315">
        <f t="shared" si="7"/>
        <v>0</v>
      </c>
      <c r="G30" s="317"/>
      <c r="H30" s="320" t="str">
        <f t="shared" si="8"/>
        <v>x</v>
      </c>
      <c r="I30" s="320" t="str">
        <f t="shared" si="9"/>
        <v/>
      </c>
      <c r="J30" s="320" t="str">
        <f t="shared" si="10"/>
        <v/>
      </c>
      <c r="K30" s="320" t="str">
        <f t="shared" si="11"/>
        <v/>
      </c>
      <c r="L30" s="320" t="str">
        <f t="shared" si="12"/>
        <v/>
      </c>
      <c r="M30" s="320"/>
      <c r="N30" s="127"/>
      <c r="BI30" s="135"/>
      <c r="BJ30" s="136"/>
    </row>
    <row r="31" spans="1:62" s="60" customFormat="1" ht="18.600000000000001" customHeight="1" x14ac:dyDescent="0.25">
      <c r="A31" s="126"/>
      <c r="B31" s="314"/>
      <c r="C31" s="314"/>
      <c r="D31" s="315"/>
      <c r="E31" s="347">
        <f t="shared" si="13"/>
        <v>0</v>
      </c>
      <c r="F31" s="315">
        <f t="shared" si="7"/>
        <v>0</v>
      </c>
      <c r="G31" s="317"/>
      <c r="H31" s="320" t="str">
        <f t="shared" si="8"/>
        <v>x</v>
      </c>
      <c r="I31" s="320" t="str">
        <f t="shared" si="9"/>
        <v/>
      </c>
      <c r="J31" s="320" t="str">
        <f t="shared" si="10"/>
        <v/>
      </c>
      <c r="K31" s="320" t="str">
        <f t="shared" si="11"/>
        <v/>
      </c>
      <c r="L31" s="320" t="str">
        <f t="shared" si="12"/>
        <v/>
      </c>
      <c r="M31" s="320"/>
      <c r="N31" s="127"/>
      <c r="BI31" s="135"/>
      <c r="BJ31" s="136"/>
    </row>
    <row r="32" spans="1:62" s="60" customFormat="1" ht="18.600000000000001" customHeight="1" x14ac:dyDescent="0.25">
      <c r="A32" s="126"/>
      <c r="B32" s="314"/>
      <c r="C32" s="314"/>
      <c r="D32" s="315"/>
      <c r="E32" s="347">
        <f t="shared" si="13"/>
        <v>0</v>
      </c>
      <c r="F32" s="315">
        <f t="shared" si="7"/>
        <v>0</v>
      </c>
      <c r="G32" s="317"/>
      <c r="H32" s="320" t="str">
        <f t="shared" si="8"/>
        <v>x</v>
      </c>
      <c r="I32" s="320" t="str">
        <f t="shared" si="9"/>
        <v/>
      </c>
      <c r="J32" s="320" t="str">
        <f t="shared" si="10"/>
        <v/>
      </c>
      <c r="K32" s="320" t="str">
        <f t="shared" si="11"/>
        <v/>
      </c>
      <c r="L32" s="320" t="str">
        <f t="shared" si="12"/>
        <v/>
      </c>
      <c r="M32" s="320"/>
      <c r="N32" s="127"/>
      <c r="BI32" s="135"/>
      <c r="BJ32" s="136"/>
    </row>
    <row r="33" spans="1:62" s="60" customFormat="1" ht="18.600000000000001" customHeight="1" x14ac:dyDescent="0.25">
      <c r="A33" s="126"/>
      <c r="B33" s="314"/>
      <c r="C33" s="314"/>
      <c r="D33" s="315"/>
      <c r="E33" s="347">
        <f t="shared" si="13"/>
        <v>0</v>
      </c>
      <c r="F33" s="315">
        <f t="shared" si="7"/>
        <v>0</v>
      </c>
      <c r="G33" s="317"/>
      <c r="H33" s="320" t="str">
        <f t="shared" si="8"/>
        <v>x</v>
      </c>
      <c r="I33" s="320" t="str">
        <f t="shared" si="9"/>
        <v/>
      </c>
      <c r="J33" s="320" t="str">
        <f t="shared" si="10"/>
        <v/>
      </c>
      <c r="K33" s="320" t="str">
        <f t="shared" si="11"/>
        <v/>
      </c>
      <c r="L33" s="320" t="str">
        <f t="shared" si="12"/>
        <v/>
      </c>
      <c r="M33" s="320"/>
      <c r="N33" s="127"/>
      <c r="BI33" s="135"/>
      <c r="BJ33" s="136"/>
    </row>
    <row r="34" spans="1:62" s="60" customFormat="1" ht="18.600000000000001" customHeight="1" x14ac:dyDescent="0.25">
      <c r="A34" s="126"/>
      <c r="B34" s="314"/>
      <c r="C34" s="314"/>
      <c r="D34" s="315"/>
      <c r="E34" s="347">
        <f t="shared" si="13"/>
        <v>0</v>
      </c>
      <c r="F34" s="315">
        <f t="shared" si="7"/>
        <v>0</v>
      </c>
      <c r="G34" s="317"/>
      <c r="H34" s="320" t="str">
        <f t="shared" si="8"/>
        <v>x</v>
      </c>
      <c r="I34" s="320" t="str">
        <f t="shared" si="9"/>
        <v/>
      </c>
      <c r="J34" s="320" t="str">
        <f t="shared" si="10"/>
        <v/>
      </c>
      <c r="K34" s="320" t="str">
        <f t="shared" si="11"/>
        <v/>
      </c>
      <c r="L34" s="320" t="str">
        <f t="shared" si="12"/>
        <v/>
      </c>
      <c r="M34" s="320"/>
      <c r="N34" s="127"/>
      <c r="BI34" s="135"/>
      <c r="BJ34" s="136"/>
    </row>
    <row r="35" spans="1:62" s="60" customFormat="1" ht="18.600000000000001" customHeight="1" x14ac:dyDescent="0.25">
      <c r="A35" s="126"/>
      <c r="B35" s="314"/>
      <c r="C35" s="314"/>
      <c r="D35" s="315"/>
      <c r="E35" s="347">
        <f t="shared" si="13"/>
        <v>0</v>
      </c>
      <c r="F35" s="315">
        <f t="shared" si="7"/>
        <v>0</v>
      </c>
      <c r="G35" s="317"/>
      <c r="H35" s="320" t="str">
        <f t="shared" si="8"/>
        <v>x</v>
      </c>
      <c r="I35" s="320" t="str">
        <f t="shared" si="9"/>
        <v/>
      </c>
      <c r="J35" s="320" t="str">
        <f t="shared" si="10"/>
        <v/>
      </c>
      <c r="K35" s="320" t="str">
        <f t="shared" si="11"/>
        <v/>
      </c>
      <c r="L35" s="320" t="str">
        <f t="shared" si="12"/>
        <v/>
      </c>
      <c r="M35" s="320"/>
      <c r="N35" s="127"/>
      <c r="BI35" s="135"/>
      <c r="BJ35" s="136"/>
    </row>
    <row r="36" spans="1:62" s="60" customFormat="1" ht="18.600000000000001" customHeight="1" x14ac:dyDescent="0.25">
      <c r="A36" s="126"/>
      <c r="B36" s="314"/>
      <c r="C36" s="314"/>
      <c r="D36" s="315"/>
      <c r="E36" s="347">
        <f t="shared" si="13"/>
        <v>0</v>
      </c>
      <c r="F36" s="315">
        <f t="shared" si="7"/>
        <v>0</v>
      </c>
      <c r="G36" s="317"/>
      <c r="H36" s="320" t="str">
        <f t="shared" si="8"/>
        <v>x</v>
      </c>
      <c r="I36" s="320" t="str">
        <f t="shared" si="9"/>
        <v/>
      </c>
      <c r="J36" s="320" t="str">
        <f t="shared" si="10"/>
        <v/>
      </c>
      <c r="K36" s="320" t="str">
        <f t="shared" si="11"/>
        <v/>
      </c>
      <c r="L36" s="320" t="str">
        <f t="shared" si="12"/>
        <v/>
      </c>
      <c r="M36" s="320"/>
      <c r="N36" s="127"/>
      <c r="BI36" s="135"/>
      <c r="BJ36" s="136"/>
    </row>
    <row r="37" spans="1:62" s="60" customFormat="1" ht="18.600000000000001" customHeight="1" x14ac:dyDescent="0.25">
      <c r="A37" s="126"/>
      <c r="B37" s="314"/>
      <c r="C37" s="314"/>
      <c r="D37" s="315"/>
      <c r="E37" s="347">
        <f t="shared" si="13"/>
        <v>0</v>
      </c>
      <c r="F37" s="315">
        <f t="shared" si="7"/>
        <v>0</v>
      </c>
      <c r="G37" s="317"/>
      <c r="H37" s="320" t="str">
        <f t="shared" si="8"/>
        <v>x</v>
      </c>
      <c r="I37" s="320" t="str">
        <f t="shared" si="9"/>
        <v/>
      </c>
      <c r="J37" s="320" t="str">
        <f t="shared" si="10"/>
        <v/>
      </c>
      <c r="K37" s="320" t="str">
        <f t="shared" si="11"/>
        <v/>
      </c>
      <c r="L37" s="320" t="str">
        <f t="shared" si="12"/>
        <v/>
      </c>
      <c r="M37" s="320"/>
      <c r="N37" s="127"/>
      <c r="BI37" s="135"/>
      <c r="BJ37" s="136"/>
    </row>
    <row r="38" spans="1:62" s="60" customFormat="1" ht="18.600000000000001" customHeight="1" x14ac:dyDescent="0.25">
      <c r="A38" s="126"/>
      <c r="B38" s="314"/>
      <c r="C38" s="314"/>
      <c r="D38" s="315"/>
      <c r="E38" s="347">
        <f t="shared" si="13"/>
        <v>0</v>
      </c>
      <c r="F38" s="315">
        <f t="shared" si="7"/>
        <v>0</v>
      </c>
      <c r="G38" s="317"/>
      <c r="H38" s="320" t="str">
        <f t="shared" si="8"/>
        <v>x</v>
      </c>
      <c r="I38" s="320" t="str">
        <f t="shared" si="9"/>
        <v/>
      </c>
      <c r="J38" s="320" t="str">
        <f t="shared" si="10"/>
        <v/>
      </c>
      <c r="K38" s="320" t="str">
        <f t="shared" si="11"/>
        <v/>
      </c>
      <c r="L38" s="320" t="str">
        <f t="shared" si="12"/>
        <v/>
      </c>
      <c r="M38" s="320"/>
      <c r="N38" s="127"/>
      <c r="BI38" s="135"/>
      <c r="BJ38" s="136"/>
    </row>
    <row r="39" spans="1:62" s="60" customFormat="1" ht="18.600000000000001" customHeight="1" x14ac:dyDescent="0.25">
      <c r="A39" s="126"/>
      <c r="B39" s="314"/>
      <c r="C39" s="314"/>
      <c r="D39" s="315"/>
      <c r="E39" s="347">
        <f t="shared" si="13"/>
        <v>0</v>
      </c>
      <c r="F39" s="315">
        <f t="shared" si="7"/>
        <v>0</v>
      </c>
      <c r="G39" s="317"/>
      <c r="H39" s="320" t="str">
        <f t="shared" si="8"/>
        <v>x</v>
      </c>
      <c r="I39" s="320" t="str">
        <f t="shared" si="9"/>
        <v/>
      </c>
      <c r="J39" s="320" t="str">
        <f t="shared" si="10"/>
        <v/>
      </c>
      <c r="K39" s="320" t="str">
        <f t="shared" si="11"/>
        <v/>
      </c>
      <c r="L39" s="320" t="str">
        <f t="shared" si="12"/>
        <v/>
      </c>
      <c r="M39" s="320"/>
      <c r="N39" s="127"/>
      <c r="BI39" s="135"/>
      <c r="BJ39" s="136"/>
    </row>
    <row r="40" spans="1:62" s="60" customFormat="1" ht="18.600000000000001" customHeight="1" x14ac:dyDescent="0.25">
      <c r="A40" s="126"/>
      <c r="B40" s="314"/>
      <c r="C40" s="314"/>
      <c r="D40" s="315"/>
      <c r="E40" s="347">
        <f t="shared" si="13"/>
        <v>0</v>
      </c>
      <c r="F40" s="315">
        <f>G40/100</f>
        <v>0</v>
      </c>
      <c r="G40" s="317"/>
      <c r="H40" s="320" t="str">
        <f t="shared" si="8"/>
        <v>x</v>
      </c>
      <c r="I40" s="320" t="str">
        <f t="shared" si="9"/>
        <v/>
      </c>
      <c r="J40" s="320" t="str">
        <f t="shared" si="10"/>
        <v/>
      </c>
      <c r="K40" s="320" t="str">
        <f t="shared" si="11"/>
        <v/>
      </c>
      <c r="L40" s="320" t="str">
        <f t="shared" si="12"/>
        <v/>
      </c>
      <c r="M40" s="320"/>
      <c r="N40" s="127"/>
      <c r="BI40" s="135"/>
      <c r="BJ40" s="136"/>
    </row>
    <row r="41" spans="1:62" s="60" customFormat="1" ht="17.45" customHeight="1" thickBot="1" x14ac:dyDescent="0.3">
      <c r="A41" s="126"/>
      <c r="B41" s="482" t="s">
        <v>582</v>
      </c>
      <c r="C41" s="483"/>
      <c r="D41" s="348" t="s">
        <v>285</v>
      </c>
      <c r="E41" s="518" t="s">
        <v>286</v>
      </c>
      <c r="F41" s="518"/>
      <c r="G41" s="518"/>
      <c r="H41" s="514" t="s">
        <v>287</v>
      </c>
      <c r="I41" s="482"/>
      <c r="J41" s="482"/>
      <c r="K41" s="482"/>
      <c r="L41" s="482"/>
      <c r="M41" s="516" t="s">
        <v>288</v>
      </c>
      <c r="N41" s="127"/>
      <c r="P41" s="312">
        <f>SUM(E29:E40)</f>
        <v>20</v>
      </c>
      <c r="BI41" s="133"/>
      <c r="BJ41" s="134"/>
    </row>
    <row r="42" spans="1:62" s="60" customFormat="1" ht="17.45" customHeight="1" x14ac:dyDescent="0.25">
      <c r="A42" s="126"/>
      <c r="B42" s="484"/>
      <c r="C42" s="485"/>
      <c r="D42" s="349">
        <f>SUM(D29:D40)</f>
        <v>20</v>
      </c>
      <c r="E42" s="511">
        <f>SUM(E29:E40)</f>
        <v>20</v>
      </c>
      <c r="F42" s="512"/>
      <c r="G42" s="513"/>
      <c r="H42" s="515"/>
      <c r="I42" s="496"/>
      <c r="J42" s="496"/>
      <c r="K42" s="496"/>
      <c r="L42" s="496"/>
      <c r="M42" s="517"/>
      <c r="N42" s="127"/>
      <c r="P42" s="312"/>
      <c r="BI42" s="345"/>
      <c r="BJ42" s="345"/>
    </row>
    <row r="43" spans="1:62" s="60" customFormat="1" ht="24" customHeight="1" x14ac:dyDescent="0.25">
      <c r="A43" s="126"/>
      <c r="B43" s="486" t="s">
        <v>583</v>
      </c>
      <c r="C43" s="487"/>
      <c r="D43" s="350">
        <f>D42+D24</f>
        <v>80</v>
      </c>
      <c r="E43" s="519">
        <f>E42+E24</f>
        <v>75</v>
      </c>
      <c r="F43" s="519"/>
      <c r="G43" s="519"/>
      <c r="H43" s="335"/>
      <c r="I43" s="336">
        <f>IF(I29="x",F29*E29)+IF(I30="x",F30*E30)+IF(I31="x",F31*E31)++IF(I32="x",F32*E32)+IF(I33="x",F33*E33)+IF(I34="x",F34*E34)+IF(I35="x",F35*E35)+IF(I36="x",F36*E36)+IF(I37="x",F37*E37)+IF(I38="x",F38*E38)+IF(I39="x",F39*E39)+IF(I40="x",F40*E40)</f>
        <v>0</v>
      </c>
      <c r="J43" s="336">
        <f>IF(J31="x",F31*E31)+IF(J32="x",F32*E32)+IF(J33="x",F33*E33)+IF(J34="x",F34*E34)+IF(J35="x",F35*E35)+IF(J36="x",F36*E36)+IF(J37="x",F37*E37)+IF(J38="x",F38*E38)+IF(J39="x",F39*E39)+IF(J40="x",F40*E40)</f>
        <v>0</v>
      </c>
      <c r="K43" s="336">
        <f>IF(K31="x",F31*E31)+IF(K32="x",F32*E32)+IF(K33="x",F33*E33)+IF(K34="x",F34*E34)+IF(K35="x",F35*E35)+IF(K36="x",F36*E36)+IF(K37="x",F37*E37)+IF(K38="x",F38*E38)+IF(K39="x",F39*E39)+IF(K40="x",F40*E40)</f>
        <v>0</v>
      </c>
      <c r="L43" s="336">
        <f>IF(L29="x",F29*E29)+IF(L30="x",F30*E30)+IF(L31="x",F31*E31)+IF(L32="x",F32*E32)+IF(L33="x",F33*E33)+IF(L34="x",F34*E34)+IF(L35="x",F35*E35)+IF(L36="x",F36*E36)+IF(L37="x",F37*E37)+IF(L38="x",F38*E38)+IF(L39="x",F39*E39)+IF(L40="x",F40*E40)</f>
        <v>0</v>
      </c>
      <c r="M43" s="351">
        <f>SUM(I43:L43)</f>
        <v>0</v>
      </c>
      <c r="N43" s="127"/>
      <c r="BI43" s="135"/>
      <c r="BJ43" s="136"/>
    </row>
    <row r="44" spans="1:62" ht="24" customHeight="1" x14ac:dyDescent="0.25">
      <c r="A44" s="126"/>
      <c r="B44" s="527" t="s">
        <v>290</v>
      </c>
      <c r="C44" s="528"/>
      <c r="D44" s="531" t="s">
        <v>291</v>
      </c>
      <c r="E44" s="531" t="s">
        <v>292</v>
      </c>
      <c r="F44" s="531" t="s">
        <v>293</v>
      </c>
      <c r="G44" s="532" t="s">
        <v>294</v>
      </c>
      <c r="H44" s="508" t="s">
        <v>295</v>
      </c>
      <c r="I44" s="508"/>
      <c r="J44" s="508"/>
      <c r="K44" s="508"/>
      <c r="L44" s="508"/>
      <c r="M44" s="352"/>
      <c r="N44" s="127"/>
      <c r="BI44" s="135"/>
    </row>
    <row r="45" spans="1:62" ht="24" customHeight="1" x14ac:dyDescent="0.25">
      <c r="A45" s="126"/>
      <c r="B45" s="527"/>
      <c r="C45" s="528"/>
      <c r="D45" s="502"/>
      <c r="E45" s="502"/>
      <c r="F45" s="502"/>
      <c r="G45" s="503"/>
      <c r="H45" s="329">
        <v>1</v>
      </c>
      <c r="I45" s="329">
        <v>2</v>
      </c>
      <c r="J45" s="329">
        <v>3</v>
      </c>
      <c r="K45" s="329">
        <v>4</v>
      </c>
      <c r="L45" s="329">
        <v>5</v>
      </c>
      <c r="M45" s="509" t="str">
        <f>M26</f>
        <v>NOTE</v>
      </c>
      <c r="N45" s="127"/>
      <c r="BI45" s="49"/>
      <c r="BJ45" s="50"/>
    </row>
    <row r="46" spans="1:62" ht="24" customHeight="1" x14ac:dyDescent="0.25">
      <c r="A46" s="126"/>
      <c r="B46" s="529"/>
      <c r="C46" s="530"/>
      <c r="D46" s="502"/>
      <c r="E46" s="502"/>
      <c r="F46" s="502"/>
      <c r="G46" s="503"/>
      <c r="H46" s="330" t="s">
        <v>232</v>
      </c>
      <c r="I46" s="330" t="s">
        <v>233</v>
      </c>
      <c r="J46" s="331" t="s">
        <v>234</v>
      </c>
      <c r="K46" s="331" t="s">
        <v>270</v>
      </c>
      <c r="L46" s="331" t="s">
        <v>271</v>
      </c>
      <c r="M46" s="509"/>
      <c r="N46" s="127"/>
      <c r="BI46" s="49"/>
      <c r="BJ46" s="50"/>
    </row>
    <row r="47" spans="1:62" ht="24" customHeight="1" x14ac:dyDescent="0.25">
      <c r="A47" s="126"/>
      <c r="B47" s="353" t="s">
        <v>296</v>
      </c>
      <c r="C47" s="353" t="s">
        <v>297</v>
      </c>
      <c r="D47" s="502"/>
      <c r="E47" s="502"/>
      <c r="F47" s="502"/>
      <c r="G47" s="503"/>
      <c r="H47" s="328" t="s">
        <v>298</v>
      </c>
      <c r="I47" s="328" t="s">
        <v>299</v>
      </c>
      <c r="J47" s="328" t="s">
        <v>300</v>
      </c>
      <c r="K47" s="328" t="s">
        <v>301</v>
      </c>
      <c r="L47" s="328" t="s">
        <v>302</v>
      </c>
      <c r="M47" s="509"/>
      <c r="N47" s="127"/>
    </row>
    <row r="48" spans="1:62" ht="27.6" customHeight="1" x14ac:dyDescent="0.25">
      <c r="A48" s="126"/>
      <c r="B48" s="321"/>
      <c r="C48" s="321"/>
      <c r="D48" s="316">
        <v>0</v>
      </c>
      <c r="E48" s="346" t="e">
        <f>(D48/D$68)*20</f>
        <v>#DIV/0!</v>
      </c>
      <c r="F48" s="323">
        <f t="shared" ref="F48:F66" si="14">G48/100</f>
        <v>0</v>
      </c>
      <c r="G48" s="324"/>
      <c r="H48" s="320" t="str">
        <f t="shared" ref="H48:H66" si="15">IF($F48&lt;=0.2,IF($F48&gt;=0,"x",""),"")</f>
        <v>x</v>
      </c>
      <c r="I48" s="320" t="str">
        <f t="shared" ref="I48:I66" si="16">IF(F48&lt;=0.5,IF(F48&gt;=0.21,"x",""),"")</f>
        <v/>
      </c>
      <c r="J48" s="320" t="str">
        <f t="shared" ref="J48:J66" si="17">IF(F48&lt;=0.7,IF(F48&gt;=0.51,"x",""),"")</f>
        <v/>
      </c>
      <c r="K48" s="320" t="str">
        <f t="shared" ref="K48:K66" si="18">IF(F48&lt;=0.9,IF(F48&gt;=0.71,"x",""),"")</f>
        <v/>
      </c>
      <c r="L48" s="320" t="str">
        <f t="shared" ref="L48:L66" si="19">IF(F48&lt;=1,IF(F48&gt;0.9,"x",""),"")</f>
        <v/>
      </c>
      <c r="M48" s="325"/>
      <c r="N48" s="127"/>
      <c r="BI48" s="42"/>
      <c r="BJ48" s="42"/>
    </row>
    <row r="49" spans="1:62" ht="27.6" customHeight="1" x14ac:dyDescent="0.25">
      <c r="A49" s="126"/>
      <c r="B49" s="321"/>
      <c r="C49" s="321"/>
      <c r="D49" s="316"/>
      <c r="E49" s="346" t="e">
        <f t="shared" ref="E49:E56" si="20">(D49/D$68)*20</f>
        <v>#DIV/0!</v>
      </c>
      <c r="F49" s="323">
        <f t="shared" si="14"/>
        <v>0</v>
      </c>
      <c r="G49" s="324"/>
      <c r="H49" s="320" t="str">
        <f t="shared" si="15"/>
        <v>x</v>
      </c>
      <c r="I49" s="320" t="str">
        <f t="shared" si="16"/>
        <v/>
      </c>
      <c r="J49" s="320" t="str">
        <f t="shared" si="17"/>
        <v/>
      </c>
      <c r="K49" s="320" t="str">
        <f t="shared" si="18"/>
        <v/>
      </c>
      <c r="L49" s="320" t="str">
        <f t="shared" si="19"/>
        <v/>
      </c>
      <c r="M49" s="325"/>
      <c r="N49" s="127"/>
      <c r="BI49" s="42"/>
      <c r="BJ49" s="42"/>
    </row>
    <row r="50" spans="1:62" ht="27.6" customHeight="1" x14ac:dyDescent="0.25">
      <c r="A50" s="126"/>
      <c r="B50" s="321"/>
      <c r="C50" s="321"/>
      <c r="D50" s="316"/>
      <c r="E50" s="346" t="e">
        <f t="shared" si="20"/>
        <v>#DIV/0!</v>
      </c>
      <c r="F50" s="323">
        <f t="shared" si="14"/>
        <v>0</v>
      </c>
      <c r="G50" s="324"/>
      <c r="H50" s="320" t="str">
        <f t="shared" si="15"/>
        <v>x</v>
      </c>
      <c r="I50" s="320" t="str">
        <f t="shared" si="16"/>
        <v/>
      </c>
      <c r="J50" s="320" t="str">
        <f t="shared" si="17"/>
        <v/>
      </c>
      <c r="K50" s="320" t="str">
        <f t="shared" si="18"/>
        <v/>
      </c>
      <c r="L50" s="320" t="str">
        <f t="shared" si="19"/>
        <v/>
      </c>
      <c r="M50" s="325"/>
      <c r="N50" s="127"/>
      <c r="BI50" s="42"/>
      <c r="BJ50" s="42"/>
    </row>
    <row r="51" spans="1:62" ht="27.6" customHeight="1" x14ac:dyDescent="0.25">
      <c r="A51" s="126"/>
      <c r="B51" s="321"/>
      <c r="C51" s="321"/>
      <c r="D51" s="316"/>
      <c r="E51" s="346" t="e">
        <f t="shared" si="20"/>
        <v>#DIV/0!</v>
      </c>
      <c r="F51" s="323">
        <f t="shared" si="14"/>
        <v>0</v>
      </c>
      <c r="G51" s="324"/>
      <c r="H51" s="320" t="str">
        <f t="shared" si="15"/>
        <v>x</v>
      </c>
      <c r="I51" s="320" t="str">
        <f t="shared" si="16"/>
        <v/>
      </c>
      <c r="J51" s="320" t="str">
        <f t="shared" si="17"/>
        <v/>
      </c>
      <c r="K51" s="320" t="str">
        <f t="shared" si="18"/>
        <v/>
      </c>
      <c r="L51" s="320" t="str">
        <f t="shared" si="19"/>
        <v/>
      </c>
      <c r="M51" s="325"/>
      <c r="N51" s="127"/>
      <c r="BI51" s="42"/>
      <c r="BJ51" s="42"/>
    </row>
    <row r="52" spans="1:62" ht="27.6" customHeight="1" x14ac:dyDescent="0.25">
      <c r="A52" s="126"/>
      <c r="B52" s="321"/>
      <c r="C52" s="321"/>
      <c r="D52" s="316"/>
      <c r="E52" s="346" t="e">
        <f t="shared" si="20"/>
        <v>#DIV/0!</v>
      </c>
      <c r="F52" s="323">
        <f t="shared" si="14"/>
        <v>0</v>
      </c>
      <c r="G52" s="324"/>
      <c r="H52" s="320" t="str">
        <f t="shared" si="15"/>
        <v>x</v>
      </c>
      <c r="I52" s="320" t="str">
        <f t="shared" si="16"/>
        <v/>
      </c>
      <c r="J52" s="320" t="str">
        <f t="shared" si="17"/>
        <v/>
      </c>
      <c r="K52" s="320" t="str">
        <f t="shared" si="18"/>
        <v/>
      </c>
      <c r="L52" s="320" t="str">
        <f t="shared" si="19"/>
        <v/>
      </c>
      <c r="M52" s="325"/>
      <c r="N52" s="127"/>
      <c r="BI52" s="42"/>
      <c r="BJ52" s="42"/>
    </row>
    <row r="53" spans="1:62" ht="27.6" customHeight="1" x14ac:dyDescent="0.25">
      <c r="A53" s="126"/>
      <c r="B53" s="321"/>
      <c r="C53" s="321"/>
      <c r="D53" s="316"/>
      <c r="E53" s="346" t="e">
        <f t="shared" si="20"/>
        <v>#DIV/0!</v>
      </c>
      <c r="F53" s="323">
        <f t="shared" si="14"/>
        <v>0</v>
      </c>
      <c r="G53" s="324"/>
      <c r="H53" s="320" t="str">
        <f t="shared" si="15"/>
        <v>x</v>
      </c>
      <c r="I53" s="320" t="str">
        <f t="shared" si="16"/>
        <v/>
      </c>
      <c r="J53" s="320" t="str">
        <f t="shared" si="17"/>
        <v/>
      </c>
      <c r="K53" s="320" t="str">
        <f t="shared" si="18"/>
        <v/>
      </c>
      <c r="L53" s="320" t="str">
        <f t="shared" si="19"/>
        <v/>
      </c>
      <c r="M53" s="325"/>
      <c r="N53" s="127"/>
      <c r="BI53" s="42"/>
      <c r="BJ53" s="42"/>
    </row>
    <row r="54" spans="1:62" ht="27.6" customHeight="1" x14ac:dyDescent="0.25">
      <c r="A54" s="126"/>
      <c r="B54" s="321"/>
      <c r="C54" s="321"/>
      <c r="D54" s="316"/>
      <c r="E54" s="346" t="e">
        <f t="shared" si="20"/>
        <v>#DIV/0!</v>
      </c>
      <c r="F54" s="323">
        <f t="shared" si="14"/>
        <v>0</v>
      </c>
      <c r="G54" s="324"/>
      <c r="H54" s="320" t="str">
        <f t="shared" si="15"/>
        <v>x</v>
      </c>
      <c r="I54" s="320" t="str">
        <f t="shared" si="16"/>
        <v/>
      </c>
      <c r="J54" s="320" t="str">
        <f t="shared" si="17"/>
        <v/>
      </c>
      <c r="K54" s="320" t="str">
        <f t="shared" si="18"/>
        <v/>
      </c>
      <c r="L54" s="320" t="str">
        <f t="shared" si="19"/>
        <v/>
      </c>
      <c r="M54" s="325"/>
      <c r="N54" s="127"/>
      <c r="BI54" s="42"/>
      <c r="BJ54" s="42"/>
    </row>
    <row r="55" spans="1:62" ht="27.6" customHeight="1" x14ac:dyDescent="0.25">
      <c r="A55" s="126"/>
      <c r="B55" s="321"/>
      <c r="C55" s="321"/>
      <c r="D55" s="316"/>
      <c r="E55" s="346" t="e">
        <f t="shared" si="20"/>
        <v>#DIV/0!</v>
      </c>
      <c r="F55" s="323">
        <f t="shared" si="14"/>
        <v>0</v>
      </c>
      <c r="G55" s="324"/>
      <c r="H55" s="320" t="str">
        <f t="shared" si="15"/>
        <v>x</v>
      </c>
      <c r="I55" s="320" t="str">
        <f t="shared" si="16"/>
        <v/>
      </c>
      <c r="J55" s="320" t="str">
        <f t="shared" si="17"/>
        <v/>
      </c>
      <c r="K55" s="320" t="str">
        <f t="shared" si="18"/>
        <v/>
      </c>
      <c r="L55" s="320" t="str">
        <f t="shared" si="19"/>
        <v/>
      </c>
      <c r="M55" s="325"/>
      <c r="N55" s="127"/>
      <c r="BI55" s="42"/>
      <c r="BJ55" s="42"/>
    </row>
    <row r="56" spans="1:62" ht="27.6" customHeight="1" x14ac:dyDescent="0.25">
      <c r="A56" s="126"/>
      <c r="B56" s="321"/>
      <c r="C56" s="321"/>
      <c r="D56" s="316"/>
      <c r="E56" s="346" t="e">
        <f t="shared" si="20"/>
        <v>#DIV/0!</v>
      </c>
      <c r="F56" s="323">
        <f t="shared" si="14"/>
        <v>0</v>
      </c>
      <c r="G56" s="324"/>
      <c r="H56" s="320" t="str">
        <f t="shared" si="15"/>
        <v>x</v>
      </c>
      <c r="I56" s="320" t="str">
        <f t="shared" si="16"/>
        <v/>
      </c>
      <c r="J56" s="320" t="str">
        <f t="shared" si="17"/>
        <v/>
      </c>
      <c r="K56" s="320" t="str">
        <f t="shared" si="18"/>
        <v/>
      </c>
      <c r="L56" s="320" t="str">
        <f t="shared" si="19"/>
        <v/>
      </c>
      <c r="M56" s="325"/>
      <c r="N56" s="127"/>
      <c r="BI56" s="42"/>
      <c r="BJ56" s="42"/>
    </row>
    <row r="57" spans="1:62" ht="24" hidden="1" customHeight="1" x14ac:dyDescent="0.25">
      <c r="A57" s="126"/>
      <c r="B57" s="321" t="s">
        <v>570</v>
      </c>
      <c r="C57" s="326"/>
      <c r="D57" s="316"/>
      <c r="E57" s="322" t="e">
        <f t="shared" ref="E57:E66" si="21">(D57/D$68)*100</f>
        <v>#DIV/0!</v>
      </c>
      <c r="F57" s="323">
        <f t="shared" si="14"/>
        <v>0</v>
      </c>
      <c r="G57" s="324"/>
      <c r="H57" s="320" t="str">
        <f t="shared" si="15"/>
        <v>x</v>
      </c>
      <c r="I57" s="320" t="str">
        <f t="shared" si="16"/>
        <v/>
      </c>
      <c r="J57" s="320" t="str">
        <f t="shared" si="17"/>
        <v/>
      </c>
      <c r="K57" s="320" t="str">
        <f t="shared" si="18"/>
        <v/>
      </c>
      <c r="L57" s="320" t="str">
        <f t="shared" si="19"/>
        <v/>
      </c>
      <c r="M57" s="325"/>
      <c r="N57" s="127"/>
      <c r="BI57" s="42"/>
      <c r="BJ57" s="42"/>
    </row>
    <row r="58" spans="1:62" ht="24" hidden="1" customHeight="1" x14ac:dyDescent="0.25">
      <c r="A58" s="126"/>
      <c r="B58" s="321" t="s">
        <v>570</v>
      </c>
      <c r="C58" s="326"/>
      <c r="D58" s="316"/>
      <c r="E58" s="322" t="e">
        <f t="shared" si="21"/>
        <v>#DIV/0!</v>
      </c>
      <c r="F58" s="323">
        <f t="shared" si="14"/>
        <v>0</v>
      </c>
      <c r="G58" s="324"/>
      <c r="H58" s="320" t="str">
        <f t="shared" si="15"/>
        <v>x</v>
      </c>
      <c r="I58" s="320" t="str">
        <f t="shared" si="16"/>
        <v/>
      </c>
      <c r="J58" s="320" t="str">
        <f t="shared" si="17"/>
        <v/>
      </c>
      <c r="K58" s="320" t="str">
        <f t="shared" si="18"/>
        <v/>
      </c>
      <c r="L58" s="320" t="str">
        <f t="shared" si="19"/>
        <v/>
      </c>
      <c r="M58" s="325"/>
      <c r="N58" s="127"/>
      <c r="BI58" s="42"/>
      <c r="BJ58" s="42"/>
    </row>
    <row r="59" spans="1:62" ht="24" hidden="1" customHeight="1" x14ac:dyDescent="0.25">
      <c r="A59" s="126"/>
      <c r="B59" s="321" t="s">
        <v>570</v>
      </c>
      <c r="C59" s="326"/>
      <c r="D59" s="316"/>
      <c r="E59" s="322" t="e">
        <f t="shared" si="21"/>
        <v>#DIV/0!</v>
      </c>
      <c r="F59" s="323">
        <f t="shared" si="14"/>
        <v>0</v>
      </c>
      <c r="G59" s="324"/>
      <c r="H59" s="320" t="str">
        <f t="shared" si="15"/>
        <v>x</v>
      </c>
      <c r="I59" s="320" t="str">
        <f t="shared" si="16"/>
        <v/>
      </c>
      <c r="J59" s="320" t="str">
        <f t="shared" si="17"/>
        <v/>
      </c>
      <c r="K59" s="320" t="str">
        <f t="shared" si="18"/>
        <v/>
      </c>
      <c r="L59" s="320" t="str">
        <f t="shared" si="19"/>
        <v/>
      </c>
      <c r="M59" s="325"/>
      <c r="N59" s="127"/>
      <c r="BI59" s="42"/>
      <c r="BJ59" s="42"/>
    </row>
    <row r="60" spans="1:62" ht="24" hidden="1" customHeight="1" x14ac:dyDescent="0.25">
      <c r="A60" s="126"/>
      <c r="B60" s="321" t="s">
        <v>570</v>
      </c>
      <c r="C60" s="326"/>
      <c r="D60" s="316"/>
      <c r="E60" s="322" t="e">
        <f t="shared" si="21"/>
        <v>#DIV/0!</v>
      </c>
      <c r="F60" s="323">
        <f t="shared" si="14"/>
        <v>0</v>
      </c>
      <c r="G60" s="324"/>
      <c r="H60" s="320" t="str">
        <f t="shared" si="15"/>
        <v>x</v>
      </c>
      <c r="I60" s="320" t="str">
        <f t="shared" si="16"/>
        <v/>
      </c>
      <c r="J60" s="320" t="str">
        <f t="shared" si="17"/>
        <v/>
      </c>
      <c r="K60" s="320" t="str">
        <f t="shared" si="18"/>
        <v/>
      </c>
      <c r="L60" s="320" t="str">
        <f t="shared" si="19"/>
        <v/>
      </c>
      <c r="M60" s="325"/>
      <c r="N60" s="127"/>
      <c r="BI60" s="42"/>
      <c r="BJ60" s="42"/>
    </row>
    <row r="61" spans="1:62" ht="24" hidden="1" customHeight="1" x14ac:dyDescent="0.25">
      <c r="A61" s="126"/>
      <c r="B61" s="321" t="s">
        <v>570</v>
      </c>
      <c r="C61" s="326"/>
      <c r="D61" s="316"/>
      <c r="E61" s="322" t="e">
        <f t="shared" si="21"/>
        <v>#DIV/0!</v>
      </c>
      <c r="F61" s="323">
        <f t="shared" si="14"/>
        <v>0</v>
      </c>
      <c r="G61" s="324"/>
      <c r="H61" s="320" t="str">
        <f t="shared" si="15"/>
        <v>x</v>
      </c>
      <c r="I61" s="320" t="str">
        <f t="shared" si="16"/>
        <v/>
      </c>
      <c r="J61" s="320" t="str">
        <f t="shared" si="17"/>
        <v/>
      </c>
      <c r="K61" s="320" t="str">
        <f t="shared" si="18"/>
        <v/>
      </c>
      <c r="L61" s="320" t="str">
        <f t="shared" si="19"/>
        <v/>
      </c>
      <c r="M61" s="325"/>
      <c r="N61" s="127"/>
      <c r="BI61" s="42"/>
      <c r="BJ61" s="42"/>
    </row>
    <row r="62" spans="1:62" ht="24" hidden="1" customHeight="1" x14ac:dyDescent="0.25">
      <c r="A62" s="126"/>
      <c r="B62" s="321" t="s">
        <v>570</v>
      </c>
      <c r="C62" s="326"/>
      <c r="D62" s="316"/>
      <c r="E62" s="322" t="e">
        <f t="shared" si="21"/>
        <v>#DIV/0!</v>
      </c>
      <c r="F62" s="323">
        <f t="shared" si="14"/>
        <v>0</v>
      </c>
      <c r="G62" s="324"/>
      <c r="H62" s="320" t="str">
        <f t="shared" si="15"/>
        <v>x</v>
      </c>
      <c r="I62" s="320" t="str">
        <f t="shared" si="16"/>
        <v/>
      </c>
      <c r="J62" s="320" t="str">
        <f t="shared" si="17"/>
        <v/>
      </c>
      <c r="K62" s="320" t="str">
        <f t="shared" si="18"/>
        <v/>
      </c>
      <c r="L62" s="320" t="str">
        <f t="shared" si="19"/>
        <v/>
      </c>
      <c r="M62" s="325"/>
      <c r="N62" s="127"/>
      <c r="BI62" s="42"/>
      <c r="BJ62" s="42"/>
    </row>
    <row r="63" spans="1:62" ht="24" hidden="1" customHeight="1" x14ac:dyDescent="0.25">
      <c r="A63" s="126"/>
      <c r="B63" s="321" t="s">
        <v>570</v>
      </c>
      <c r="C63" s="326"/>
      <c r="D63" s="316"/>
      <c r="E63" s="322" t="e">
        <f t="shared" si="21"/>
        <v>#DIV/0!</v>
      </c>
      <c r="F63" s="323">
        <f t="shared" si="14"/>
        <v>0</v>
      </c>
      <c r="G63" s="324"/>
      <c r="H63" s="320" t="str">
        <f t="shared" si="15"/>
        <v>x</v>
      </c>
      <c r="I63" s="320" t="str">
        <f t="shared" si="16"/>
        <v/>
      </c>
      <c r="J63" s="320" t="str">
        <f t="shared" si="17"/>
        <v/>
      </c>
      <c r="K63" s="320" t="str">
        <f t="shared" si="18"/>
        <v/>
      </c>
      <c r="L63" s="320" t="str">
        <f t="shared" si="19"/>
        <v/>
      </c>
      <c r="M63" s="325"/>
      <c r="N63" s="127"/>
      <c r="BI63" s="42"/>
      <c r="BJ63" s="42"/>
    </row>
    <row r="64" spans="1:62" ht="24" hidden="1" customHeight="1" x14ac:dyDescent="0.25">
      <c r="A64" s="126"/>
      <c r="B64" s="321" t="s">
        <v>570</v>
      </c>
      <c r="C64" s="326"/>
      <c r="D64" s="316"/>
      <c r="E64" s="322" t="e">
        <f t="shared" si="21"/>
        <v>#DIV/0!</v>
      </c>
      <c r="F64" s="323">
        <f>G64/100</f>
        <v>0</v>
      </c>
      <c r="G64" s="324"/>
      <c r="H64" s="320" t="str">
        <f t="shared" si="15"/>
        <v>x</v>
      </c>
      <c r="I64" s="320" t="str">
        <f t="shared" si="16"/>
        <v/>
      </c>
      <c r="J64" s="320" t="str">
        <f t="shared" si="17"/>
        <v/>
      </c>
      <c r="K64" s="320" t="str">
        <f t="shared" si="18"/>
        <v/>
      </c>
      <c r="L64" s="320" t="str">
        <f t="shared" si="19"/>
        <v/>
      </c>
      <c r="M64" s="325"/>
      <c r="N64" s="127"/>
    </row>
    <row r="65" spans="1:62" ht="19.899999999999999" hidden="1" customHeight="1" x14ac:dyDescent="0.25">
      <c r="A65" s="126"/>
      <c r="B65" s="321"/>
      <c r="C65" s="326"/>
      <c r="D65" s="316"/>
      <c r="E65" s="322" t="e">
        <f t="shared" si="21"/>
        <v>#DIV/0!</v>
      </c>
      <c r="F65" s="323">
        <f>G65/100</f>
        <v>0</v>
      </c>
      <c r="G65" s="324"/>
      <c r="H65" s="320" t="str">
        <f t="shared" si="15"/>
        <v>x</v>
      </c>
      <c r="I65" s="320" t="str">
        <f t="shared" si="16"/>
        <v/>
      </c>
      <c r="J65" s="320" t="str">
        <f t="shared" si="17"/>
        <v/>
      </c>
      <c r="K65" s="320" t="str">
        <f t="shared" si="18"/>
        <v/>
      </c>
      <c r="L65" s="320" t="str">
        <f t="shared" si="19"/>
        <v/>
      </c>
      <c r="M65" s="325"/>
      <c r="N65" s="127"/>
    </row>
    <row r="66" spans="1:62" ht="48.6" hidden="1" customHeight="1" x14ac:dyDescent="0.25">
      <c r="A66" s="126"/>
      <c r="D66" s="316"/>
      <c r="E66" s="322" t="e">
        <f t="shared" si="21"/>
        <v>#DIV/0!</v>
      </c>
      <c r="F66" s="323">
        <f t="shared" si="14"/>
        <v>0</v>
      </c>
      <c r="G66" s="324"/>
      <c r="H66" s="320" t="str">
        <f t="shared" si="15"/>
        <v>x</v>
      </c>
      <c r="I66" s="320" t="str">
        <f t="shared" si="16"/>
        <v/>
      </c>
      <c r="J66" s="320" t="str">
        <f t="shared" si="17"/>
        <v/>
      </c>
      <c r="K66" s="320" t="str">
        <f t="shared" si="18"/>
        <v/>
      </c>
      <c r="L66" s="320" t="str">
        <f t="shared" si="19"/>
        <v/>
      </c>
      <c r="M66" s="325"/>
      <c r="N66" s="127"/>
      <c r="O66" s="145">
        <f>SUM(E29:E40)</f>
        <v>20</v>
      </c>
      <c r="P66" s="313" t="e">
        <f>SUM(E48:E66)</f>
        <v>#DIV/0!</v>
      </c>
    </row>
    <row r="67" spans="1:62" s="60" customFormat="1" ht="24" customHeight="1" x14ac:dyDescent="0.25">
      <c r="A67" s="126"/>
      <c r="B67" s="504" t="s">
        <v>305</v>
      </c>
      <c r="C67" s="504"/>
      <c r="D67" s="354">
        <f>SUM(D48:D66)</f>
        <v>0</v>
      </c>
      <c r="E67" s="510" t="s">
        <v>306</v>
      </c>
      <c r="F67" s="510"/>
      <c r="G67" s="510"/>
      <c r="H67" s="504" t="s">
        <v>287</v>
      </c>
      <c r="I67" s="504"/>
      <c r="J67" s="504"/>
      <c r="K67" s="504"/>
      <c r="L67" s="504"/>
      <c r="M67" s="328" t="s">
        <v>288</v>
      </c>
      <c r="N67" s="127"/>
      <c r="O67" s="311" t="e">
        <f>SUM(E48:E66)</f>
        <v>#DIV/0!</v>
      </c>
      <c r="P67" s="60" t="e">
        <f>SUM(P3:P66)</f>
        <v>#DIV/0!</v>
      </c>
      <c r="BI67" s="135"/>
      <c r="BJ67" s="136"/>
    </row>
    <row r="68" spans="1:62" s="60" customFormat="1" ht="24" customHeight="1" x14ac:dyDescent="0.25">
      <c r="A68" s="126"/>
      <c r="B68" s="504" t="s">
        <v>535</v>
      </c>
      <c r="C68" s="504"/>
      <c r="D68" s="354">
        <f>SUM(D48:D56)</f>
        <v>0</v>
      </c>
      <c r="E68" s="510" t="e">
        <f>SUM(E48:E56)</f>
        <v>#DIV/0!</v>
      </c>
      <c r="F68" s="510"/>
      <c r="G68" s="510"/>
      <c r="H68" s="335"/>
      <c r="I68" s="336">
        <f>IF(I48="x",F48*E48)+IF(I49="x",F49*E49)+IF(I50="x",F50*E50)+IF(I51="x",F51*E51)+IF(I52="x",F52*E52)+IF(I53="x",F53*E53)+IF(I54="x",F54*E54)+IF(I55="x",F55*E55)+IF(I56="x",F56*E56)+IF(I57="x",F57*E57)+IF(I58="x",F58*E58)+IF(I59="x",F59*E59)+IF(I60="x",F60*E60)+IF(I61="x",F61*E61)+IF(I62="x",F62*E62)+IF(I63="x",F63*E63)+IF(I64="x",F64*E64)+IF(I65="x",F65*E65)+IF(I66="x",F66*E66)</f>
        <v>0</v>
      </c>
      <c r="J68" s="336">
        <f>IF(J48="x",F48*E48)+IF(J49="x",F49*E49)+IF(J50="x",F50*E50)+IF(J51="x",F51*E51)+IF(J52="x",F52*E52)+IF(J53="x",F53*E53)+IF(J54="x",F54*E54)+IF(J55="x",F55*E55)+IF(J56="x",F56*E56)+IF(J57="x",F57*E57)+IF(J58="x",F58*E58)+IF(J59="x",F59*E59)+IF(J60="x",F60*E60)+IF(J61="x",F61*E61)+IF(J62="x",F62*E62)+IF(J63="x",F63*E63)+IF(J64="x",F64*E64)+IF(J65="x",F65*E65)+IF(J66="x",F66*E66)</f>
        <v>0</v>
      </c>
      <c r="K68" s="336">
        <f>IF(K48="x",F48*E48)+IF(K49="x",F49*E49)+IF(K50="x",F50*E50)+IF(K51="x",F51*E51)+IF(K52="x",F52*E52)+IF(K53="x",F53*E53)+IF(K54="x",F54*E54)+IF(K55="x",F55*E55)+IF(K56="x",F56*E56)+IF(K57="x",F57*E57)+IF(K58="x",F58*E58)+IF(K59="x",F59*E59)+IF(K60="x",F60*E60)+IF(K61="x",F61*E61)+IF(K62="x",F62*E62)+IF(K63="x",F63*E63)+IF(K64="x",F64*E64)+IF(K65="x",F65*E65)+IF(K66="x",F66*E66)</f>
        <v>0</v>
      </c>
      <c r="L68" s="336">
        <f>IF(L48="x",F48*E48)+IF(L49="x",F49*E49)+IF(L50="x",F50*E50)+IF(L51="x",F51*E51)+IF(L52="x",F52*E52)+IF(L53="x",F53*E53)+IF(L54="x",F54*E54)+IF(L55="x",F55*E55)+IF(L56="x",F56*E56)+IF(L57="x",F57*E57)+IF(L58="x",F58*E58)+IF(L59="x",F59*E59)+IF(L60="x",F60*E60)+IF(L61="x",F61*E61)+IF(L62="x",F62*E62)+IF(L63="x",F63*E63)+IF(L64="x",F64*E64)+IF(L65="x",F65*E65)+IF(L66="x",F66*E66)</f>
        <v>0</v>
      </c>
      <c r="M68" s="337">
        <f>SUM(H68:L68)</f>
        <v>0</v>
      </c>
      <c r="N68" s="127"/>
      <c r="O68" s="312">
        <f>SUM(E14:E18)</f>
        <v>50</v>
      </c>
      <c r="BI68" s="136"/>
      <c r="BJ68" s="136"/>
    </row>
    <row r="69" spans="1:62" ht="15" customHeight="1" x14ac:dyDescent="0.25">
      <c r="A69" s="126"/>
      <c r="B69" s="53"/>
      <c r="C69" s="53"/>
      <c r="D69" s="53"/>
      <c r="E69" s="53"/>
      <c r="F69" s="53"/>
      <c r="G69" s="53"/>
      <c r="H69" s="53"/>
      <c r="I69" s="53"/>
      <c r="J69" s="53"/>
      <c r="K69" s="53"/>
      <c r="L69" s="53"/>
      <c r="M69" s="53"/>
      <c r="N69" s="127"/>
    </row>
    <row r="70" spans="1:62" ht="7.9" customHeight="1" x14ac:dyDescent="0.25">
      <c r="A70" s="523"/>
      <c r="B70" s="524"/>
      <c r="C70" s="524"/>
      <c r="D70" s="524"/>
      <c r="E70" s="524"/>
      <c r="F70" s="524"/>
      <c r="G70" s="524"/>
      <c r="H70" s="524"/>
      <c r="I70" s="524"/>
      <c r="J70" s="524"/>
      <c r="K70" s="524"/>
      <c r="L70" s="524"/>
      <c r="M70" s="524"/>
      <c r="N70" s="525"/>
    </row>
    <row r="71" spans="1:62" ht="17.45" customHeight="1" x14ac:dyDescent="0.25">
      <c r="A71" s="126"/>
      <c r="B71" s="53"/>
      <c r="C71" s="53"/>
      <c r="D71" s="53"/>
      <c r="E71" s="53"/>
      <c r="F71" s="45"/>
      <c r="G71" s="45"/>
      <c r="H71" s="53"/>
      <c r="I71" s="137"/>
      <c r="J71" s="137"/>
      <c r="K71" s="53"/>
      <c r="L71" s="53"/>
      <c r="M71" s="53"/>
      <c r="N71" s="127"/>
      <c r="O71" s="145" t="e">
        <f>SUM(O66:O68)</f>
        <v>#DIV/0!</v>
      </c>
    </row>
    <row r="72" spans="1:62" ht="17.45" customHeight="1" x14ac:dyDescent="0.25">
      <c r="A72" s="126"/>
      <c r="B72" s="138"/>
      <c r="C72" s="526" t="s">
        <v>537</v>
      </c>
      <c r="D72" s="526"/>
      <c r="E72" s="526"/>
      <c r="F72" s="526"/>
      <c r="G72" s="526"/>
      <c r="H72" s="306" t="e">
        <f>M24</f>
        <v>#REF!</v>
      </c>
      <c r="I72" s="40" t="e">
        <f>M24/E24</f>
        <v>#REF!</v>
      </c>
      <c r="J72" s="40"/>
      <c r="K72" s="40"/>
      <c r="L72" s="40"/>
      <c r="M72" s="53"/>
      <c r="N72" s="127"/>
    </row>
    <row r="73" spans="1:62" ht="17.45" customHeight="1" x14ac:dyDescent="0.25">
      <c r="A73" s="126"/>
      <c r="B73" s="138"/>
      <c r="C73" s="40"/>
      <c r="D73" s="40"/>
      <c r="E73" s="40"/>
      <c r="F73" s="40"/>
      <c r="G73" s="40"/>
      <c r="H73" s="40"/>
      <c r="I73" s="40"/>
      <c r="J73" s="40"/>
      <c r="K73" s="40"/>
      <c r="L73" s="40"/>
      <c r="M73" s="53"/>
      <c r="N73" s="127"/>
    </row>
    <row r="74" spans="1:62" ht="17.45" customHeight="1" x14ac:dyDescent="0.25">
      <c r="A74" s="126"/>
      <c r="B74" s="53" t="s">
        <v>536</v>
      </c>
      <c r="C74" s="526" t="s">
        <v>538</v>
      </c>
      <c r="D74" s="526"/>
      <c r="E74" s="526"/>
      <c r="F74" s="526"/>
      <c r="G74" s="526"/>
      <c r="H74" s="306">
        <f>M43</f>
        <v>0</v>
      </c>
      <c r="I74" s="40">
        <f>M43/E42</f>
        <v>0</v>
      </c>
      <c r="J74" s="304" t="e">
        <f>AVERAGE(I72:I76)</f>
        <v>#REF!</v>
      </c>
      <c r="K74" s="305" t="s">
        <v>584</v>
      </c>
      <c r="L74" s="304" t="e">
        <f>IF(J74&gt;90%,100%,J74)</f>
        <v>#REF!</v>
      </c>
      <c r="M74" s="53"/>
      <c r="N74" s="127"/>
    </row>
    <row r="75" spans="1:62" ht="17.45" customHeight="1" x14ac:dyDescent="0.25">
      <c r="A75" s="126"/>
      <c r="B75" s="138"/>
      <c r="C75" s="40"/>
      <c r="D75" s="40"/>
      <c r="E75" s="40"/>
      <c r="F75" s="40"/>
      <c r="G75" s="40"/>
      <c r="H75" s="40"/>
      <c r="I75" s="307"/>
      <c r="J75" s="307"/>
      <c r="K75" s="307"/>
      <c r="L75" s="307"/>
      <c r="M75" s="53"/>
      <c r="N75" s="127"/>
    </row>
    <row r="76" spans="1:62" ht="17.45" customHeight="1" x14ac:dyDescent="0.25">
      <c r="A76" s="126"/>
      <c r="B76" s="138"/>
      <c r="C76" s="526" t="s">
        <v>307</v>
      </c>
      <c r="D76" s="526"/>
      <c r="E76" s="526"/>
      <c r="F76" s="526"/>
      <c r="G76" s="526"/>
      <c r="H76" s="306">
        <f>M68</f>
        <v>0</v>
      </c>
      <c r="I76" s="307" t="e">
        <f>M68/E68</f>
        <v>#DIV/0!</v>
      </c>
      <c r="J76" s="307"/>
      <c r="K76" s="307"/>
      <c r="L76" s="307"/>
      <c r="M76" s="137"/>
      <c r="N76" s="127"/>
    </row>
    <row r="77" spans="1:62" ht="17.45" customHeight="1" thickBot="1" x14ac:dyDescent="0.3">
      <c r="A77" s="139"/>
      <c r="B77" s="140"/>
      <c r="C77" s="140"/>
      <c r="D77" s="141"/>
      <c r="E77" s="141"/>
      <c r="F77" s="141"/>
      <c r="G77" s="141"/>
      <c r="H77" s="141"/>
      <c r="I77" s="142"/>
      <c r="J77" s="142"/>
      <c r="K77" s="141"/>
      <c r="L77" s="141"/>
      <c r="M77" s="141"/>
      <c r="N77" s="143"/>
    </row>
    <row r="78" spans="1:62" ht="24" customHeight="1" thickTop="1" x14ac:dyDescent="0.25">
      <c r="G78" s="144"/>
      <c r="K78" s="145"/>
    </row>
  </sheetData>
  <mergeCells count="45">
    <mergeCell ref="C76:G76"/>
    <mergeCell ref="B68:C68"/>
    <mergeCell ref="E68:G68"/>
    <mergeCell ref="A70:N70"/>
    <mergeCell ref="C72:G72"/>
    <mergeCell ref="C74:G74"/>
    <mergeCell ref="H44:L44"/>
    <mergeCell ref="M45:M47"/>
    <mergeCell ref="B67:C67"/>
    <mergeCell ref="E67:G67"/>
    <mergeCell ref="H67:L67"/>
    <mergeCell ref="M26:M28"/>
    <mergeCell ref="B41:C42"/>
    <mergeCell ref="E41:G41"/>
    <mergeCell ref="H41:L42"/>
    <mergeCell ref="M41:M42"/>
    <mergeCell ref="E42:G42"/>
    <mergeCell ref="B26:C27"/>
    <mergeCell ref="D26:D28"/>
    <mergeCell ref="E26:E28"/>
    <mergeCell ref="F26:F28"/>
    <mergeCell ref="G26:G28"/>
    <mergeCell ref="B23:C24"/>
    <mergeCell ref="E23:G23"/>
    <mergeCell ref="H23:L23"/>
    <mergeCell ref="E24:G24"/>
    <mergeCell ref="B25:M25"/>
    <mergeCell ref="B43:C43"/>
    <mergeCell ref="E43:G43"/>
    <mergeCell ref="B44:C46"/>
    <mergeCell ref="D44:D47"/>
    <mergeCell ref="E44:E47"/>
    <mergeCell ref="F44:F47"/>
    <mergeCell ref="G44:G47"/>
    <mergeCell ref="B1:M1"/>
    <mergeCell ref="B2:M2"/>
    <mergeCell ref="E5:J5"/>
    <mergeCell ref="E6:J6"/>
    <mergeCell ref="B10:C12"/>
    <mergeCell ref="D10:D13"/>
    <mergeCell ref="E10:E13"/>
    <mergeCell ref="F10:F13"/>
    <mergeCell ref="G10:G13"/>
    <mergeCell ref="H10:L10"/>
    <mergeCell ref="M10:M13"/>
  </mergeCells>
  <conditionalFormatting sqref="H29:H40 H14:H22">
    <cfRule type="cellIs" dxfId="134" priority="6" stopIfTrue="1" operator="equal">
      <formula>"X"</formula>
    </cfRule>
  </conditionalFormatting>
  <conditionalFormatting sqref="H48:H66">
    <cfRule type="cellIs" dxfId="133" priority="1" stopIfTrue="1" operator="equal">
      <formula>"X"</formula>
    </cfRule>
  </conditionalFormatting>
  <conditionalFormatting sqref="I29:I40 I14:I22">
    <cfRule type="cellIs" dxfId="132" priority="8" stopIfTrue="1" operator="equal">
      <formula>"X"</formula>
    </cfRule>
  </conditionalFormatting>
  <conditionalFormatting sqref="I48:I66">
    <cfRule type="cellIs" dxfId="131" priority="3" stopIfTrue="1" operator="equal">
      <formula>"X"</formula>
    </cfRule>
  </conditionalFormatting>
  <conditionalFormatting sqref="J29:J40 J14:J22">
    <cfRule type="cellIs" dxfId="130" priority="9" stopIfTrue="1" operator="equal">
      <formula>"X"</formula>
    </cfRule>
  </conditionalFormatting>
  <conditionalFormatting sqref="J48:J66">
    <cfRule type="cellIs" dxfId="129" priority="4" stopIfTrue="1" operator="equal">
      <formula>"X"</formula>
    </cfRule>
  </conditionalFormatting>
  <conditionalFormatting sqref="K29:K40 K14:K22">
    <cfRule type="cellIs" dxfId="128" priority="7" stopIfTrue="1" operator="equal">
      <formula>"X"</formula>
    </cfRule>
  </conditionalFormatting>
  <conditionalFormatting sqref="K48:K66">
    <cfRule type="cellIs" dxfId="127" priority="2" stopIfTrue="1" operator="equal">
      <formula>"X"</formula>
    </cfRule>
  </conditionalFormatting>
  <conditionalFormatting sqref="L48:L66 L14:M22">
    <cfRule type="cellIs" dxfId="126" priority="5" stopIfTrue="1" operator="equal">
      <formula>"X"</formula>
    </cfRule>
  </conditionalFormatting>
  <conditionalFormatting sqref="L29:M40">
    <cfRule type="cellIs" dxfId="125" priority="10" stopIfTrue="1" operator="equal">
      <formula>"X"</formula>
    </cfRule>
  </conditionalFormatting>
  <dataValidations count="2">
    <dataValidation type="list" allowBlank="1" showInputMessage="1" showErrorMessage="1" sqref="WVK983081:WVK983088 IY37:IY45 SU37:SU45 ACQ37:ACQ45 AMM37:AMM45 AWI37:AWI45 BGE37:BGE45 BQA37:BQA45 BZW37:BZW45 CJS37:CJS45 CTO37:CTO45 DDK37:DDK45 DNG37:DNG45 DXC37:DXC45 EGY37:EGY45 EQU37:EQU45 FAQ37:FAQ45 FKM37:FKM45 FUI37:FUI45 GEE37:GEE45 GOA37:GOA45 GXW37:GXW45 HHS37:HHS45 HRO37:HRO45 IBK37:IBK45 ILG37:ILG45 IVC37:IVC45 JEY37:JEY45 JOU37:JOU45 JYQ37:JYQ45 KIM37:KIM45 KSI37:KSI45 LCE37:LCE45 LMA37:LMA45 LVW37:LVW45 MFS37:MFS45 MPO37:MPO45 MZK37:MZK45 NJG37:NJG45 NTC37:NTC45 OCY37:OCY45 OMU37:OMU45 OWQ37:OWQ45 PGM37:PGM45 PQI37:PQI45 QAE37:QAE45 QKA37:QKA45 QTW37:QTW45 RDS37:RDS45 RNO37:RNO45 RXK37:RXK45 SHG37:SHG45 SRC37:SRC45 TAY37:TAY45 TKU37:TKU45 TUQ37:TUQ45 UEM37:UEM45 UOI37:UOI45 UYE37:UYE45 VIA37:VIA45 VRW37:VRW45 WBS37:WBS45 WLO37:WLO45 WVK37:WVK45 B65577:B65584 IY65577:IY65584 SU65577:SU65584 ACQ65577:ACQ65584 AMM65577:AMM65584 AWI65577:AWI65584 BGE65577:BGE65584 BQA65577:BQA65584 BZW65577:BZW65584 CJS65577:CJS65584 CTO65577:CTO65584 DDK65577:DDK65584 DNG65577:DNG65584 DXC65577:DXC65584 EGY65577:EGY65584 EQU65577:EQU65584 FAQ65577:FAQ65584 FKM65577:FKM65584 FUI65577:FUI65584 GEE65577:GEE65584 GOA65577:GOA65584 GXW65577:GXW65584 HHS65577:HHS65584 HRO65577:HRO65584 IBK65577:IBK65584 ILG65577:ILG65584 IVC65577:IVC65584 JEY65577:JEY65584 JOU65577:JOU65584 JYQ65577:JYQ65584 KIM65577:KIM65584 KSI65577:KSI65584 LCE65577:LCE65584 LMA65577:LMA65584 LVW65577:LVW65584 MFS65577:MFS65584 MPO65577:MPO65584 MZK65577:MZK65584 NJG65577:NJG65584 NTC65577:NTC65584 OCY65577:OCY65584 OMU65577:OMU65584 OWQ65577:OWQ65584 PGM65577:PGM65584 PQI65577:PQI65584 QAE65577:QAE65584 QKA65577:QKA65584 QTW65577:QTW65584 RDS65577:RDS65584 RNO65577:RNO65584 RXK65577:RXK65584 SHG65577:SHG65584 SRC65577:SRC65584 TAY65577:TAY65584 TKU65577:TKU65584 TUQ65577:TUQ65584 UEM65577:UEM65584 UOI65577:UOI65584 UYE65577:UYE65584 VIA65577:VIA65584 VRW65577:VRW65584 WBS65577:WBS65584 WLO65577:WLO65584 WVK65577:WVK65584 B131113:B131120 IY131113:IY131120 SU131113:SU131120 ACQ131113:ACQ131120 AMM131113:AMM131120 AWI131113:AWI131120 BGE131113:BGE131120 BQA131113:BQA131120 BZW131113:BZW131120 CJS131113:CJS131120 CTO131113:CTO131120 DDK131113:DDK131120 DNG131113:DNG131120 DXC131113:DXC131120 EGY131113:EGY131120 EQU131113:EQU131120 FAQ131113:FAQ131120 FKM131113:FKM131120 FUI131113:FUI131120 GEE131113:GEE131120 GOA131113:GOA131120 GXW131113:GXW131120 HHS131113:HHS131120 HRO131113:HRO131120 IBK131113:IBK131120 ILG131113:ILG131120 IVC131113:IVC131120 JEY131113:JEY131120 JOU131113:JOU131120 JYQ131113:JYQ131120 KIM131113:KIM131120 KSI131113:KSI131120 LCE131113:LCE131120 LMA131113:LMA131120 LVW131113:LVW131120 MFS131113:MFS131120 MPO131113:MPO131120 MZK131113:MZK131120 NJG131113:NJG131120 NTC131113:NTC131120 OCY131113:OCY131120 OMU131113:OMU131120 OWQ131113:OWQ131120 PGM131113:PGM131120 PQI131113:PQI131120 QAE131113:QAE131120 QKA131113:QKA131120 QTW131113:QTW131120 RDS131113:RDS131120 RNO131113:RNO131120 RXK131113:RXK131120 SHG131113:SHG131120 SRC131113:SRC131120 TAY131113:TAY131120 TKU131113:TKU131120 TUQ131113:TUQ131120 UEM131113:UEM131120 UOI131113:UOI131120 UYE131113:UYE131120 VIA131113:VIA131120 VRW131113:VRW131120 WBS131113:WBS131120 WLO131113:WLO131120 WVK131113:WVK131120 B196649:B196656 IY196649:IY196656 SU196649:SU196656 ACQ196649:ACQ196656 AMM196649:AMM196656 AWI196649:AWI196656 BGE196649:BGE196656 BQA196649:BQA196656 BZW196649:BZW196656 CJS196649:CJS196656 CTO196649:CTO196656 DDK196649:DDK196656 DNG196649:DNG196656 DXC196649:DXC196656 EGY196649:EGY196656 EQU196649:EQU196656 FAQ196649:FAQ196656 FKM196649:FKM196656 FUI196649:FUI196656 GEE196649:GEE196656 GOA196649:GOA196656 GXW196649:GXW196656 HHS196649:HHS196656 HRO196649:HRO196656 IBK196649:IBK196656 ILG196649:ILG196656 IVC196649:IVC196656 JEY196649:JEY196656 JOU196649:JOU196656 JYQ196649:JYQ196656 KIM196649:KIM196656 KSI196649:KSI196656 LCE196649:LCE196656 LMA196649:LMA196656 LVW196649:LVW196656 MFS196649:MFS196656 MPO196649:MPO196656 MZK196649:MZK196656 NJG196649:NJG196656 NTC196649:NTC196656 OCY196649:OCY196656 OMU196649:OMU196656 OWQ196649:OWQ196656 PGM196649:PGM196656 PQI196649:PQI196656 QAE196649:QAE196656 QKA196649:QKA196656 QTW196649:QTW196656 RDS196649:RDS196656 RNO196649:RNO196656 RXK196649:RXK196656 SHG196649:SHG196656 SRC196649:SRC196656 TAY196649:TAY196656 TKU196649:TKU196656 TUQ196649:TUQ196656 UEM196649:UEM196656 UOI196649:UOI196656 UYE196649:UYE196656 VIA196649:VIA196656 VRW196649:VRW196656 WBS196649:WBS196656 WLO196649:WLO196656 WVK196649:WVK196656 B262185:B262192 IY262185:IY262192 SU262185:SU262192 ACQ262185:ACQ262192 AMM262185:AMM262192 AWI262185:AWI262192 BGE262185:BGE262192 BQA262185:BQA262192 BZW262185:BZW262192 CJS262185:CJS262192 CTO262185:CTO262192 DDK262185:DDK262192 DNG262185:DNG262192 DXC262185:DXC262192 EGY262185:EGY262192 EQU262185:EQU262192 FAQ262185:FAQ262192 FKM262185:FKM262192 FUI262185:FUI262192 GEE262185:GEE262192 GOA262185:GOA262192 GXW262185:GXW262192 HHS262185:HHS262192 HRO262185:HRO262192 IBK262185:IBK262192 ILG262185:ILG262192 IVC262185:IVC262192 JEY262185:JEY262192 JOU262185:JOU262192 JYQ262185:JYQ262192 KIM262185:KIM262192 KSI262185:KSI262192 LCE262185:LCE262192 LMA262185:LMA262192 LVW262185:LVW262192 MFS262185:MFS262192 MPO262185:MPO262192 MZK262185:MZK262192 NJG262185:NJG262192 NTC262185:NTC262192 OCY262185:OCY262192 OMU262185:OMU262192 OWQ262185:OWQ262192 PGM262185:PGM262192 PQI262185:PQI262192 QAE262185:QAE262192 QKA262185:QKA262192 QTW262185:QTW262192 RDS262185:RDS262192 RNO262185:RNO262192 RXK262185:RXK262192 SHG262185:SHG262192 SRC262185:SRC262192 TAY262185:TAY262192 TKU262185:TKU262192 TUQ262185:TUQ262192 UEM262185:UEM262192 UOI262185:UOI262192 UYE262185:UYE262192 VIA262185:VIA262192 VRW262185:VRW262192 WBS262185:WBS262192 WLO262185:WLO262192 WVK262185:WVK262192 B327721:B327728 IY327721:IY327728 SU327721:SU327728 ACQ327721:ACQ327728 AMM327721:AMM327728 AWI327721:AWI327728 BGE327721:BGE327728 BQA327721:BQA327728 BZW327721:BZW327728 CJS327721:CJS327728 CTO327721:CTO327728 DDK327721:DDK327728 DNG327721:DNG327728 DXC327721:DXC327728 EGY327721:EGY327728 EQU327721:EQU327728 FAQ327721:FAQ327728 FKM327721:FKM327728 FUI327721:FUI327728 GEE327721:GEE327728 GOA327721:GOA327728 GXW327721:GXW327728 HHS327721:HHS327728 HRO327721:HRO327728 IBK327721:IBK327728 ILG327721:ILG327728 IVC327721:IVC327728 JEY327721:JEY327728 JOU327721:JOU327728 JYQ327721:JYQ327728 KIM327721:KIM327728 KSI327721:KSI327728 LCE327721:LCE327728 LMA327721:LMA327728 LVW327721:LVW327728 MFS327721:MFS327728 MPO327721:MPO327728 MZK327721:MZK327728 NJG327721:NJG327728 NTC327721:NTC327728 OCY327721:OCY327728 OMU327721:OMU327728 OWQ327721:OWQ327728 PGM327721:PGM327728 PQI327721:PQI327728 QAE327721:QAE327728 QKA327721:QKA327728 QTW327721:QTW327728 RDS327721:RDS327728 RNO327721:RNO327728 RXK327721:RXK327728 SHG327721:SHG327728 SRC327721:SRC327728 TAY327721:TAY327728 TKU327721:TKU327728 TUQ327721:TUQ327728 UEM327721:UEM327728 UOI327721:UOI327728 UYE327721:UYE327728 VIA327721:VIA327728 VRW327721:VRW327728 WBS327721:WBS327728 WLO327721:WLO327728 WVK327721:WVK327728 B393257:B393264 IY393257:IY393264 SU393257:SU393264 ACQ393257:ACQ393264 AMM393257:AMM393264 AWI393257:AWI393264 BGE393257:BGE393264 BQA393257:BQA393264 BZW393257:BZW393264 CJS393257:CJS393264 CTO393257:CTO393264 DDK393257:DDK393264 DNG393257:DNG393264 DXC393257:DXC393264 EGY393257:EGY393264 EQU393257:EQU393264 FAQ393257:FAQ393264 FKM393257:FKM393264 FUI393257:FUI393264 GEE393257:GEE393264 GOA393257:GOA393264 GXW393257:GXW393264 HHS393257:HHS393264 HRO393257:HRO393264 IBK393257:IBK393264 ILG393257:ILG393264 IVC393257:IVC393264 JEY393257:JEY393264 JOU393257:JOU393264 JYQ393257:JYQ393264 KIM393257:KIM393264 KSI393257:KSI393264 LCE393257:LCE393264 LMA393257:LMA393264 LVW393257:LVW393264 MFS393257:MFS393264 MPO393257:MPO393264 MZK393257:MZK393264 NJG393257:NJG393264 NTC393257:NTC393264 OCY393257:OCY393264 OMU393257:OMU393264 OWQ393257:OWQ393264 PGM393257:PGM393264 PQI393257:PQI393264 QAE393257:QAE393264 QKA393257:QKA393264 QTW393257:QTW393264 RDS393257:RDS393264 RNO393257:RNO393264 RXK393257:RXK393264 SHG393257:SHG393264 SRC393257:SRC393264 TAY393257:TAY393264 TKU393257:TKU393264 TUQ393257:TUQ393264 UEM393257:UEM393264 UOI393257:UOI393264 UYE393257:UYE393264 VIA393257:VIA393264 VRW393257:VRW393264 WBS393257:WBS393264 WLO393257:WLO393264 WVK393257:WVK393264 B458793:B458800 IY458793:IY458800 SU458793:SU458800 ACQ458793:ACQ458800 AMM458793:AMM458800 AWI458793:AWI458800 BGE458793:BGE458800 BQA458793:BQA458800 BZW458793:BZW458800 CJS458793:CJS458800 CTO458793:CTO458800 DDK458793:DDK458800 DNG458793:DNG458800 DXC458793:DXC458800 EGY458793:EGY458800 EQU458793:EQU458800 FAQ458793:FAQ458800 FKM458793:FKM458800 FUI458793:FUI458800 GEE458793:GEE458800 GOA458793:GOA458800 GXW458793:GXW458800 HHS458793:HHS458800 HRO458793:HRO458800 IBK458793:IBK458800 ILG458793:ILG458800 IVC458793:IVC458800 JEY458793:JEY458800 JOU458793:JOU458800 JYQ458793:JYQ458800 KIM458793:KIM458800 KSI458793:KSI458800 LCE458793:LCE458800 LMA458793:LMA458800 LVW458793:LVW458800 MFS458793:MFS458800 MPO458793:MPO458800 MZK458793:MZK458800 NJG458793:NJG458800 NTC458793:NTC458800 OCY458793:OCY458800 OMU458793:OMU458800 OWQ458793:OWQ458800 PGM458793:PGM458800 PQI458793:PQI458800 QAE458793:QAE458800 QKA458793:QKA458800 QTW458793:QTW458800 RDS458793:RDS458800 RNO458793:RNO458800 RXK458793:RXK458800 SHG458793:SHG458800 SRC458793:SRC458800 TAY458793:TAY458800 TKU458793:TKU458800 TUQ458793:TUQ458800 UEM458793:UEM458800 UOI458793:UOI458800 UYE458793:UYE458800 VIA458793:VIA458800 VRW458793:VRW458800 WBS458793:WBS458800 WLO458793:WLO458800 WVK458793:WVK458800 B524329:B524336 IY524329:IY524336 SU524329:SU524336 ACQ524329:ACQ524336 AMM524329:AMM524336 AWI524329:AWI524336 BGE524329:BGE524336 BQA524329:BQA524336 BZW524329:BZW524336 CJS524329:CJS524336 CTO524329:CTO524336 DDK524329:DDK524336 DNG524329:DNG524336 DXC524329:DXC524336 EGY524329:EGY524336 EQU524329:EQU524336 FAQ524329:FAQ524336 FKM524329:FKM524336 FUI524329:FUI524336 GEE524329:GEE524336 GOA524329:GOA524336 GXW524329:GXW524336 HHS524329:HHS524336 HRO524329:HRO524336 IBK524329:IBK524336 ILG524329:ILG524336 IVC524329:IVC524336 JEY524329:JEY524336 JOU524329:JOU524336 JYQ524329:JYQ524336 KIM524329:KIM524336 KSI524329:KSI524336 LCE524329:LCE524336 LMA524329:LMA524336 LVW524329:LVW524336 MFS524329:MFS524336 MPO524329:MPO524336 MZK524329:MZK524336 NJG524329:NJG524336 NTC524329:NTC524336 OCY524329:OCY524336 OMU524329:OMU524336 OWQ524329:OWQ524336 PGM524329:PGM524336 PQI524329:PQI524336 QAE524329:QAE524336 QKA524329:QKA524336 QTW524329:QTW524336 RDS524329:RDS524336 RNO524329:RNO524336 RXK524329:RXK524336 SHG524329:SHG524336 SRC524329:SRC524336 TAY524329:TAY524336 TKU524329:TKU524336 TUQ524329:TUQ524336 UEM524329:UEM524336 UOI524329:UOI524336 UYE524329:UYE524336 VIA524329:VIA524336 VRW524329:VRW524336 WBS524329:WBS524336 WLO524329:WLO524336 WVK524329:WVK524336 B589865:B589872 IY589865:IY589872 SU589865:SU589872 ACQ589865:ACQ589872 AMM589865:AMM589872 AWI589865:AWI589872 BGE589865:BGE589872 BQA589865:BQA589872 BZW589865:BZW589872 CJS589865:CJS589872 CTO589865:CTO589872 DDK589865:DDK589872 DNG589865:DNG589872 DXC589865:DXC589872 EGY589865:EGY589872 EQU589865:EQU589872 FAQ589865:FAQ589872 FKM589865:FKM589872 FUI589865:FUI589872 GEE589865:GEE589872 GOA589865:GOA589872 GXW589865:GXW589872 HHS589865:HHS589872 HRO589865:HRO589872 IBK589865:IBK589872 ILG589865:ILG589872 IVC589865:IVC589872 JEY589865:JEY589872 JOU589865:JOU589872 JYQ589865:JYQ589872 KIM589865:KIM589872 KSI589865:KSI589872 LCE589865:LCE589872 LMA589865:LMA589872 LVW589865:LVW589872 MFS589865:MFS589872 MPO589865:MPO589872 MZK589865:MZK589872 NJG589865:NJG589872 NTC589865:NTC589872 OCY589865:OCY589872 OMU589865:OMU589872 OWQ589865:OWQ589872 PGM589865:PGM589872 PQI589865:PQI589872 QAE589865:QAE589872 QKA589865:QKA589872 QTW589865:QTW589872 RDS589865:RDS589872 RNO589865:RNO589872 RXK589865:RXK589872 SHG589865:SHG589872 SRC589865:SRC589872 TAY589865:TAY589872 TKU589865:TKU589872 TUQ589865:TUQ589872 UEM589865:UEM589872 UOI589865:UOI589872 UYE589865:UYE589872 VIA589865:VIA589872 VRW589865:VRW589872 WBS589865:WBS589872 WLO589865:WLO589872 WVK589865:WVK589872 B655401:B655408 IY655401:IY655408 SU655401:SU655408 ACQ655401:ACQ655408 AMM655401:AMM655408 AWI655401:AWI655408 BGE655401:BGE655408 BQA655401:BQA655408 BZW655401:BZW655408 CJS655401:CJS655408 CTO655401:CTO655408 DDK655401:DDK655408 DNG655401:DNG655408 DXC655401:DXC655408 EGY655401:EGY655408 EQU655401:EQU655408 FAQ655401:FAQ655408 FKM655401:FKM655408 FUI655401:FUI655408 GEE655401:GEE655408 GOA655401:GOA655408 GXW655401:GXW655408 HHS655401:HHS655408 HRO655401:HRO655408 IBK655401:IBK655408 ILG655401:ILG655408 IVC655401:IVC655408 JEY655401:JEY655408 JOU655401:JOU655408 JYQ655401:JYQ655408 KIM655401:KIM655408 KSI655401:KSI655408 LCE655401:LCE655408 LMA655401:LMA655408 LVW655401:LVW655408 MFS655401:MFS655408 MPO655401:MPO655408 MZK655401:MZK655408 NJG655401:NJG655408 NTC655401:NTC655408 OCY655401:OCY655408 OMU655401:OMU655408 OWQ655401:OWQ655408 PGM655401:PGM655408 PQI655401:PQI655408 QAE655401:QAE655408 QKA655401:QKA655408 QTW655401:QTW655408 RDS655401:RDS655408 RNO655401:RNO655408 RXK655401:RXK655408 SHG655401:SHG655408 SRC655401:SRC655408 TAY655401:TAY655408 TKU655401:TKU655408 TUQ655401:TUQ655408 UEM655401:UEM655408 UOI655401:UOI655408 UYE655401:UYE655408 VIA655401:VIA655408 VRW655401:VRW655408 WBS655401:WBS655408 WLO655401:WLO655408 WVK655401:WVK655408 B720937:B720944 IY720937:IY720944 SU720937:SU720944 ACQ720937:ACQ720944 AMM720937:AMM720944 AWI720937:AWI720944 BGE720937:BGE720944 BQA720937:BQA720944 BZW720937:BZW720944 CJS720937:CJS720944 CTO720937:CTO720944 DDK720937:DDK720944 DNG720937:DNG720944 DXC720937:DXC720944 EGY720937:EGY720944 EQU720937:EQU720944 FAQ720937:FAQ720944 FKM720937:FKM720944 FUI720937:FUI720944 GEE720937:GEE720944 GOA720937:GOA720944 GXW720937:GXW720944 HHS720937:HHS720944 HRO720937:HRO720944 IBK720937:IBK720944 ILG720937:ILG720944 IVC720937:IVC720944 JEY720937:JEY720944 JOU720937:JOU720944 JYQ720937:JYQ720944 KIM720937:KIM720944 KSI720937:KSI720944 LCE720937:LCE720944 LMA720937:LMA720944 LVW720937:LVW720944 MFS720937:MFS720944 MPO720937:MPO720944 MZK720937:MZK720944 NJG720937:NJG720944 NTC720937:NTC720944 OCY720937:OCY720944 OMU720937:OMU720944 OWQ720937:OWQ720944 PGM720937:PGM720944 PQI720937:PQI720944 QAE720937:QAE720944 QKA720937:QKA720944 QTW720937:QTW720944 RDS720937:RDS720944 RNO720937:RNO720944 RXK720937:RXK720944 SHG720937:SHG720944 SRC720937:SRC720944 TAY720937:TAY720944 TKU720937:TKU720944 TUQ720937:TUQ720944 UEM720937:UEM720944 UOI720937:UOI720944 UYE720937:UYE720944 VIA720937:VIA720944 VRW720937:VRW720944 WBS720937:WBS720944 WLO720937:WLO720944 WVK720937:WVK720944 B786473:B786480 IY786473:IY786480 SU786473:SU786480 ACQ786473:ACQ786480 AMM786473:AMM786480 AWI786473:AWI786480 BGE786473:BGE786480 BQA786473:BQA786480 BZW786473:BZW786480 CJS786473:CJS786480 CTO786473:CTO786480 DDK786473:DDK786480 DNG786473:DNG786480 DXC786473:DXC786480 EGY786473:EGY786480 EQU786473:EQU786480 FAQ786473:FAQ786480 FKM786473:FKM786480 FUI786473:FUI786480 GEE786473:GEE786480 GOA786473:GOA786480 GXW786473:GXW786480 HHS786473:HHS786480 HRO786473:HRO786480 IBK786473:IBK786480 ILG786473:ILG786480 IVC786473:IVC786480 JEY786473:JEY786480 JOU786473:JOU786480 JYQ786473:JYQ786480 KIM786473:KIM786480 KSI786473:KSI786480 LCE786473:LCE786480 LMA786473:LMA786480 LVW786473:LVW786480 MFS786473:MFS786480 MPO786473:MPO786480 MZK786473:MZK786480 NJG786473:NJG786480 NTC786473:NTC786480 OCY786473:OCY786480 OMU786473:OMU786480 OWQ786473:OWQ786480 PGM786473:PGM786480 PQI786473:PQI786480 QAE786473:QAE786480 QKA786473:QKA786480 QTW786473:QTW786480 RDS786473:RDS786480 RNO786473:RNO786480 RXK786473:RXK786480 SHG786473:SHG786480 SRC786473:SRC786480 TAY786473:TAY786480 TKU786473:TKU786480 TUQ786473:TUQ786480 UEM786473:UEM786480 UOI786473:UOI786480 UYE786473:UYE786480 VIA786473:VIA786480 VRW786473:VRW786480 WBS786473:WBS786480 WLO786473:WLO786480 WVK786473:WVK786480 B852009:B852016 IY852009:IY852016 SU852009:SU852016 ACQ852009:ACQ852016 AMM852009:AMM852016 AWI852009:AWI852016 BGE852009:BGE852016 BQA852009:BQA852016 BZW852009:BZW852016 CJS852009:CJS852016 CTO852009:CTO852016 DDK852009:DDK852016 DNG852009:DNG852016 DXC852009:DXC852016 EGY852009:EGY852016 EQU852009:EQU852016 FAQ852009:FAQ852016 FKM852009:FKM852016 FUI852009:FUI852016 GEE852009:GEE852016 GOA852009:GOA852016 GXW852009:GXW852016 HHS852009:HHS852016 HRO852009:HRO852016 IBK852009:IBK852016 ILG852009:ILG852016 IVC852009:IVC852016 JEY852009:JEY852016 JOU852009:JOU852016 JYQ852009:JYQ852016 KIM852009:KIM852016 KSI852009:KSI852016 LCE852009:LCE852016 LMA852009:LMA852016 LVW852009:LVW852016 MFS852009:MFS852016 MPO852009:MPO852016 MZK852009:MZK852016 NJG852009:NJG852016 NTC852009:NTC852016 OCY852009:OCY852016 OMU852009:OMU852016 OWQ852009:OWQ852016 PGM852009:PGM852016 PQI852009:PQI852016 QAE852009:QAE852016 QKA852009:QKA852016 QTW852009:QTW852016 RDS852009:RDS852016 RNO852009:RNO852016 RXK852009:RXK852016 SHG852009:SHG852016 SRC852009:SRC852016 TAY852009:TAY852016 TKU852009:TKU852016 TUQ852009:TUQ852016 UEM852009:UEM852016 UOI852009:UOI852016 UYE852009:UYE852016 VIA852009:VIA852016 VRW852009:VRW852016 WBS852009:WBS852016 WLO852009:WLO852016 WVK852009:WVK852016 B917545:B917552 IY917545:IY917552 SU917545:SU917552 ACQ917545:ACQ917552 AMM917545:AMM917552 AWI917545:AWI917552 BGE917545:BGE917552 BQA917545:BQA917552 BZW917545:BZW917552 CJS917545:CJS917552 CTO917545:CTO917552 DDK917545:DDK917552 DNG917545:DNG917552 DXC917545:DXC917552 EGY917545:EGY917552 EQU917545:EQU917552 FAQ917545:FAQ917552 FKM917545:FKM917552 FUI917545:FUI917552 GEE917545:GEE917552 GOA917545:GOA917552 GXW917545:GXW917552 HHS917545:HHS917552 HRO917545:HRO917552 IBK917545:IBK917552 ILG917545:ILG917552 IVC917545:IVC917552 JEY917545:JEY917552 JOU917545:JOU917552 JYQ917545:JYQ917552 KIM917545:KIM917552 KSI917545:KSI917552 LCE917545:LCE917552 LMA917545:LMA917552 LVW917545:LVW917552 MFS917545:MFS917552 MPO917545:MPO917552 MZK917545:MZK917552 NJG917545:NJG917552 NTC917545:NTC917552 OCY917545:OCY917552 OMU917545:OMU917552 OWQ917545:OWQ917552 PGM917545:PGM917552 PQI917545:PQI917552 QAE917545:QAE917552 QKA917545:QKA917552 QTW917545:QTW917552 RDS917545:RDS917552 RNO917545:RNO917552 RXK917545:RXK917552 SHG917545:SHG917552 SRC917545:SRC917552 TAY917545:TAY917552 TKU917545:TKU917552 TUQ917545:TUQ917552 UEM917545:UEM917552 UOI917545:UOI917552 UYE917545:UYE917552 VIA917545:VIA917552 VRW917545:VRW917552 WBS917545:WBS917552 WLO917545:WLO917552 WVK917545:WVK917552 B983081:B983088 IY983081:IY983088 SU983081:SU983088 ACQ983081:ACQ983088 AMM983081:AMM983088 AWI983081:AWI983088 BGE983081:BGE983088 BQA983081:BQA983088 BZW983081:BZW983088 CJS983081:CJS983088 CTO983081:CTO983088 DDK983081:DDK983088 DNG983081:DNG983088 DXC983081:DXC983088 EGY983081:EGY983088 EQU983081:EQU983088 FAQ983081:FAQ983088 FKM983081:FKM983088 FUI983081:FUI983088 GEE983081:GEE983088 GOA983081:GOA983088 GXW983081:GXW983088 HHS983081:HHS983088 HRO983081:HRO983088 IBK983081:IBK983088 ILG983081:ILG983088 IVC983081:IVC983088 JEY983081:JEY983088 JOU983081:JOU983088 JYQ983081:JYQ983088 KIM983081:KIM983088 KSI983081:KSI983088 LCE983081:LCE983088 LMA983081:LMA983088 LVW983081:LVW983088 MFS983081:MFS983088 MPO983081:MPO983088 MZK983081:MZK983088 NJG983081:NJG983088 NTC983081:NTC983088 OCY983081:OCY983088 OMU983081:OMU983088 OWQ983081:OWQ983088 PGM983081:PGM983088 PQI983081:PQI983088 QAE983081:QAE983088 QKA983081:QKA983088 QTW983081:QTW983088 RDS983081:RDS983088 RNO983081:RNO983088 RXK983081:RXK983088 SHG983081:SHG983088 SRC983081:SRC983088 TAY983081:TAY983088 TKU983081:TKU983088 TUQ983081:TUQ983088 UEM983081:UEM983088 UOI983081:UOI983088 UYE983081:UYE983088 VIA983081:VIA983088 VRW983081:VRW983088 WBS983081:WBS983088 WLO983081:WLO983088 B37" xr:uid="{C3B21633-8613-4B3D-89B4-963F7E36045B}">
      <formula1>Valore</formula1>
    </dataValidation>
    <dataValidation type="list" allowBlank="1" showInputMessage="1" showErrorMessage="1" sqref="WVJ983081:WVJ983088 IX37:IX45 ST37:ST45 ACP37:ACP45 AML37:AML45 AWH37:AWH45 BGD37:BGD45 BPZ37:BPZ45 BZV37:BZV45 CJR37:CJR45 CTN37:CTN45 DDJ37:DDJ45 DNF37:DNF45 DXB37:DXB45 EGX37:EGX45 EQT37:EQT45 FAP37:FAP45 FKL37:FKL45 FUH37:FUH45 GED37:GED45 GNZ37:GNZ45 GXV37:GXV45 HHR37:HHR45 HRN37:HRN45 IBJ37:IBJ45 ILF37:ILF45 IVB37:IVB45 JEX37:JEX45 JOT37:JOT45 JYP37:JYP45 KIL37:KIL45 KSH37:KSH45 LCD37:LCD45 LLZ37:LLZ45 LVV37:LVV45 MFR37:MFR45 MPN37:MPN45 MZJ37:MZJ45 NJF37:NJF45 NTB37:NTB45 OCX37:OCX45 OMT37:OMT45 OWP37:OWP45 PGL37:PGL45 PQH37:PQH45 QAD37:QAD45 QJZ37:QJZ45 QTV37:QTV45 RDR37:RDR45 RNN37:RNN45 RXJ37:RXJ45 SHF37:SHF45 SRB37:SRB45 TAX37:TAX45 TKT37:TKT45 TUP37:TUP45 UEL37:UEL45 UOH37:UOH45 UYD37:UYD45 VHZ37:VHZ45 VRV37:VRV45 WBR37:WBR45 WLN37:WLN45 WVJ37:WVJ45 A65577:A65584 IX65577:IX65584 ST65577:ST65584 ACP65577:ACP65584 AML65577:AML65584 AWH65577:AWH65584 BGD65577:BGD65584 BPZ65577:BPZ65584 BZV65577:BZV65584 CJR65577:CJR65584 CTN65577:CTN65584 DDJ65577:DDJ65584 DNF65577:DNF65584 DXB65577:DXB65584 EGX65577:EGX65584 EQT65577:EQT65584 FAP65577:FAP65584 FKL65577:FKL65584 FUH65577:FUH65584 GED65577:GED65584 GNZ65577:GNZ65584 GXV65577:GXV65584 HHR65577:HHR65584 HRN65577:HRN65584 IBJ65577:IBJ65584 ILF65577:ILF65584 IVB65577:IVB65584 JEX65577:JEX65584 JOT65577:JOT65584 JYP65577:JYP65584 KIL65577:KIL65584 KSH65577:KSH65584 LCD65577:LCD65584 LLZ65577:LLZ65584 LVV65577:LVV65584 MFR65577:MFR65584 MPN65577:MPN65584 MZJ65577:MZJ65584 NJF65577:NJF65584 NTB65577:NTB65584 OCX65577:OCX65584 OMT65577:OMT65584 OWP65577:OWP65584 PGL65577:PGL65584 PQH65577:PQH65584 QAD65577:QAD65584 QJZ65577:QJZ65584 QTV65577:QTV65584 RDR65577:RDR65584 RNN65577:RNN65584 RXJ65577:RXJ65584 SHF65577:SHF65584 SRB65577:SRB65584 TAX65577:TAX65584 TKT65577:TKT65584 TUP65577:TUP65584 UEL65577:UEL65584 UOH65577:UOH65584 UYD65577:UYD65584 VHZ65577:VHZ65584 VRV65577:VRV65584 WBR65577:WBR65584 WLN65577:WLN65584 WVJ65577:WVJ65584 A131113:A131120 IX131113:IX131120 ST131113:ST131120 ACP131113:ACP131120 AML131113:AML131120 AWH131113:AWH131120 BGD131113:BGD131120 BPZ131113:BPZ131120 BZV131113:BZV131120 CJR131113:CJR131120 CTN131113:CTN131120 DDJ131113:DDJ131120 DNF131113:DNF131120 DXB131113:DXB131120 EGX131113:EGX131120 EQT131113:EQT131120 FAP131113:FAP131120 FKL131113:FKL131120 FUH131113:FUH131120 GED131113:GED131120 GNZ131113:GNZ131120 GXV131113:GXV131120 HHR131113:HHR131120 HRN131113:HRN131120 IBJ131113:IBJ131120 ILF131113:ILF131120 IVB131113:IVB131120 JEX131113:JEX131120 JOT131113:JOT131120 JYP131113:JYP131120 KIL131113:KIL131120 KSH131113:KSH131120 LCD131113:LCD131120 LLZ131113:LLZ131120 LVV131113:LVV131120 MFR131113:MFR131120 MPN131113:MPN131120 MZJ131113:MZJ131120 NJF131113:NJF131120 NTB131113:NTB131120 OCX131113:OCX131120 OMT131113:OMT131120 OWP131113:OWP131120 PGL131113:PGL131120 PQH131113:PQH131120 QAD131113:QAD131120 QJZ131113:QJZ131120 QTV131113:QTV131120 RDR131113:RDR131120 RNN131113:RNN131120 RXJ131113:RXJ131120 SHF131113:SHF131120 SRB131113:SRB131120 TAX131113:TAX131120 TKT131113:TKT131120 TUP131113:TUP131120 UEL131113:UEL131120 UOH131113:UOH131120 UYD131113:UYD131120 VHZ131113:VHZ131120 VRV131113:VRV131120 WBR131113:WBR131120 WLN131113:WLN131120 WVJ131113:WVJ131120 A196649:A196656 IX196649:IX196656 ST196649:ST196656 ACP196649:ACP196656 AML196649:AML196656 AWH196649:AWH196656 BGD196649:BGD196656 BPZ196649:BPZ196656 BZV196649:BZV196656 CJR196649:CJR196656 CTN196649:CTN196656 DDJ196649:DDJ196656 DNF196649:DNF196656 DXB196649:DXB196656 EGX196649:EGX196656 EQT196649:EQT196656 FAP196649:FAP196656 FKL196649:FKL196656 FUH196649:FUH196656 GED196649:GED196656 GNZ196649:GNZ196656 GXV196649:GXV196656 HHR196649:HHR196656 HRN196649:HRN196656 IBJ196649:IBJ196656 ILF196649:ILF196656 IVB196649:IVB196656 JEX196649:JEX196656 JOT196649:JOT196656 JYP196649:JYP196656 KIL196649:KIL196656 KSH196649:KSH196656 LCD196649:LCD196656 LLZ196649:LLZ196656 LVV196649:LVV196656 MFR196649:MFR196656 MPN196649:MPN196656 MZJ196649:MZJ196656 NJF196649:NJF196656 NTB196649:NTB196656 OCX196649:OCX196656 OMT196649:OMT196656 OWP196649:OWP196656 PGL196649:PGL196656 PQH196649:PQH196656 QAD196649:QAD196656 QJZ196649:QJZ196656 QTV196649:QTV196656 RDR196649:RDR196656 RNN196649:RNN196656 RXJ196649:RXJ196656 SHF196649:SHF196656 SRB196649:SRB196656 TAX196649:TAX196656 TKT196649:TKT196656 TUP196649:TUP196656 UEL196649:UEL196656 UOH196649:UOH196656 UYD196649:UYD196656 VHZ196649:VHZ196656 VRV196649:VRV196656 WBR196649:WBR196656 WLN196649:WLN196656 WVJ196649:WVJ196656 A262185:A262192 IX262185:IX262192 ST262185:ST262192 ACP262185:ACP262192 AML262185:AML262192 AWH262185:AWH262192 BGD262185:BGD262192 BPZ262185:BPZ262192 BZV262185:BZV262192 CJR262185:CJR262192 CTN262185:CTN262192 DDJ262185:DDJ262192 DNF262185:DNF262192 DXB262185:DXB262192 EGX262185:EGX262192 EQT262185:EQT262192 FAP262185:FAP262192 FKL262185:FKL262192 FUH262185:FUH262192 GED262185:GED262192 GNZ262185:GNZ262192 GXV262185:GXV262192 HHR262185:HHR262192 HRN262185:HRN262192 IBJ262185:IBJ262192 ILF262185:ILF262192 IVB262185:IVB262192 JEX262185:JEX262192 JOT262185:JOT262192 JYP262185:JYP262192 KIL262185:KIL262192 KSH262185:KSH262192 LCD262185:LCD262192 LLZ262185:LLZ262192 LVV262185:LVV262192 MFR262185:MFR262192 MPN262185:MPN262192 MZJ262185:MZJ262192 NJF262185:NJF262192 NTB262185:NTB262192 OCX262185:OCX262192 OMT262185:OMT262192 OWP262185:OWP262192 PGL262185:PGL262192 PQH262185:PQH262192 QAD262185:QAD262192 QJZ262185:QJZ262192 QTV262185:QTV262192 RDR262185:RDR262192 RNN262185:RNN262192 RXJ262185:RXJ262192 SHF262185:SHF262192 SRB262185:SRB262192 TAX262185:TAX262192 TKT262185:TKT262192 TUP262185:TUP262192 UEL262185:UEL262192 UOH262185:UOH262192 UYD262185:UYD262192 VHZ262185:VHZ262192 VRV262185:VRV262192 WBR262185:WBR262192 WLN262185:WLN262192 WVJ262185:WVJ262192 A327721:A327728 IX327721:IX327728 ST327721:ST327728 ACP327721:ACP327728 AML327721:AML327728 AWH327721:AWH327728 BGD327721:BGD327728 BPZ327721:BPZ327728 BZV327721:BZV327728 CJR327721:CJR327728 CTN327721:CTN327728 DDJ327721:DDJ327728 DNF327721:DNF327728 DXB327721:DXB327728 EGX327721:EGX327728 EQT327721:EQT327728 FAP327721:FAP327728 FKL327721:FKL327728 FUH327721:FUH327728 GED327721:GED327728 GNZ327721:GNZ327728 GXV327721:GXV327728 HHR327721:HHR327728 HRN327721:HRN327728 IBJ327721:IBJ327728 ILF327721:ILF327728 IVB327721:IVB327728 JEX327721:JEX327728 JOT327721:JOT327728 JYP327721:JYP327728 KIL327721:KIL327728 KSH327721:KSH327728 LCD327721:LCD327728 LLZ327721:LLZ327728 LVV327721:LVV327728 MFR327721:MFR327728 MPN327721:MPN327728 MZJ327721:MZJ327728 NJF327721:NJF327728 NTB327721:NTB327728 OCX327721:OCX327728 OMT327721:OMT327728 OWP327721:OWP327728 PGL327721:PGL327728 PQH327721:PQH327728 QAD327721:QAD327728 QJZ327721:QJZ327728 QTV327721:QTV327728 RDR327721:RDR327728 RNN327721:RNN327728 RXJ327721:RXJ327728 SHF327721:SHF327728 SRB327721:SRB327728 TAX327721:TAX327728 TKT327721:TKT327728 TUP327721:TUP327728 UEL327721:UEL327728 UOH327721:UOH327728 UYD327721:UYD327728 VHZ327721:VHZ327728 VRV327721:VRV327728 WBR327721:WBR327728 WLN327721:WLN327728 WVJ327721:WVJ327728 A393257:A393264 IX393257:IX393264 ST393257:ST393264 ACP393257:ACP393264 AML393257:AML393264 AWH393257:AWH393264 BGD393257:BGD393264 BPZ393257:BPZ393264 BZV393257:BZV393264 CJR393257:CJR393264 CTN393257:CTN393264 DDJ393257:DDJ393264 DNF393257:DNF393264 DXB393257:DXB393264 EGX393257:EGX393264 EQT393257:EQT393264 FAP393257:FAP393264 FKL393257:FKL393264 FUH393257:FUH393264 GED393257:GED393264 GNZ393257:GNZ393264 GXV393257:GXV393264 HHR393257:HHR393264 HRN393257:HRN393264 IBJ393257:IBJ393264 ILF393257:ILF393264 IVB393257:IVB393264 JEX393257:JEX393264 JOT393257:JOT393264 JYP393257:JYP393264 KIL393257:KIL393264 KSH393257:KSH393264 LCD393257:LCD393264 LLZ393257:LLZ393264 LVV393257:LVV393264 MFR393257:MFR393264 MPN393257:MPN393264 MZJ393257:MZJ393264 NJF393257:NJF393264 NTB393257:NTB393264 OCX393257:OCX393264 OMT393257:OMT393264 OWP393257:OWP393264 PGL393257:PGL393264 PQH393257:PQH393264 QAD393257:QAD393264 QJZ393257:QJZ393264 QTV393257:QTV393264 RDR393257:RDR393264 RNN393257:RNN393264 RXJ393257:RXJ393264 SHF393257:SHF393264 SRB393257:SRB393264 TAX393257:TAX393264 TKT393257:TKT393264 TUP393257:TUP393264 UEL393257:UEL393264 UOH393257:UOH393264 UYD393257:UYD393264 VHZ393257:VHZ393264 VRV393257:VRV393264 WBR393257:WBR393264 WLN393257:WLN393264 WVJ393257:WVJ393264 A458793:A458800 IX458793:IX458800 ST458793:ST458800 ACP458793:ACP458800 AML458793:AML458800 AWH458793:AWH458800 BGD458793:BGD458800 BPZ458793:BPZ458800 BZV458793:BZV458800 CJR458793:CJR458800 CTN458793:CTN458800 DDJ458793:DDJ458800 DNF458793:DNF458800 DXB458793:DXB458800 EGX458793:EGX458800 EQT458793:EQT458800 FAP458793:FAP458800 FKL458793:FKL458800 FUH458793:FUH458800 GED458793:GED458800 GNZ458793:GNZ458800 GXV458793:GXV458800 HHR458793:HHR458800 HRN458793:HRN458800 IBJ458793:IBJ458800 ILF458793:ILF458800 IVB458793:IVB458800 JEX458793:JEX458800 JOT458793:JOT458800 JYP458793:JYP458800 KIL458793:KIL458800 KSH458793:KSH458800 LCD458793:LCD458800 LLZ458793:LLZ458800 LVV458793:LVV458800 MFR458793:MFR458800 MPN458793:MPN458800 MZJ458793:MZJ458800 NJF458793:NJF458800 NTB458793:NTB458800 OCX458793:OCX458800 OMT458793:OMT458800 OWP458793:OWP458800 PGL458793:PGL458800 PQH458793:PQH458800 QAD458793:QAD458800 QJZ458793:QJZ458800 QTV458793:QTV458800 RDR458793:RDR458800 RNN458793:RNN458800 RXJ458793:RXJ458800 SHF458793:SHF458800 SRB458793:SRB458800 TAX458793:TAX458800 TKT458793:TKT458800 TUP458793:TUP458800 UEL458793:UEL458800 UOH458793:UOH458800 UYD458793:UYD458800 VHZ458793:VHZ458800 VRV458793:VRV458800 WBR458793:WBR458800 WLN458793:WLN458800 WVJ458793:WVJ458800 A524329:A524336 IX524329:IX524336 ST524329:ST524336 ACP524329:ACP524336 AML524329:AML524336 AWH524329:AWH524336 BGD524329:BGD524336 BPZ524329:BPZ524336 BZV524329:BZV524336 CJR524329:CJR524336 CTN524329:CTN524336 DDJ524329:DDJ524336 DNF524329:DNF524336 DXB524329:DXB524336 EGX524329:EGX524336 EQT524329:EQT524336 FAP524329:FAP524336 FKL524329:FKL524336 FUH524329:FUH524336 GED524329:GED524336 GNZ524329:GNZ524336 GXV524329:GXV524336 HHR524329:HHR524336 HRN524329:HRN524336 IBJ524329:IBJ524336 ILF524329:ILF524336 IVB524329:IVB524336 JEX524329:JEX524336 JOT524329:JOT524336 JYP524329:JYP524336 KIL524329:KIL524336 KSH524329:KSH524336 LCD524329:LCD524336 LLZ524329:LLZ524336 LVV524329:LVV524336 MFR524329:MFR524336 MPN524329:MPN524336 MZJ524329:MZJ524336 NJF524329:NJF524336 NTB524329:NTB524336 OCX524329:OCX524336 OMT524329:OMT524336 OWP524329:OWP524336 PGL524329:PGL524336 PQH524329:PQH524336 QAD524329:QAD524336 QJZ524329:QJZ524336 QTV524329:QTV524336 RDR524329:RDR524336 RNN524329:RNN524336 RXJ524329:RXJ524336 SHF524329:SHF524336 SRB524329:SRB524336 TAX524329:TAX524336 TKT524329:TKT524336 TUP524329:TUP524336 UEL524329:UEL524336 UOH524329:UOH524336 UYD524329:UYD524336 VHZ524329:VHZ524336 VRV524329:VRV524336 WBR524329:WBR524336 WLN524329:WLN524336 WVJ524329:WVJ524336 A589865:A589872 IX589865:IX589872 ST589865:ST589872 ACP589865:ACP589872 AML589865:AML589872 AWH589865:AWH589872 BGD589865:BGD589872 BPZ589865:BPZ589872 BZV589865:BZV589872 CJR589865:CJR589872 CTN589865:CTN589872 DDJ589865:DDJ589872 DNF589865:DNF589872 DXB589865:DXB589872 EGX589865:EGX589872 EQT589865:EQT589872 FAP589865:FAP589872 FKL589865:FKL589872 FUH589865:FUH589872 GED589865:GED589872 GNZ589865:GNZ589872 GXV589865:GXV589872 HHR589865:HHR589872 HRN589865:HRN589872 IBJ589865:IBJ589872 ILF589865:ILF589872 IVB589865:IVB589872 JEX589865:JEX589872 JOT589865:JOT589872 JYP589865:JYP589872 KIL589865:KIL589872 KSH589865:KSH589872 LCD589865:LCD589872 LLZ589865:LLZ589872 LVV589865:LVV589872 MFR589865:MFR589872 MPN589865:MPN589872 MZJ589865:MZJ589872 NJF589865:NJF589872 NTB589865:NTB589872 OCX589865:OCX589872 OMT589865:OMT589872 OWP589865:OWP589872 PGL589865:PGL589872 PQH589865:PQH589872 QAD589865:QAD589872 QJZ589865:QJZ589872 QTV589865:QTV589872 RDR589865:RDR589872 RNN589865:RNN589872 RXJ589865:RXJ589872 SHF589865:SHF589872 SRB589865:SRB589872 TAX589865:TAX589872 TKT589865:TKT589872 TUP589865:TUP589872 UEL589865:UEL589872 UOH589865:UOH589872 UYD589865:UYD589872 VHZ589865:VHZ589872 VRV589865:VRV589872 WBR589865:WBR589872 WLN589865:WLN589872 WVJ589865:WVJ589872 A655401:A655408 IX655401:IX655408 ST655401:ST655408 ACP655401:ACP655408 AML655401:AML655408 AWH655401:AWH655408 BGD655401:BGD655408 BPZ655401:BPZ655408 BZV655401:BZV655408 CJR655401:CJR655408 CTN655401:CTN655408 DDJ655401:DDJ655408 DNF655401:DNF655408 DXB655401:DXB655408 EGX655401:EGX655408 EQT655401:EQT655408 FAP655401:FAP655408 FKL655401:FKL655408 FUH655401:FUH655408 GED655401:GED655408 GNZ655401:GNZ655408 GXV655401:GXV655408 HHR655401:HHR655408 HRN655401:HRN655408 IBJ655401:IBJ655408 ILF655401:ILF655408 IVB655401:IVB655408 JEX655401:JEX655408 JOT655401:JOT655408 JYP655401:JYP655408 KIL655401:KIL655408 KSH655401:KSH655408 LCD655401:LCD655408 LLZ655401:LLZ655408 LVV655401:LVV655408 MFR655401:MFR655408 MPN655401:MPN655408 MZJ655401:MZJ655408 NJF655401:NJF655408 NTB655401:NTB655408 OCX655401:OCX655408 OMT655401:OMT655408 OWP655401:OWP655408 PGL655401:PGL655408 PQH655401:PQH655408 QAD655401:QAD655408 QJZ655401:QJZ655408 QTV655401:QTV655408 RDR655401:RDR655408 RNN655401:RNN655408 RXJ655401:RXJ655408 SHF655401:SHF655408 SRB655401:SRB655408 TAX655401:TAX655408 TKT655401:TKT655408 TUP655401:TUP655408 UEL655401:UEL655408 UOH655401:UOH655408 UYD655401:UYD655408 VHZ655401:VHZ655408 VRV655401:VRV655408 WBR655401:WBR655408 WLN655401:WLN655408 WVJ655401:WVJ655408 A720937:A720944 IX720937:IX720944 ST720937:ST720944 ACP720937:ACP720944 AML720937:AML720944 AWH720937:AWH720944 BGD720937:BGD720944 BPZ720937:BPZ720944 BZV720937:BZV720944 CJR720937:CJR720944 CTN720937:CTN720944 DDJ720937:DDJ720944 DNF720937:DNF720944 DXB720937:DXB720944 EGX720937:EGX720944 EQT720937:EQT720944 FAP720937:FAP720944 FKL720937:FKL720944 FUH720937:FUH720944 GED720937:GED720944 GNZ720937:GNZ720944 GXV720937:GXV720944 HHR720937:HHR720944 HRN720937:HRN720944 IBJ720937:IBJ720944 ILF720937:ILF720944 IVB720937:IVB720944 JEX720937:JEX720944 JOT720937:JOT720944 JYP720937:JYP720944 KIL720937:KIL720944 KSH720937:KSH720944 LCD720937:LCD720944 LLZ720937:LLZ720944 LVV720937:LVV720944 MFR720937:MFR720944 MPN720937:MPN720944 MZJ720937:MZJ720944 NJF720937:NJF720944 NTB720937:NTB720944 OCX720937:OCX720944 OMT720937:OMT720944 OWP720937:OWP720944 PGL720937:PGL720944 PQH720937:PQH720944 QAD720937:QAD720944 QJZ720937:QJZ720944 QTV720937:QTV720944 RDR720937:RDR720944 RNN720937:RNN720944 RXJ720937:RXJ720944 SHF720937:SHF720944 SRB720937:SRB720944 TAX720937:TAX720944 TKT720937:TKT720944 TUP720937:TUP720944 UEL720937:UEL720944 UOH720937:UOH720944 UYD720937:UYD720944 VHZ720937:VHZ720944 VRV720937:VRV720944 WBR720937:WBR720944 WLN720937:WLN720944 WVJ720937:WVJ720944 A786473:A786480 IX786473:IX786480 ST786473:ST786480 ACP786473:ACP786480 AML786473:AML786480 AWH786473:AWH786480 BGD786473:BGD786480 BPZ786473:BPZ786480 BZV786473:BZV786480 CJR786473:CJR786480 CTN786473:CTN786480 DDJ786473:DDJ786480 DNF786473:DNF786480 DXB786473:DXB786480 EGX786473:EGX786480 EQT786473:EQT786480 FAP786473:FAP786480 FKL786473:FKL786480 FUH786473:FUH786480 GED786473:GED786480 GNZ786473:GNZ786480 GXV786473:GXV786480 HHR786473:HHR786480 HRN786473:HRN786480 IBJ786473:IBJ786480 ILF786473:ILF786480 IVB786473:IVB786480 JEX786473:JEX786480 JOT786473:JOT786480 JYP786473:JYP786480 KIL786473:KIL786480 KSH786473:KSH786480 LCD786473:LCD786480 LLZ786473:LLZ786480 LVV786473:LVV786480 MFR786473:MFR786480 MPN786473:MPN786480 MZJ786473:MZJ786480 NJF786473:NJF786480 NTB786473:NTB786480 OCX786473:OCX786480 OMT786473:OMT786480 OWP786473:OWP786480 PGL786473:PGL786480 PQH786473:PQH786480 QAD786473:QAD786480 QJZ786473:QJZ786480 QTV786473:QTV786480 RDR786473:RDR786480 RNN786473:RNN786480 RXJ786473:RXJ786480 SHF786473:SHF786480 SRB786473:SRB786480 TAX786473:TAX786480 TKT786473:TKT786480 TUP786473:TUP786480 UEL786473:UEL786480 UOH786473:UOH786480 UYD786473:UYD786480 VHZ786473:VHZ786480 VRV786473:VRV786480 WBR786473:WBR786480 WLN786473:WLN786480 WVJ786473:WVJ786480 A852009:A852016 IX852009:IX852016 ST852009:ST852016 ACP852009:ACP852016 AML852009:AML852016 AWH852009:AWH852016 BGD852009:BGD852016 BPZ852009:BPZ852016 BZV852009:BZV852016 CJR852009:CJR852016 CTN852009:CTN852016 DDJ852009:DDJ852016 DNF852009:DNF852016 DXB852009:DXB852016 EGX852009:EGX852016 EQT852009:EQT852016 FAP852009:FAP852016 FKL852009:FKL852016 FUH852009:FUH852016 GED852009:GED852016 GNZ852009:GNZ852016 GXV852009:GXV852016 HHR852009:HHR852016 HRN852009:HRN852016 IBJ852009:IBJ852016 ILF852009:ILF852016 IVB852009:IVB852016 JEX852009:JEX852016 JOT852009:JOT852016 JYP852009:JYP852016 KIL852009:KIL852016 KSH852009:KSH852016 LCD852009:LCD852016 LLZ852009:LLZ852016 LVV852009:LVV852016 MFR852009:MFR852016 MPN852009:MPN852016 MZJ852009:MZJ852016 NJF852009:NJF852016 NTB852009:NTB852016 OCX852009:OCX852016 OMT852009:OMT852016 OWP852009:OWP852016 PGL852009:PGL852016 PQH852009:PQH852016 QAD852009:QAD852016 QJZ852009:QJZ852016 QTV852009:QTV852016 RDR852009:RDR852016 RNN852009:RNN852016 RXJ852009:RXJ852016 SHF852009:SHF852016 SRB852009:SRB852016 TAX852009:TAX852016 TKT852009:TKT852016 TUP852009:TUP852016 UEL852009:UEL852016 UOH852009:UOH852016 UYD852009:UYD852016 VHZ852009:VHZ852016 VRV852009:VRV852016 WBR852009:WBR852016 WLN852009:WLN852016 WVJ852009:WVJ852016 A917545:A917552 IX917545:IX917552 ST917545:ST917552 ACP917545:ACP917552 AML917545:AML917552 AWH917545:AWH917552 BGD917545:BGD917552 BPZ917545:BPZ917552 BZV917545:BZV917552 CJR917545:CJR917552 CTN917545:CTN917552 DDJ917545:DDJ917552 DNF917545:DNF917552 DXB917545:DXB917552 EGX917545:EGX917552 EQT917545:EQT917552 FAP917545:FAP917552 FKL917545:FKL917552 FUH917545:FUH917552 GED917545:GED917552 GNZ917545:GNZ917552 GXV917545:GXV917552 HHR917545:HHR917552 HRN917545:HRN917552 IBJ917545:IBJ917552 ILF917545:ILF917552 IVB917545:IVB917552 JEX917545:JEX917552 JOT917545:JOT917552 JYP917545:JYP917552 KIL917545:KIL917552 KSH917545:KSH917552 LCD917545:LCD917552 LLZ917545:LLZ917552 LVV917545:LVV917552 MFR917545:MFR917552 MPN917545:MPN917552 MZJ917545:MZJ917552 NJF917545:NJF917552 NTB917545:NTB917552 OCX917545:OCX917552 OMT917545:OMT917552 OWP917545:OWP917552 PGL917545:PGL917552 PQH917545:PQH917552 QAD917545:QAD917552 QJZ917545:QJZ917552 QTV917545:QTV917552 RDR917545:RDR917552 RNN917545:RNN917552 RXJ917545:RXJ917552 SHF917545:SHF917552 SRB917545:SRB917552 TAX917545:TAX917552 TKT917545:TKT917552 TUP917545:TUP917552 UEL917545:UEL917552 UOH917545:UOH917552 UYD917545:UYD917552 VHZ917545:VHZ917552 VRV917545:VRV917552 WBR917545:WBR917552 WLN917545:WLN917552 WVJ917545:WVJ917552 A983081:A983088 IX983081:IX983088 ST983081:ST983088 ACP983081:ACP983088 AML983081:AML983088 AWH983081:AWH983088 BGD983081:BGD983088 BPZ983081:BPZ983088 BZV983081:BZV983088 CJR983081:CJR983088 CTN983081:CTN983088 DDJ983081:DDJ983088 DNF983081:DNF983088 DXB983081:DXB983088 EGX983081:EGX983088 EQT983081:EQT983088 FAP983081:FAP983088 FKL983081:FKL983088 FUH983081:FUH983088 GED983081:GED983088 GNZ983081:GNZ983088 GXV983081:GXV983088 HHR983081:HHR983088 HRN983081:HRN983088 IBJ983081:IBJ983088 ILF983081:ILF983088 IVB983081:IVB983088 JEX983081:JEX983088 JOT983081:JOT983088 JYP983081:JYP983088 KIL983081:KIL983088 KSH983081:KSH983088 LCD983081:LCD983088 LLZ983081:LLZ983088 LVV983081:LVV983088 MFR983081:MFR983088 MPN983081:MPN983088 MZJ983081:MZJ983088 NJF983081:NJF983088 NTB983081:NTB983088 OCX983081:OCX983088 OMT983081:OMT983088 OWP983081:OWP983088 PGL983081:PGL983088 PQH983081:PQH983088 QAD983081:QAD983088 QJZ983081:QJZ983088 QTV983081:QTV983088 RDR983081:RDR983088 RNN983081:RNN983088 RXJ983081:RXJ983088 SHF983081:SHF983088 SRB983081:SRB983088 TAX983081:TAX983088 TKT983081:TKT983088 TUP983081:TUP983088 UEL983081:UEL983088 UOH983081:UOH983088 UYD983081:UYD983088 VHZ983081:VHZ983088 VRV983081:VRV983088 WBR983081:WBR983088 WLN983081:WLN983088 A37" xr:uid="{B052F22F-DCCC-43B6-A667-5D2E2439B50F}">
      <formula1>Comportamenti</formula1>
    </dataValidation>
  </dataValidations>
  <pageMargins left="0.7" right="0.7" top="0.75" bottom="0.75" header="0.3" footer="0.3"/>
  <pageSetup paperSize="9" scale="65" orientation="landscape"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60F961A0-1619-4C12-8EA4-DA2C39BA8AB0}">
          <x14:formula1>
            <xm:f>Foglio1!$A$2:$A$10</xm:f>
          </x14:formula1>
          <xm:sqref>A38:A45 B48</xm:sqref>
        </x14:dataValidation>
        <x14:dataValidation type="list" allowBlank="1" showInputMessage="1" showErrorMessage="1" xr:uid="{CAB3E46D-536A-4058-86F4-454186DB8908}">
          <x14:formula1>
            <xm:f>Foglio1!$B$2:$B$10</xm:f>
          </x14:formula1>
          <xm:sqref>B38:B45 C48</xm:sqref>
        </x14:dataValidation>
      </x14:dataValidations>
    </ext>
  </extLs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B6E5B2-8A02-43F6-9EE8-451036A4B729}">
  <dimension ref="A1:BJ78"/>
  <sheetViews>
    <sheetView topLeftCell="A23" zoomScaleNormal="100" workbookViewId="0">
      <selection activeCell="C30" sqref="C30"/>
    </sheetView>
  </sheetViews>
  <sheetFormatPr defaultRowHeight="24" customHeight="1" x14ac:dyDescent="0.25"/>
  <cols>
    <col min="1" max="1" width="1.28515625" style="42" customWidth="1"/>
    <col min="2" max="2" width="52.42578125" style="42" customWidth="1"/>
    <col min="3" max="3" width="48.7109375" style="42" customWidth="1"/>
    <col min="4" max="4" width="6.7109375" style="60" customWidth="1"/>
    <col min="5" max="5" width="8.28515625" style="60" customWidth="1"/>
    <col min="6" max="6" width="6.42578125" style="60" hidden="1" customWidth="1"/>
    <col min="7" max="7" width="6.85546875" style="61" customWidth="1"/>
    <col min="8" max="8" width="13.7109375" style="42" customWidth="1"/>
    <col min="9" max="9" width="15.7109375" style="42" customWidth="1"/>
    <col min="10" max="10" width="14.7109375" style="42" customWidth="1"/>
    <col min="11" max="11" width="15" style="42" customWidth="1"/>
    <col min="12" max="12" width="14.28515625" style="42" customWidth="1"/>
    <col min="13" max="13" width="15.140625" style="42" customWidth="1"/>
    <col min="14" max="14" width="1.5703125" style="42" customWidth="1"/>
    <col min="15" max="15" width="18.85546875" style="42" hidden="1" customWidth="1"/>
    <col min="16" max="16" width="8" style="42" hidden="1" customWidth="1"/>
    <col min="17" max="28" width="8" style="42" customWidth="1"/>
    <col min="29" max="32" width="9.28515625" style="42" customWidth="1"/>
    <col min="33" max="60" width="8.85546875" style="42"/>
    <col min="61" max="61" width="64" style="136" customWidth="1"/>
    <col min="62" max="62" width="97.85546875" style="136" customWidth="1"/>
    <col min="63" max="256" width="8.85546875" style="42"/>
    <col min="257" max="257" width="1.28515625" style="42" customWidth="1"/>
    <col min="258" max="258" width="44.85546875" style="42" customWidth="1"/>
    <col min="259" max="259" width="47.28515625" style="42" customWidth="1"/>
    <col min="260" max="260" width="8.140625" style="42" customWidth="1"/>
    <col min="261" max="261" width="8.28515625" style="42" customWidth="1"/>
    <col min="262" max="262" width="5.42578125" style="42" customWidth="1"/>
    <col min="263" max="263" width="8.5703125" style="42" customWidth="1"/>
    <col min="264" max="264" width="13.7109375" style="42" customWidth="1"/>
    <col min="265" max="265" width="15.7109375" style="42" customWidth="1"/>
    <col min="266" max="266" width="14.7109375" style="42" customWidth="1"/>
    <col min="267" max="267" width="15" style="42" customWidth="1"/>
    <col min="268" max="269" width="14.28515625" style="42" customWidth="1"/>
    <col min="270" max="270" width="0" style="42" hidden="1" customWidth="1"/>
    <col min="271" max="271" width="18.85546875" style="42" customWidth="1"/>
    <col min="272" max="284" width="8" style="42" customWidth="1"/>
    <col min="285" max="288" width="9.28515625" style="42" customWidth="1"/>
    <col min="289" max="316" width="8.85546875" style="42"/>
    <col min="317" max="317" width="64" style="42" customWidth="1"/>
    <col min="318" max="318" width="97.85546875" style="42" customWidth="1"/>
    <col min="319" max="512" width="8.85546875" style="42"/>
    <col min="513" max="513" width="1.28515625" style="42" customWidth="1"/>
    <col min="514" max="514" width="44.85546875" style="42" customWidth="1"/>
    <col min="515" max="515" width="47.28515625" style="42" customWidth="1"/>
    <col min="516" max="516" width="8.140625" style="42" customWidth="1"/>
    <col min="517" max="517" width="8.28515625" style="42" customWidth="1"/>
    <col min="518" max="518" width="5.42578125" style="42" customWidth="1"/>
    <col min="519" max="519" width="8.5703125" style="42" customWidth="1"/>
    <col min="520" max="520" width="13.7109375" style="42" customWidth="1"/>
    <col min="521" max="521" width="15.7109375" style="42" customWidth="1"/>
    <col min="522" max="522" width="14.7109375" style="42" customWidth="1"/>
    <col min="523" max="523" width="15" style="42" customWidth="1"/>
    <col min="524" max="525" width="14.28515625" style="42" customWidth="1"/>
    <col min="526" max="526" width="0" style="42" hidden="1" customWidth="1"/>
    <col min="527" max="527" width="18.85546875" style="42" customWidth="1"/>
    <col min="528" max="540" width="8" style="42" customWidth="1"/>
    <col min="541" max="544" width="9.28515625" style="42" customWidth="1"/>
    <col min="545" max="572" width="8.85546875" style="42"/>
    <col min="573" max="573" width="64" style="42" customWidth="1"/>
    <col min="574" max="574" width="97.85546875" style="42" customWidth="1"/>
    <col min="575" max="768" width="8.85546875" style="42"/>
    <col min="769" max="769" width="1.28515625" style="42" customWidth="1"/>
    <col min="770" max="770" width="44.85546875" style="42" customWidth="1"/>
    <col min="771" max="771" width="47.28515625" style="42" customWidth="1"/>
    <col min="772" max="772" width="8.140625" style="42" customWidth="1"/>
    <col min="773" max="773" width="8.28515625" style="42" customWidth="1"/>
    <col min="774" max="774" width="5.42578125" style="42" customWidth="1"/>
    <col min="775" max="775" width="8.5703125" style="42" customWidth="1"/>
    <col min="776" max="776" width="13.7109375" style="42" customWidth="1"/>
    <col min="777" max="777" width="15.7109375" style="42" customWidth="1"/>
    <col min="778" max="778" width="14.7109375" style="42" customWidth="1"/>
    <col min="779" max="779" width="15" style="42" customWidth="1"/>
    <col min="780" max="781" width="14.28515625" style="42" customWidth="1"/>
    <col min="782" max="782" width="0" style="42" hidden="1" customWidth="1"/>
    <col min="783" max="783" width="18.85546875" style="42" customWidth="1"/>
    <col min="784" max="796" width="8" style="42" customWidth="1"/>
    <col min="797" max="800" width="9.28515625" style="42" customWidth="1"/>
    <col min="801" max="828" width="8.85546875" style="42"/>
    <col min="829" max="829" width="64" style="42" customWidth="1"/>
    <col min="830" max="830" width="97.85546875" style="42" customWidth="1"/>
    <col min="831" max="1024" width="8.85546875" style="42"/>
    <col min="1025" max="1025" width="1.28515625" style="42" customWidth="1"/>
    <col min="1026" max="1026" width="44.85546875" style="42" customWidth="1"/>
    <col min="1027" max="1027" width="47.28515625" style="42" customWidth="1"/>
    <col min="1028" max="1028" width="8.140625" style="42" customWidth="1"/>
    <col min="1029" max="1029" width="8.28515625" style="42" customWidth="1"/>
    <col min="1030" max="1030" width="5.42578125" style="42" customWidth="1"/>
    <col min="1031" max="1031" width="8.5703125" style="42" customWidth="1"/>
    <col min="1032" max="1032" width="13.7109375" style="42" customWidth="1"/>
    <col min="1033" max="1033" width="15.7109375" style="42" customWidth="1"/>
    <col min="1034" max="1034" width="14.7109375" style="42" customWidth="1"/>
    <col min="1035" max="1035" width="15" style="42" customWidth="1"/>
    <col min="1036" max="1037" width="14.28515625" style="42" customWidth="1"/>
    <col min="1038" max="1038" width="0" style="42" hidden="1" customWidth="1"/>
    <col min="1039" max="1039" width="18.85546875" style="42" customWidth="1"/>
    <col min="1040" max="1052" width="8" style="42" customWidth="1"/>
    <col min="1053" max="1056" width="9.28515625" style="42" customWidth="1"/>
    <col min="1057" max="1084" width="8.85546875" style="42"/>
    <col min="1085" max="1085" width="64" style="42" customWidth="1"/>
    <col min="1086" max="1086" width="97.85546875" style="42" customWidth="1"/>
    <col min="1087" max="1280" width="8.85546875" style="42"/>
    <col min="1281" max="1281" width="1.28515625" style="42" customWidth="1"/>
    <col min="1282" max="1282" width="44.85546875" style="42" customWidth="1"/>
    <col min="1283" max="1283" width="47.28515625" style="42" customWidth="1"/>
    <col min="1284" max="1284" width="8.140625" style="42" customWidth="1"/>
    <col min="1285" max="1285" width="8.28515625" style="42" customWidth="1"/>
    <col min="1286" max="1286" width="5.42578125" style="42" customWidth="1"/>
    <col min="1287" max="1287" width="8.5703125" style="42" customWidth="1"/>
    <col min="1288" max="1288" width="13.7109375" style="42" customWidth="1"/>
    <col min="1289" max="1289" width="15.7109375" style="42" customWidth="1"/>
    <col min="1290" max="1290" width="14.7109375" style="42" customWidth="1"/>
    <col min="1291" max="1291" width="15" style="42" customWidth="1"/>
    <col min="1292" max="1293" width="14.28515625" style="42" customWidth="1"/>
    <col min="1294" max="1294" width="0" style="42" hidden="1" customWidth="1"/>
    <col min="1295" max="1295" width="18.85546875" style="42" customWidth="1"/>
    <col min="1296" max="1308" width="8" style="42" customWidth="1"/>
    <col min="1309" max="1312" width="9.28515625" style="42" customWidth="1"/>
    <col min="1313" max="1340" width="8.85546875" style="42"/>
    <col min="1341" max="1341" width="64" style="42" customWidth="1"/>
    <col min="1342" max="1342" width="97.85546875" style="42" customWidth="1"/>
    <col min="1343" max="1536" width="8.85546875" style="42"/>
    <col min="1537" max="1537" width="1.28515625" style="42" customWidth="1"/>
    <col min="1538" max="1538" width="44.85546875" style="42" customWidth="1"/>
    <col min="1539" max="1539" width="47.28515625" style="42" customWidth="1"/>
    <col min="1540" max="1540" width="8.140625" style="42" customWidth="1"/>
    <col min="1541" max="1541" width="8.28515625" style="42" customWidth="1"/>
    <col min="1542" max="1542" width="5.42578125" style="42" customWidth="1"/>
    <col min="1543" max="1543" width="8.5703125" style="42" customWidth="1"/>
    <col min="1544" max="1544" width="13.7109375" style="42" customWidth="1"/>
    <col min="1545" max="1545" width="15.7109375" style="42" customWidth="1"/>
    <col min="1546" max="1546" width="14.7109375" style="42" customWidth="1"/>
    <col min="1547" max="1547" width="15" style="42" customWidth="1"/>
    <col min="1548" max="1549" width="14.28515625" style="42" customWidth="1"/>
    <col min="1550" max="1550" width="0" style="42" hidden="1" customWidth="1"/>
    <col min="1551" max="1551" width="18.85546875" style="42" customWidth="1"/>
    <col min="1552" max="1564" width="8" style="42" customWidth="1"/>
    <col min="1565" max="1568" width="9.28515625" style="42" customWidth="1"/>
    <col min="1569" max="1596" width="8.85546875" style="42"/>
    <col min="1597" max="1597" width="64" style="42" customWidth="1"/>
    <col min="1598" max="1598" width="97.85546875" style="42" customWidth="1"/>
    <col min="1599" max="1792" width="8.85546875" style="42"/>
    <col min="1793" max="1793" width="1.28515625" style="42" customWidth="1"/>
    <col min="1794" max="1794" width="44.85546875" style="42" customWidth="1"/>
    <col min="1795" max="1795" width="47.28515625" style="42" customWidth="1"/>
    <col min="1796" max="1796" width="8.140625" style="42" customWidth="1"/>
    <col min="1797" max="1797" width="8.28515625" style="42" customWidth="1"/>
    <col min="1798" max="1798" width="5.42578125" style="42" customWidth="1"/>
    <col min="1799" max="1799" width="8.5703125" style="42" customWidth="1"/>
    <col min="1800" max="1800" width="13.7109375" style="42" customWidth="1"/>
    <col min="1801" max="1801" width="15.7109375" style="42" customWidth="1"/>
    <col min="1802" max="1802" width="14.7109375" style="42" customWidth="1"/>
    <col min="1803" max="1803" width="15" style="42" customWidth="1"/>
    <col min="1804" max="1805" width="14.28515625" style="42" customWidth="1"/>
    <col min="1806" max="1806" width="0" style="42" hidden="1" customWidth="1"/>
    <col min="1807" max="1807" width="18.85546875" style="42" customWidth="1"/>
    <col min="1808" max="1820" width="8" style="42" customWidth="1"/>
    <col min="1821" max="1824" width="9.28515625" style="42" customWidth="1"/>
    <col min="1825" max="1852" width="8.85546875" style="42"/>
    <col min="1853" max="1853" width="64" style="42" customWidth="1"/>
    <col min="1854" max="1854" width="97.85546875" style="42" customWidth="1"/>
    <col min="1855" max="2048" width="8.85546875" style="42"/>
    <col min="2049" max="2049" width="1.28515625" style="42" customWidth="1"/>
    <col min="2050" max="2050" width="44.85546875" style="42" customWidth="1"/>
    <col min="2051" max="2051" width="47.28515625" style="42" customWidth="1"/>
    <col min="2052" max="2052" width="8.140625" style="42" customWidth="1"/>
    <col min="2053" max="2053" width="8.28515625" style="42" customWidth="1"/>
    <col min="2054" max="2054" width="5.42578125" style="42" customWidth="1"/>
    <col min="2055" max="2055" width="8.5703125" style="42" customWidth="1"/>
    <col min="2056" max="2056" width="13.7109375" style="42" customWidth="1"/>
    <col min="2057" max="2057" width="15.7109375" style="42" customWidth="1"/>
    <col min="2058" max="2058" width="14.7109375" style="42" customWidth="1"/>
    <col min="2059" max="2059" width="15" style="42" customWidth="1"/>
    <col min="2060" max="2061" width="14.28515625" style="42" customWidth="1"/>
    <col min="2062" max="2062" width="0" style="42" hidden="1" customWidth="1"/>
    <col min="2063" max="2063" width="18.85546875" style="42" customWidth="1"/>
    <col min="2064" max="2076" width="8" style="42" customWidth="1"/>
    <col min="2077" max="2080" width="9.28515625" style="42" customWidth="1"/>
    <col min="2081" max="2108" width="8.85546875" style="42"/>
    <col min="2109" max="2109" width="64" style="42" customWidth="1"/>
    <col min="2110" max="2110" width="97.85546875" style="42" customWidth="1"/>
    <col min="2111" max="2304" width="8.85546875" style="42"/>
    <col min="2305" max="2305" width="1.28515625" style="42" customWidth="1"/>
    <col min="2306" max="2306" width="44.85546875" style="42" customWidth="1"/>
    <col min="2307" max="2307" width="47.28515625" style="42" customWidth="1"/>
    <col min="2308" max="2308" width="8.140625" style="42" customWidth="1"/>
    <col min="2309" max="2309" width="8.28515625" style="42" customWidth="1"/>
    <col min="2310" max="2310" width="5.42578125" style="42" customWidth="1"/>
    <col min="2311" max="2311" width="8.5703125" style="42" customWidth="1"/>
    <col min="2312" max="2312" width="13.7109375" style="42" customWidth="1"/>
    <col min="2313" max="2313" width="15.7109375" style="42" customWidth="1"/>
    <col min="2314" max="2314" width="14.7109375" style="42" customWidth="1"/>
    <col min="2315" max="2315" width="15" style="42" customWidth="1"/>
    <col min="2316" max="2317" width="14.28515625" style="42" customWidth="1"/>
    <col min="2318" max="2318" width="0" style="42" hidden="1" customWidth="1"/>
    <col min="2319" max="2319" width="18.85546875" style="42" customWidth="1"/>
    <col min="2320" max="2332" width="8" style="42" customWidth="1"/>
    <col min="2333" max="2336" width="9.28515625" style="42" customWidth="1"/>
    <col min="2337" max="2364" width="8.85546875" style="42"/>
    <col min="2365" max="2365" width="64" style="42" customWidth="1"/>
    <col min="2366" max="2366" width="97.85546875" style="42" customWidth="1"/>
    <col min="2367" max="2560" width="8.85546875" style="42"/>
    <col min="2561" max="2561" width="1.28515625" style="42" customWidth="1"/>
    <col min="2562" max="2562" width="44.85546875" style="42" customWidth="1"/>
    <col min="2563" max="2563" width="47.28515625" style="42" customWidth="1"/>
    <col min="2564" max="2564" width="8.140625" style="42" customWidth="1"/>
    <col min="2565" max="2565" width="8.28515625" style="42" customWidth="1"/>
    <col min="2566" max="2566" width="5.42578125" style="42" customWidth="1"/>
    <col min="2567" max="2567" width="8.5703125" style="42" customWidth="1"/>
    <col min="2568" max="2568" width="13.7109375" style="42" customWidth="1"/>
    <col min="2569" max="2569" width="15.7109375" style="42" customWidth="1"/>
    <col min="2570" max="2570" width="14.7109375" style="42" customWidth="1"/>
    <col min="2571" max="2571" width="15" style="42" customWidth="1"/>
    <col min="2572" max="2573" width="14.28515625" style="42" customWidth="1"/>
    <col min="2574" max="2574" width="0" style="42" hidden="1" customWidth="1"/>
    <col min="2575" max="2575" width="18.85546875" style="42" customWidth="1"/>
    <col min="2576" max="2588" width="8" style="42" customWidth="1"/>
    <col min="2589" max="2592" width="9.28515625" style="42" customWidth="1"/>
    <col min="2593" max="2620" width="8.85546875" style="42"/>
    <col min="2621" max="2621" width="64" style="42" customWidth="1"/>
    <col min="2622" max="2622" width="97.85546875" style="42" customWidth="1"/>
    <col min="2623" max="2816" width="8.85546875" style="42"/>
    <col min="2817" max="2817" width="1.28515625" style="42" customWidth="1"/>
    <col min="2818" max="2818" width="44.85546875" style="42" customWidth="1"/>
    <col min="2819" max="2819" width="47.28515625" style="42" customWidth="1"/>
    <col min="2820" max="2820" width="8.140625" style="42" customWidth="1"/>
    <col min="2821" max="2821" width="8.28515625" style="42" customWidth="1"/>
    <col min="2822" max="2822" width="5.42578125" style="42" customWidth="1"/>
    <col min="2823" max="2823" width="8.5703125" style="42" customWidth="1"/>
    <col min="2824" max="2824" width="13.7109375" style="42" customWidth="1"/>
    <col min="2825" max="2825" width="15.7109375" style="42" customWidth="1"/>
    <col min="2826" max="2826" width="14.7109375" style="42" customWidth="1"/>
    <col min="2827" max="2827" width="15" style="42" customWidth="1"/>
    <col min="2828" max="2829" width="14.28515625" style="42" customWidth="1"/>
    <col min="2830" max="2830" width="0" style="42" hidden="1" customWidth="1"/>
    <col min="2831" max="2831" width="18.85546875" style="42" customWidth="1"/>
    <col min="2832" max="2844" width="8" style="42" customWidth="1"/>
    <col min="2845" max="2848" width="9.28515625" style="42" customWidth="1"/>
    <col min="2849" max="2876" width="8.85546875" style="42"/>
    <col min="2877" max="2877" width="64" style="42" customWidth="1"/>
    <col min="2878" max="2878" width="97.85546875" style="42" customWidth="1"/>
    <col min="2879" max="3072" width="8.85546875" style="42"/>
    <col min="3073" max="3073" width="1.28515625" style="42" customWidth="1"/>
    <col min="3074" max="3074" width="44.85546875" style="42" customWidth="1"/>
    <col min="3075" max="3075" width="47.28515625" style="42" customWidth="1"/>
    <col min="3076" max="3076" width="8.140625" style="42" customWidth="1"/>
    <col min="3077" max="3077" width="8.28515625" style="42" customWidth="1"/>
    <col min="3078" max="3078" width="5.42578125" style="42" customWidth="1"/>
    <col min="3079" max="3079" width="8.5703125" style="42" customWidth="1"/>
    <col min="3080" max="3080" width="13.7109375" style="42" customWidth="1"/>
    <col min="3081" max="3081" width="15.7109375" style="42" customWidth="1"/>
    <col min="3082" max="3082" width="14.7109375" style="42" customWidth="1"/>
    <col min="3083" max="3083" width="15" style="42" customWidth="1"/>
    <col min="3084" max="3085" width="14.28515625" style="42" customWidth="1"/>
    <col min="3086" max="3086" width="0" style="42" hidden="1" customWidth="1"/>
    <col min="3087" max="3087" width="18.85546875" style="42" customWidth="1"/>
    <col min="3088" max="3100" width="8" style="42" customWidth="1"/>
    <col min="3101" max="3104" width="9.28515625" style="42" customWidth="1"/>
    <col min="3105" max="3132" width="8.85546875" style="42"/>
    <col min="3133" max="3133" width="64" style="42" customWidth="1"/>
    <col min="3134" max="3134" width="97.85546875" style="42" customWidth="1"/>
    <col min="3135" max="3328" width="8.85546875" style="42"/>
    <col min="3329" max="3329" width="1.28515625" style="42" customWidth="1"/>
    <col min="3330" max="3330" width="44.85546875" style="42" customWidth="1"/>
    <col min="3331" max="3331" width="47.28515625" style="42" customWidth="1"/>
    <col min="3332" max="3332" width="8.140625" style="42" customWidth="1"/>
    <col min="3333" max="3333" width="8.28515625" style="42" customWidth="1"/>
    <col min="3334" max="3334" width="5.42578125" style="42" customWidth="1"/>
    <col min="3335" max="3335" width="8.5703125" style="42" customWidth="1"/>
    <col min="3336" max="3336" width="13.7109375" style="42" customWidth="1"/>
    <col min="3337" max="3337" width="15.7109375" style="42" customWidth="1"/>
    <col min="3338" max="3338" width="14.7109375" style="42" customWidth="1"/>
    <col min="3339" max="3339" width="15" style="42" customWidth="1"/>
    <col min="3340" max="3341" width="14.28515625" style="42" customWidth="1"/>
    <col min="3342" max="3342" width="0" style="42" hidden="1" customWidth="1"/>
    <col min="3343" max="3343" width="18.85546875" style="42" customWidth="1"/>
    <col min="3344" max="3356" width="8" style="42" customWidth="1"/>
    <col min="3357" max="3360" width="9.28515625" style="42" customWidth="1"/>
    <col min="3361" max="3388" width="8.85546875" style="42"/>
    <col min="3389" max="3389" width="64" style="42" customWidth="1"/>
    <col min="3390" max="3390" width="97.85546875" style="42" customWidth="1"/>
    <col min="3391" max="3584" width="8.85546875" style="42"/>
    <col min="3585" max="3585" width="1.28515625" style="42" customWidth="1"/>
    <col min="3586" max="3586" width="44.85546875" style="42" customWidth="1"/>
    <col min="3587" max="3587" width="47.28515625" style="42" customWidth="1"/>
    <col min="3588" max="3588" width="8.140625" style="42" customWidth="1"/>
    <col min="3589" max="3589" width="8.28515625" style="42" customWidth="1"/>
    <col min="3590" max="3590" width="5.42578125" style="42" customWidth="1"/>
    <col min="3591" max="3591" width="8.5703125" style="42" customWidth="1"/>
    <col min="3592" max="3592" width="13.7109375" style="42" customWidth="1"/>
    <col min="3593" max="3593" width="15.7109375" style="42" customWidth="1"/>
    <col min="3594" max="3594" width="14.7109375" style="42" customWidth="1"/>
    <col min="3595" max="3595" width="15" style="42" customWidth="1"/>
    <col min="3596" max="3597" width="14.28515625" style="42" customWidth="1"/>
    <col min="3598" max="3598" width="0" style="42" hidden="1" customWidth="1"/>
    <col min="3599" max="3599" width="18.85546875" style="42" customWidth="1"/>
    <col min="3600" max="3612" width="8" style="42" customWidth="1"/>
    <col min="3613" max="3616" width="9.28515625" style="42" customWidth="1"/>
    <col min="3617" max="3644" width="8.85546875" style="42"/>
    <col min="3645" max="3645" width="64" style="42" customWidth="1"/>
    <col min="3646" max="3646" width="97.85546875" style="42" customWidth="1"/>
    <col min="3647" max="3840" width="8.85546875" style="42"/>
    <col min="3841" max="3841" width="1.28515625" style="42" customWidth="1"/>
    <col min="3842" max="3842" width="44.85546875" style="42" customWidth="1"/>
    <col min="3843" max="3843" width="47.28515625" style="42" customWidth="1"/>
    <col min="3844" max="3844" width="8.140625" style="42" customWidth="1"/>
    <col min="3845" max="3845" width="8.28515625" style="42" customWidth="1"/>
    <col min="3846" max="3846" width="5.42578125" style="42" customWidth="1"/>
    <col min="3847" max="3847" width="8.5703125" style="42" customWidth="1"/>
    <col min="3848" max="3848" width="13.7109375" style="42" customWidth="1"/>
    <col min="3849" max="3849" width="15.7109375" style="42" customWidth="1"/>
    <col min="3850" max="3850" width="14.7109375" style="42" customWidth="1"/>
    <col min="3851" max="3851" width="15" style="42" customWidth="1"/>
    <col min="3852" max="3853" width="14.28515625" style="42" customWidth="1"/>
    <col min="3854" max="3854" width="0" style="42" hidden="1" customWidth="1"/>
    <col min="3855" max="3855" width="18.85546875" style="42" customWidth="1"/>
    <col min="3856" max="3868" width="8" style="42" customWidth="1"/>
    <col min="3869" max="3872" width="9.28515625" style="42" customWidth="1"/>
    <col min="3873" max="3900" width="8.85546875" style="42"/>
    <col min="3901" max="3901" width="64" style="42" customWidth="1"/>
    <col min="3902" max="3902" width="97.85546875" style="42" customWidth="1"/>
    <col min="3903" max="4096" width="8.85546875" style="42"/>
    <col min="4097" max="4097" width="1.28515625" style="42" customWidth="1"/>
    <col min="4098" max="4098" width="44.85546875" style="42" customWidth="1"/>
    <col min="4099" max="4099" width="47.28515625" style="42" customWidth="1"/>
    <col min="4100" max="4100" width="8.140625" style="42" customWidth="1"/>
    <col min="4101" max="4101" width="8.28515625" style="42" customWidth="1"/>
    <col min="4102" max="4102" width="5.42578125" style="42" customWidth="1"/>
    <col min="4103" max="4103" width="8.5703125" style="42" customWidth="1"/>
    <col min="4104" max="4104" width="13.7109375" style="42" customWidth="1"/>
    <col min="4105" max="4105" width="15.7109375" style="42" customWidth="1"/>
    <col min="4106" max="4106" width="14.7109375" style="42" customWidth="1"/>
    <col min="4107" max="4107" width="15" style="42" customWidth="1"/>
    <col min="4108" max="4109" width="14.28515625" style="42" customWidth="1"/>
    <col min="4110" max="4110" width="0" style="42" hidden="1" customWidth="1"/>
    <col min="4111" max="4111" width="18.85546875" style="42" customWidth="1"/>
    <col min="4112" max="4124" width="8" style="42" customWidth="1"/>
    <col min="4125" max="4128" width="9.28515625" style="42" customWidth="1"/>
    <col min="4129" max="4156" width="8.85546875" style="42"/>
    <col min="4157" max="4157" width="64" style="42" customWidth="1"/>
    <col min="4158" max="4158" width="97.85546875" style="42" customWidth="1"/>
    <col min="4159" max="4352" width="8.85546875" style="42"/>
    <col min="4353" max="4353" width="1.28515625" style="42" customWidth="1"/>
    <col min="4354" max="4354" width="44.85546875" style="42" customWidth="1"/>
    <col min="4355" max="4355" width="47.28515625" style="42" customWidth="1"/>
    <col min="4356" max="4356" width="8.140625" style="42" customWidth="1"/>
    <col min="4357" max="4357" width="8.28515625" style="42" customWidth="1"/>
    <col min="4358" max="4358" width="5.42578125" style="42" customWidth="1"/>
    <col min="4359" max="4359" width="8.5703125" style="42" customWidth="1"/>
    <col min="4360" max="4360" width="13.7109375" style="42" customWidth="1"/>
    <col min="4361" max="4361" width="15.7109375" style="42" customWidth="1"/>
    <col min="4362" max="4362" width="14.7109375" style="42" customWidth="1"/>
    <col min="4363" max="4363" width="15" style="42" customWidth="1"/>
    <col min="4364" max="4365" width="14.28515625" style="42" customWidth="1"/>
    <col min="4366" max="4366" width="0" style="42" hidden="1" customWidth="1"/>
    <col min="4367" max="4367" width="18.85546875" style="42" customWidth="1"/>
    <col min="4368" max="4380" width="8" style="42" customWidth="1"/>
    <col min="4381" max="4384" width="9.28515625" style="42" customWidth="1"/>
    <col min="4385" max="4412" width="8.85546875" style="42"/>
    <col min="4413" max="4413" width="64" style="42" customWidth="1"/>
    <col min="4414" max="4414" width="97.85546875" style="42" customWidth="1"/>
    <col min="4415" max="4608" width="8.85546875" style="42"/>
    <col min="4609" max="4609" width="1.28515625" style="42" customWidth="1"/>
    <col min="4610" max="4610" width="44.85546875" style="42" customWidth="1"/>
    <col min="4611" max="4611" width="47.28515625" style="42" customWidth="1"/>
    <col min="4612" max="4612" width="8.140625" style="42" customWidth="1"/>
    <col min="4613" max="4613" width="8.28515625" style="42" customWidth="1"/>
    <col min="4614" max="4614" width="5.42578125" style="42" customWidth="1"/>
    <col min="4615" max="4615" width="8.5703125" style="42" customWidth="1"/>
    <col min="4616" max="4616" width="13.7109375" style="42" customWidth="1"/>
    <col min="4617" max="4617" width="15.7109375" style="42" customWidth="1"/>
    <col min="4618" max="4618" width="14.7109375" style="42" customWidth="1"/>
    <col min="4619" max="4619" width="15" style="42" customWidth="1"/>
    <col min="4620" max="4621" width="14.28515625" style="42" customWidth="1"/>
    <col min="4622" max="4622" width="0" style="42" hidden="1" customWidth="1"/>
    <col min="4623" max="4623" width="18.85546875" style="42" customWidth="1"/>
    <col min="4624" max="4636" width="8" style="42" customWidth="1"/>
    <col min="4637" max="4640" width="9.28515625" style="42" customWidth="1"/>
    <col min="4641" max="4668" width="8.85546875" style="42"/>
    <col min="4669" max="4669" width="64" style="42" customWidth="1"/>
    <col min="4670" max="4670" width="97.85546875" style="42" customWidth="1"/>
    <col min="4671" max="4864" width="8.85546875" style="42"/>
    <col min="4865" max="4865" width="1.28515625" style="42" customWidth="1"/>
    <col min="4866" max="4866" width="44.85546875" style="42" customWidth="1"/>
    <col min="4867" max="4867" width="47.28515625" style="42" customWidth="1"/>
    <col min="4868" max="4868" width="8.140625" style="42" customWidth="1"/>
    <col min="4869" max="4869" width="8.28515625" style="42" customWidth="1"/>
    <col min="4870" max="4870" width="5.42578125" style="42" customWidth="1"/>
    <col min="4871" max="4871" width="8.5703125" style="42" customWidth="1"/>
    <col min="4872" max="4872" width="13.7109375" style="42" customWidth="1"/>
    <col min="4873" max="4873" width="15.7109375" style="42" customWidth="1"/>
    <col min="4874" max="4874" width="14.7109375" style="42" customWidth="1"/>
    <col min="4875" max="4875" width="15" style="42" customWidth="1"/>
    <col min="4876" max="4877" width="14.28515625" style="42" customWidth="1"/>
    <col min="4878" max="4878" width="0" style="42" hidden="1" customWidth="1"/>
    <col min="4879" max="4879" width="18.85546875" style="42" customWidth="1"/>
    <col min="4880" max="4892" width="8" style="42" customWidth="1"/>
    <col min="4893" max="4896" width="9.28515625" style="42" customWidth="1"/>
    <col min="4897" max="4924" width="8.85546875" style="42"/>
    <col min="4925" max="4925" width="64" style="42" customWidth="1"/>
    <col min="4926" max="4926" width="97.85546875" style="42" customWidth="1"/>
    <col min="4927" max="5120" width="8.85546875" style="42"/>
    <col min="5121" max="5121" width="1.28515625" style="42" customWidth="1"/>
    <col min="5122" max="5122" width="44.85546875" style="42" customWidth="1"/>
    <col min="5123" max="5123" width="47.28515625" style="42" customWidth="1"/>
    <col min="5124" max="5124" width="8.140625" style="42" customWidth="1"/>
    <col min="5125" max="5125" width="8.28515625" style="42" customWidth="1"/>
    <col min="5126" max="5126" width="5.42578125" style="42" customWidth="1"/>
    <col min="5127" max="5127" width="8.5703125" style="42" customWidth="1"/>
    <col min="5128" max="5128" width="13.7109375" style="42" customWidth="1"/>
    <col min="5129" max="5129" width="15.7109375" style="42" customWidth="1"/>
    <col min="5130" max="5130" width="14.7109375" style="42" customWidth="1"/>
    <col min="5131" max="5131" width="15" style="42" customWidth="1"/>
    <col min="5132" max="5133" width="14.28515625" style="42" customWidth="1"/>
    <col min="5134" max="5134" width="0" style="42" hidden="1" customWidth="1"/>
    <col min="5135" max="5135" width="18.85546875" style="42" customWidth="1"/>
    <col min="5136" max="5148" width="8" style="42" customWidth="1"/>
    <col min="5149" max="5152" width="9.28515625" style="42" customWidth="1"/>
    <col min="5153" max="5180" width="8.85546875" style="42"/>
    <col min="5181" max="5181" width="64" style="42" customWidth="1"/>
    <col min="5182" max="5182" width="97.85546875" style="42" customWidth="1"/>
    <col min="5183" max="5376" width="8.85546875" style="42"/>
    <col min="5377" max="5377" width="1.28515625" style="42" customWidth="1"/>
    <col min="5378" max="5378" width="44.85546875" style="42" customWidth="1"/>
    <col min="5379" max="5379" width="47.28515625" style="42" customWidth="1"/>
    <col min="5380" max="5380" width="8.140625" style="42" customWidth="1"/>
    <col min="5381" max="5381" width="8.28515625" style="42" customWidth="1"/>
    <col min="5382" max="5382" width="5.42578125" style="42" customWidth="1"/>
    <col min="5383" max="5383" width="8.5703125" style="42" customWidth="1"/>
    <col min="5384" max="5384" width="13.7109375" style="42" customWidth="1"/>
    <col min="5385" max="5385" width="15.7109375" style="42" customWidth="1"/>
    <col min="5386" max="5386" width="14.7109375" style="42" customWidth="1"/>
    <col min="5387" max="5387" width="15" style="42" customWidth="1"/>
    <col min="5388" max="5389" width="14.28515625" style="42" customWidth="1"/>
    <col min="5390" max="5390" width="0" style="42" hidden="1" customWidth="1"/>
    <col min="5391" max="5391" width="18.85546875" style="42" customWidth="1"/>
    <col min="5392" max="5404" width="8" style="42" customWidth="1"/>
    <col min="5405" max="5408" width="9.28515625" style="42" customWidth="1"/>
    <col min="5409" max="5436" width="8.85546875" style="42"/>
    <col min="5437" max="5437" width="64" style="42" customWidth="1"/>
    <col min="5438" max="5438" width="97.85546875" style="42" customWidth="1"/>
    <col min="5439" max="5632" width="8.85546875" style="42"/>
    <col min="5633" max="5633" width="1.28515625" style="42" customWidth="1"/>
    <col min="5634" max="5634" width="44.85546875" style="42" customWidth="1"/>
    <col min="5635" max="5635" width="47.28515625" style="42" customWidth="1"/>
    <col min="5636" max="5636" width="8.140625" style="42" customWidth="1"/>
    <col min="5637" max="5637" width="8.28515625" style="42" customWidth="1"/>
    <col min="5638" max="5638" width="5.42578125" style="42" customWidth="1"/>
    <col min="5639" max="5639" width="8.5703125" style="42" customWidth="1"/>
    <col min="5640" max="5640" width="13.7109375" style="42" customWidth="1"/>
    <col min="5641" max="5641" width="15.7109375" style="42" customWidth="1"/>
    <col min="5642" max="5642" width="14.7109375" style="42" customWidth="1"/>
    <col min="5643" max="5643" width="15" style="42" customWidth="1"/>
    <col min="5644" max="5645" width="14.28515625" style="42" customWidth="1"/>
    <col min="5646" max="5646" width="0" style="42" hidden="1" customWidth="1"/>
    <col min="5647" max="5647" width="18.85546875" style="42" customWidth="1"/>
    <col min="5648" max="5660" width="8" style="42" customWidth="1"/>
    <col min="5661" max="5664" width="9.28515625" style="42" customWidth="1"/>
    <col min="5665" max="5692" width="8.85546875" style="42"/>
    <col min="5693" max="5693" width="64" style="42" customWidth="1"/>
    <col min="5694" max="5694" width="97.85546875" style="42" customWidth="1"/>
    <col min="5695" max="5888" width="8.85546875" style="42"/>
    <col min="5889" max="5889" width="1.28515625" style="42" customWidth="1"/>
    <col min="5890" max="5890" width="44.85546875" style="42" customWidth="1"/>
    <col min="5891" max="5891" width="47.28515625" style="42" customWidth="1"/>
    <col min="5892" max="5892" width="8.140625" style="42" customWidth="1"/>
    <col min="5893" max="5893" width="8.28515625" style="42" customWidth="1"/>
    <col min="5894" max="5894" width="5.42578125" style="42" customWidth="1"/>
    <col min="5895" max="5895" width="8.5703125" style="42" customWidth="1"/>
    <col min="5896" max="5896" width="13.7109375" style="42" customWidth="1"/>
    <col min="5897" max="5897" width="15.7109375" style="42" customWidth="1"/>
    <col min="5898" max="5898" width="14.7109375" style="42" customWidth="1"/>
    <col min="5899" max="5899" width="15" style="42" customWidth="1"/>
    <col min="5900" max="5901" width="14.28515625" style="42" customWidth="1"/>
    <col min="5902" max="5902" width="0" style="42" hidden="1" customWidth="1"/>
    <col min="5903" max="5903" width="18.85546875" style="42" customWidth="1"/>
    <col min="5904" max="5916" width="8" style="42" customWidth="1"/>
    <col min="5917" max="5920" width="9.28515625" style="42" customWidth="1"/>
    <col min="5921" max="5948" width="8.85546875" style="42"/>
    <col min="5949" max="5949" width="64" style="42" customWidth="1"/>
    <col min="5950" max="5950" width="97.85546875" style="42" customWidth="1"/>
    <col min="5951" max="6144" width="8.85546875" style="42"/>
    <col min="6145" max="6145" width="1.28515625" style="42" customWidth="1"/>
    <col min="6146" max="6146" width="44.85546875" style="42" customWidth="1"/>
    <col min="6147" max="6147" width="47.28515625" style="42" customWidth="1"/>
    <col min="6148" max="6148" width="8.140625" style="42" customWidth="1"/>
    <col min="6149" max="6149" width="8.28515625" style="42" customWidth="1"/>
    <col min="6150" max="6150" width="5.42578125" style="42" customWidth="1"/>
    <col min="6151" max="6151" width="8.5703125" style="42" customWidth="1"/>
    <col min="6152" max="6152" width="13.7109375" style="42" customWidth="1"/>
    <col min="6153" max="6153" width="15.7109375" style="42" customWidth="1"/>
    <col min="6154" max="6154" width="14.7109375" style="42" customWidth="1"/>
    <col min="6155" max="6155" width="15" style="42" customWidth="1"/>
    <col min="6156" max="6157" width="14.28515625" style="42" customWidth="1"/>
    <col min="6158" max="6158" width="0" style="42" hidden="1" customWidth="1"/>
    <col min="6159" max="6159" width="18.85546875" style="42" customWidth="1"/>
    <col min="6160" max="6172" width="8" style="42" customWidth="1"/>
    <col min="6173" max="6176" width="9.28515625" style="42" customWidth="1"/>
    <col min="6177" max="6204" width="8.85546875" style="42"/>
    <col min="6205" max="6205" width="64" style="42" customWidth="1"/>
    <col min="6206" max="6206" width="97.85546875" style="42" customWidth="1"/>
    <col min="6207" max="6400" width="8.85546875" style="42"/>
    <col min="6401" max="6401" width="1.28515625" style="42" customWidth="1"/>
    <col min="6402" max="6402" width="44.85546875" style="42" customWidth="1"/>
    <col min="6403" max="6403" width="47.28515625" style="42" customWidth="1"/>
    <col min="6404" max="6404" width="8.140625" style="42" customWidth="1"/>
    <col min="6405" max="6405" width="8.28515625" style="42" customWidth="1"/>
    <col min="6406" max="6406" width="5.42578125" style="42" customWidth="1"/>
    <col min="6407" max="6407" width="8.5703125" style="42" customWidth="1"/>
    <col min="6408" max="6408" width="13.7109375" style="42" customWidth="1"/>
    <col min="6409" max="6409" width="15.7109375" style="42" customWidth="1"/>
    <col min="6410" max="6410" width="14.7109375" style="42" customWidth="1"/>
    <col min="6411" max="6411" width="15" style="42" customWidth="1"/>
    <col min="6412" max="6413" width="14.28515625" style="42" customWidth="1"/>
    <col min="6414" max="6414" width="0" style="42" hidden="1" customWidth="1"/>
    <col min="6415" max="6415" width="18.85546875" style="42" customWidth="1"/>
    <col min="6416" max="6428" width="8" style="42" customWidth="1"/>
    <col min="6429" max="6432" width="9.28515625" style="42" customWidth="1"/>
    <col min="6433" max="6460" width="8.85546875" style="42"/>
    <col min="6461" max="6461" width="64" style="42" customWidth="1"/>
    <col min="6462" max="6462" width="97.85546875" style="42" customWidth="1"/>
    <col min="6463" max="6656" width="8.85546875" style="42"/>
    <col min="6657" max="6657" width="1.28515625" style="42" customWidth="1"/>
    <col min="6658" max="6658" width="44.85546875" style="42" customWidth="1"/>
    <col min="6659" max="6659" width="47.28515625" style="42" customWidth="1"/>
    <col min="6660" max="6660" width="8.140625" style="42" customWidth="1"/>
    <col min="6661" max="6661" width="8.28515625" style="42" customWidth="1"/>
    <col min="6662" max="6662" width="5.42578125" style="42" customWidth="1"/>
    <col min="6663" max="6663" width="8.5703125" style="42" customWidth="1"/>
    <col min="6664" max="6664" width="13.7109375" style="42" customWidth="1"/>
    <col min="6665" max="6665" width="15.7109375" style="42" customWidth="1"/>
    <col min="6666" max="6666" width="14.7109375" style="42" customWidth="1"/>
    <col min="6667" max="6667" width="15" style="42" customWidth="1"/>
    <col min="6668" max="6669" width="14.28515625" style="42" customWidth="1"/>
    <col min="6670" max="6670" width="0" style="42" hidden="1" customWidth="1"/>
    <col min="6671" max="6671" width="18.85546875" style="42" customWidth="1"/>
    <col min="6672" max="6684" width="8" style="42" customWidth="1"/>
    <col min="6685" max="6688" width="9.28515625" style="42" customWidth="1"/>
    <col min="6689" max="6716" width="8.85546875" style="42"/>
    <col min="6717" max="6717" width="64" style="42" customWidth="1"/>
    <col min="6718" max="6718" width="97.85546875" style="42" customWidth="1"/>
    <col min="6719" max="6912" width="8.85546875" style="42"/>
    <col min="6913" max="6913" width="1.28515625" style="42" customWidth="1"/>
    <col min="6914" max="6914" width="44.85546875" style="42" customWidth="1"/>
    <col min="6915" max="6915" width="47.28515625" style="42" customWidth="1"/>
    <col min="6916" max="6916" width="8.140625" style="42" customWidth="1"/>
    <col min="6917" max="6917" width="8.28515625" style="42" customWidth="1"/>
    <col min="6918" max="6918" width="5.42578125" style="42" customWidth="1"/>
    <col min="6919" max="6919" width="8.5703125" style="42" customWidth="1"/>
    <col min="6920" max="6920" width="13.7109375" style="42" customWidth="1"/>
    <col min="6921" max="6921" width="15.7109375" style="42" customWidth="1"/>
    <col min="6922" max="6922" width="14.7109375" style="42" customWidth="1"/>
    <col min="6923" max="6923" width="15" style="42" customWidth="1"/>
    <col min="6924" max="6925" width="14.28515625" style="42" customWidth="1"/>
    <col min="6926" max="6926" width="0" style="42" hidden="1" customWidth="1"/>
    <col min="6927" max="6927" width="18.85546875" style="42" customWidth="1"/>
    <col min="6928" max="6940" width="8" style="42" customWidth="1"/>
    <col min="6941" max="6944" width="9.28515625" style="42" customWidth="1"/>
    <col min="6945" max="6972" width="8.85546875" style="42"/>
    <col min="6973" max="6973" width="64" style="42" customWidth="1"/>
    <col min="6974" max="6974" width="97.85546875" style="42" customWidth="1"/>
    <col min="6975" max="7168" width="8.85546875" style="42"/>
    <col min="7169" max="7169" width="1.28515625" style="42" customWidth="1"/>
    <col min="7170" max="7170" width="44.85546875" style="42" customWidth="1"/>
    <col min="7171" max="7171" width="47.28515625" style="42" customWidth="1"/>
    <col min="7172" max="7172" width="8.140625" style="42" customWidth="1"/>
    <col min="7173" max="7173" width="8.28515625" style="42" customWidth="1"/>
    <col min="7174" max="7174" width="5.42578125" style="42" customWidth="1"/>
    <col min="7175" max="7175" width="8.5703125" style="42" customWidth="1"/>
    <col min="7176" max="7176" width="13.7109375" style="42" customWidth="1"/>
    <col min="7177" max="7177" width="15.7109375" style="42" customWidth="1"/>
    <col min="7178" max="7178" width="14.7109375" style="42" customWidth="1"/>
    <col min="7179" max="7179" width="15" style="42" customWidth="1"/>
    <col min="7180" max="7181" width="14.28515625" style="42" customWidth="1"/>
    <col min="7182" max="7182" width="0" style="42" hidden="1" customWidth="1"/>
    <col min="7183" max="7183" width="18.85546875" style="42" customWidth="1"/>
    <col min="7184" max="7196" width="8" style="42" customWidth="1"/>
    <col min="7197" max="7200" width="9.28515625" style="42" customWidth="1"/>
    <col min="7201" max="7228" width="8.85546875" style="42"/>
    <col min="7229" max="7229" width="64" style="42" customWidth="1"/>
    <col min="7230" max="7230" width="97.85546875" style="42" customWidth="1"/>
    <col min="7231" max="7424" width="8.85546875" style="42"/>
    <col min="7425" max="7425" width="1.28515625" style="42" customWidth="1"/>
    <col min="7426" max="7426" width="44.85546875" style="42" customWidth="1"/>
    <col min="7427" max="7427" width="47.28515625" style="42" customWidth="1"/>
    <col min="7428" max="7428" width="8.140625" style="42" customWidth="1"/>
    <col min="7429" max="7429" width="8.28515625" style="42" customWidth="1"/>
    <col min="7430" max="7430" width="5.42578125" style="42" customWidth="1"/>
    <col min="7431" max="7431" width="8.5703125" style="42" customWidth="1"/>
    <col min="7432" max="7432" width="13.7109375" style="42" customWidth="1"/>
    <col min="7433" max="7433" width="15.7109375" style="42" customWidth="1"/>
    <col min="7434" max="7434" width="14.7109375" style="42" customWidth="1"/>
    <col min="7435" max="7435" width="15" style="42" customWidth="1"/>
    <col min="7436" max="7437" width="14.28515625" style="42" customWidth="1"/>
    <col min="7438" max="7438" width="0" style="42" hidden="1" customWidth="1"/>
    <col min="7439" max="7439" width="18.85546875" style="42" customWidth="1"/>
    <col min="7440" max="7452" width="8" style="42" customWidth="1"/>
    <col min="7453" max="7456" width="9.28515625" style="42" customWidth="1"/>
    <col min="7457" max="7484" width="8.85546875" style="42"/>
    <col min="7485" max="7485" width="64" style="42" customWidth="1"/>
    <col min="7486" max="7486" width="97.85546875" style="42" customWidth="1"/>
    <col min="7487" max="7680" width="8.85546875" style="42"/>
    <col min="7681" max="7681" width="1.28515625" style="42" customWidth="1"/>
    <col min="7682" max="7682" width="44.85546875" style="42" customWidth="1"/>
    <col min="7683" max="7683" width="47.28515625" style="42" customWidth="1"/>
    <col min="7684" max="7684" width="8.140625" style="42" customWidth="1"/>
    <col min="7685" max="7685" width="8.28515625" style="42" customWidth="1"/>
    <col min="7686" max="7686" width="5.42578125" style="42" customWidth="1"/>
    <col min="7687" max="7687" width="8.5703125" style="42" customWidth="1"/>
    <col min="7688" max="7688" width="13.7109375" style="42" customWidth="1"/>
    <col min="7689" max="7689" width="15.7109375" style="42" customWidth="1"/>
    <col min="7690" max="7690" width="14.7109375" style="42" customWidth="1"/>
    <col min="7691" max="7691" width="15" style="42" customWidth="1"/>
    <col min="7692" max="7693" width="14.28515625" style="42" customWidth="1"/>
    <col min="7694" max="7694" width="0" style="42" hidden="1" customWidth="1"/>
    <col min="7695" max="7695" width="18.85546875" style="42" customWidth="1"/>
    <col min="7696" max="7708" width="8" style="42" customWidth="1"/>
    <col min="7709" max="7712" width="9.28515625" style="42" customWidth="1"/>
    <col min="7713" max="7740" width="8.85546875" style="42"/>
    <col min="7741" max="7741" width="64" style="42" customWidth="1"/>
    <col min="7742" max="7742" width="97.85546875" style="42" customWidth="1"/>
    <col min="7743" max="7936" width="8.85546875" style="42"/>
    <col min="7937" max="7937" width="1.28515625" style="42" customWidth="1"/>
    <col min="7938" max="7938" width="44.85546875" style="42" customWidth="1"/>
    <col min="7939" max="7939" width="47.28515625" style="42" customWidth="1"/>
    <col min="7940" max="7940" width="8.140625" style="42" customWidth="1"/>
    <col min="7941" max="7941" width="8.28515625" style="42" customWidth="1"/>
    <col min="7942" max="7942" width="5.42578125" style="42" customWidth="1"/>
    <col min="7943" max="7943" width="8.5703125" style="42" customWidth="1"/>
    <col min="7944" max="7944" width="13.7109375" style="42" customWidth="1"/>
    <col min="7945" max="7945" width="15.7109375" style="42" customWidth="1"/>
    <col min="7946" max="7946" width="14.7109375" style="42" customWidth="1"/>
    <col min="7947" max="7947" width="15" style="42" customWidth="1"/>
    <col min="7948" max="7949" width="14.28515625" style="42" customWidth="1"/>
    <col min="7950" max="7950" width="0" style="42" hidden="1" customWidth="1"/>
    <col min="7951" max="7951" width="18.85546875" style="42" customWidth="1"/>
    <col min="7952" max="7964" width="8" style="42" customWidth="1"/>
    <col min="7965" max="7968" width="9.28515625" style="42" customWidth="1"/>
    <col min="7969" max="7996" width="8.85546875" style="42"/>
    <col min="7997" max="7997" width="64" style="42" customWidth="1"/>
    <col min="7998" max="7998" width="97.85546875" style="42" customWidth="1"/>
    <col min="7999" max="8192" width="8.85546875" style="42"/>
    <col min="8193" max="8193" width="1.28515625" style="42" customWidth="1"/>
    <col min="8194" max="8194" width="44.85546875" style="42" customWidth="1"/>
    <col min="8195" max="8195" width="47.28515625" style="42" customWidth="1"/>
    <col min="8196" max="8196" width="8.140625" style="42" customWidth="1"/>
    <col min="8197" max="8197" width="8.28515625" style="42" customWidth="1"/>
    <col min="8198" max="8198" width="5.42578125" style="42" customWidth="1"/>
    <col min="8199" max="8199" width="8.5703125" style="42" customWidth="1"/>
    <col min="8200" max="8200" width="13.7109375" style="42" customWidth="1"/>
    <col min="8201" max="8201" width="15.7109375" style="42" customWidth="1"/>
    <col min="8202" max="8202" width="14.7109375" style="42" customWidth="1"/>
    <col min="8203" max="8203" width="15" style="42" customWidth="1"/>
    <col min="8204" max="8205" width="14.28515625" style="42" customWidth="1"/>
    <col min="8206" max="8206" width="0" style="42" hidden="1" customWidth="1"/>
    <col min="8207" max="8207" width="18.85546875" style="42" customWidth="1"/>
    <col min="8208" max="8220" width="8" style="42" customWidth="1"/>
    <col min="8221" max="8224" width="9.28515625" style="42" customWidth="1"/>
    <col min="8225" max="8252" width="8.85546875" style="42"/>
    <col min="8253" max="8253" width="64" style="42" customWidth="1"/>
    <col min="8254" max="8254" width="97.85546875" style="42" customWidth="1"/>
    <col min="8255" max="8448" width="8.85546875" style="42"/>
    <col min="8449" max="8449" width="1.28515625" style="42" customWidth="1"/>
    <col min="8450" max="8450" width="44.85546875" style="42" customWidth="1"/>
    <col min="8451" max="8451" width="47.28515625" style="42" customWidth="1"/>
    <col min="8452" max="8452" width="8.140625" style="42" customWidth="1"/>
    <col min="8453" max="8453" width="8.28515625" style="42" customWidth="1"/>
    <col min="8454" max="8454" width="5.42578125" style="42" customWidth="1"/>
    <col min="8455" max="8455" width="8.5703125" style="42" customWidth="1"/>
    <col min="8456" max="8456" width="13.7109375" style="42" customWidth="1"/>
    <col min="8457" max="8457" width="15.7109375" style="42" customWidth="1"/>
    <col min="8458" max="8458" width="14.7109375" style="42" customWidth="1"/>
    <col min="8459" max="8459" width="15" style="42" customWidth="1"/>
    <col min="8460" max="8461" width="14.28515625" style="42" customWidth="1"/>
    <col min="8462" max="8462" width="0" style="42" hidden="1" customWidth="1"/>
    <col min="8463" max="8463" width="18.85546875" style="42" customWidth="1"/>
    <col min="8464" max="8476" width="8" style="42" customWidth="1"/>
    <col min="8477" max="8480" width="9.28515625" style="42" customWidth="1"/>
    <col min="8481" max="8508" width="8.85546875" style="42"/>
    <col min="8509" max="8509" width="64" style="42" customWidth="1"/>
    <col min="8510" max="8510" width="97.85546875" style="42" customWidth="1"/>
    <col min="8511" max="8704" width="8.85546875" style="42"/>
    <col min="8705" max="8705" width="1.28515625" style="42" customWidth="1"/>
    <col min="8706" max="8706" width="44.85546875" style="42" customWidth="1"/>
    <col min="8707" max="8707" width="47.28515625" style="42" customWidth="1"/>
    <col min="8708" max="8708" width="8.140625" style="42" customWidth="1"/>
    <col min="8709" max="8709" width="8.28515625" style="42" customWidth="1"/>
    <col min="8710" max="8710" width="5.42578125" style="42" customWidth="1"/>
    <col min="8711" max="8711" width="8.5703125" style="42" customWidth="1"/>
    <col min="8712" max="8712" width="13.7109375" style="42" customWidth="1"/>
    <col min="8713" max="8713" width="15.7109375" style="42" customWidth="1"/>
    <col min="8714" max="8714" width="14.7109375" style="42" customWidth="1"/>
    <col min="8715" max="8715" width="15" style="42" customWidth="1"/>
    <col min="8716" max="8717" width="14.28515625" style="42" customWidth="1"/>
    <col min="8718" max="8718" width="0" style="42" hidden="1" customWidth="1"/>
    <col min="8719" max="8719" width="18.85546875" style="42" customWidth="1"/>
    <col min="8720" max="8732" width="8" style="42" customWidth="1"/>
    <col min="8733" max="8736" width="9.28515625" style="42" customWidth="1"/>
    <col min="8737" max="8764" width="8.85546875" style="42"/>
    <col min="8765" max="8765" width="64" style="42" customWidth="1"/>
    <col min="8766" max="8766" width="97.85546875" style="42" customWidth="1"/>
    <col min="8767" max="8960" width="8.85546875" style="42"/>
    <col min="8961" max="8961" width="1.28515625" style="42" customWidth="1"/>
    <col min="8962" max="8962" width="44.85546875" style="42" customWidth="1"/>
    <col min="8963" max="8963" width="47.28515625" style="42" customWidth="1"/>
    <col min="8964" max="8964" width="8.140625" style="42" customWidth="1"/>
    <col min="8965" max="8965" width="8.28515625" style="42" customWidth="1"/>
    <col min="8966" max="8966" width="5.42578125" style="42" customWidth="1"/>
    <col min="8967" max="8967" width="8.5703125" style="42" customWidth="1"/>
    <col min="8968" max="8968" width="13.7109375" style="42" customWidth="1"/>
    <col min="8969" max="8969" width="15.7109375" style="42" customWidth="1"/>
    <col min="8970" max="8970" width="14.7109375" style="42" customWidth="1"/>
    <col min="8971" max="8971" width="15" style="42" customWidth="1"/>
    <col min="8972" max="8973" width="14.28515625" style="42" customWidth="1"/>
    <col min="8974" max="8974" width="0" style="42" hidden="1" customWidth="1"/>
    <col min="8975" max="8975" width="18.85546875" style="42" customWidth="1"/>
    <col min="8976" max="8988" width="8" style="42" customWidth="1"/>
    <col min="8989" max="8992" width="9.28515625" style="42" customWidth="1"/>
    <col min="8993" max="9020" width="8.85546875" style="42"/>
    <col min="9021" max="9021" width="64" style="42" customWidth="1"/>
    <col min="9022" max="9022" width="97.85546875" style="42" customWidth="1"/>
    <col min="9023" max="9216" width="8.85546875" style="42"/>
    <col min="9217" max="9217" width="1.28515625" style="42" customWidth="1"/>
    <col min="9218" max="9218" width="44.85546875" style="42" customWidth="1"/>
    <col min="9219" max="9219" width="47.28515625" style="42" customWidth="1"/>
    <col min="9220" max="9220" width="8.140625" style="42" customWidth="1"/>
    <col min="9221" max="9221" width="8.28515625" style="42" customWidth="1"/>
    <col min="9222" max="9222" width="5.42578125" style="42" customWidth="1"/>
    <col min="9223" max="9223" width="8.5703125" style="42" customWidth="1"/>
    <col min="9224" max="9224" width="13.7109375" style="42" customWidth="1"/>
    <col min="9225" max="9225" width="15.7109375" style="42" customWidth="1"/>
    <col min="9226" max="9226" width="14.7109375" style="42" customWidth="1"/>
    <col min="9227" max="9227" width="15" style="42" customWidth="1"/>
    <col min="9228" max="9229" width="14.28515625" style="42" customWidth="1"/>
    <col min="9230" max="9230" width="0" style="42" hidden="1" customWidth="1"/>
    <col min="9231" max="9231" width="18.85546875" style="42" customWidth="1"/>
    <col min="9232" max="9244" width="8" style="42" customWidth="1"/>
    <col min="9245" max="9248" width="9.28515625" style="42" customWidth="1"/>
    <col min="9249" max="9276" width="8.85546875" style="42"/>
    <col min="9277" max="9277" width="64" style="42" customWidth="1"/>
    <col min="9278" max="9278" width="97.85546875" style="42" customWidth="1"/>
    <col min="9279" max="9472" width="8.85546875" style="42"/>
    <col min="9473" max="9473" width="1.28515625" style="42" customWidth="1"/>
    <col min="9474" max="9474" width="44.85546875" style="42" customWidth="1"/>
    <col min="9475" max="9475" width="47.28515625" style="42" customWidth="1"/>
    <col min="9476" max="9476" width="8.140625" style="42" customWidth="1"/>
    <col min="9477" max="9477" width="8.28515625" style="42" customWidth="1"/>
    <col min="9478" max="9478" width="5.42578125" style="42" customWidth="1"/>
    <col min="9479" max="9479" width="8.5703125" style="42" customWidth="1"/>
    <col min="9480" max="9480" width="13.7109375" style="42" customWidth="1"/>
    <col min="9481" max="9481" width="15.7109375" style="42" customWidth="1"/>
    <col min="9482" max="9482" width="14.7109375" style="42" customWidth="1"/>
    <col min="9483" max="9483" width="15" style="42" customWidth="1"/>
    <col min="9484" max="9485" width="14.28515625" style="42" customWidth="1"/>
    <col min="9486" max="9486" width="0" style="42" hidden="1" customWidth="1"/>
    <col min="9487" max="9487" width="18.85546875" style="42" customWidth="1"/>
    <col min="9488" max="9500" width="8" style="42" customWidth="1"/>
    <col min="9501" max="9504" width="9.28515625" style="42" customWidth="1"/>
    <col min="9505" max="9532" width="8.85546875" style="42"/>
    <col min="9533" max="9533" width="64" style="42" customWidth="1"/>
    <col min="9534" max="9534" width="97.85546875" style="42" customWidth="1"/>
    <col min="9535" max="9728" width="8.85546875" style="42"/>
    <col min="9729" max="9729" width="1.28515625" style="42" customWidth="1"/>
    <col min="9730" max="9730" width="44.85546875" style="42" customWidth="1"/>
    <col min="9731" max="9731" width="47.28515625" style="42" customWidth="1"/>
    <col min="9732" max="9732" width="8.140625" style="42" customWidth="1"/>
    <col min="9733" max="9733" width="8.28515625" style="42" customWidth="1"/>
    <col min="9734" max="9734" width="5.42578125" style="42" customWidth="1"/>
    <col min="9735" max="9735" width="8.5703125" style="42" customWidth="1"/>
    <col min="9736" max="9736" width="13.7109375" style="42" customWidth="1"/>
    <col min="9737" max="9737" width="15.7109375" style="42" customWidth="1"/>
    <col min="9738" max="9738" width="14.7109375" style="42" customWidth="1"/>
    <col min="9739" max="9739" width="15" style="42" customWidth="1"/>
    <col min="9740" max="9741" width="14.28515625" style="42" customWidth="1"/>
    <col min="9742" max="9742" width="0" style="42" hidden="1" customWidth="1"/>
    <col min="9743" max="9743" width="18.85546875" style="42" customWidth="1"/>
    <col min="9744" max="9756" width="8" style="42" customWidth="1"/>
    <col min="9757" max="9760" width="9.28515625" style="42" customWidth="1"/>
    <col min="9761" max="9788" width="8.85546875" style="42"/>
    <col min="9789" max="9789" width="64" style="42" customWidth="1"/>
    <col min="9790" max="9790" width="97.85546875" style="42" customWidth="1"/>
    <col min="9791" max="9984" width="8.85546875" style="42"/>
    <col min="9985" max="9985" width="1.28515625" style="42" customWidth="1"/>
    <col min="9986" max="9986" width="44.85546875" style="42" customWidth="1"/>
    <col min="9987" max="9987" width="47.28515625" style="42" customWidth="1"/>
    <col min="9988" max="9988" width="8.140625" style="42" customWidth="1"/>
    <col min="9989" max="9989" width="8.28515625" style="42" customWidth="1"/>
    <col min="9990" max="9990" width="5.42578125" style="42" customWidth="1"/>
    <col min="9991" max="9991" width="8.5703125" style="42" customWidth="1"/>
    <col min="9992" max="9992" width="13.7109375" style="42" customWidth="1"/>
    <col min="9993" max="9993" width="15.7109375" style="42" customWidth="1"/>
    <col min="9994" max="9994" width="14.7109375" style="42" customWidth="1"/>
    <col min="9995" max="9995" width="15" style="42" customWidth="1"/>
    <col min="9996" max="9997" width="14.28515625" style="42" customWidth="1"/>
    <col min="9998" max="9998" width="0" style="42" hidden="1" customWidth="1"/>
    <col min="9999" max="9999" width="18.85546875" style="42" customWidth="1"/>
    <col min="10000" max="10012" width="8" style="42" customWidth="1"/>
    <col min="10013" max="10016" width="9.28515625" style="42" customWidth="1"/>
    <col min="10017" max="10044" width="8.85546875" style="42"/>
    <col min="10045" max="10045" width="64" style="42" customWidth="1"/>
    <col min="10046" max="10046" width="97.85546875" style="42" customWidth="1"/>
    <col min="10047" max="10240" width="8.85546875" style="42"/>
    <col min="10241" max="10241" width="1.28515625" style="42" customWidth="1"/>
    <col min="10242" max="10242" width="44.85546875" style="42" customWidth="1"/>
    <col min="10243" max="10243" width="47.28515625" style="42" customWidth="1"/>
    <col min="10244" max="10244" width="8.140625" style="42" customWidth="1"/>
    <col min="10245" max="10245" width="8.28515625" style="42" customWidth="1"/>
    <col min="10246" max="10246" width="5.42578125" style="42" customWidth="1"/>
    <col min="10247" max="10247" width="8.5703125" style="42" customWidth="1"/>
    <col min="10248" max="10248" width="13.7109375" style="42" customWidth="1"/>
    <col min="10249" max="10249" width="15.7109375" style="42" customWidth="1"/>
    <col min="10250" max="10250" width="14.7109375" style="42" customWidth="1"/>
    <col min="10251" max="10251" width="15" style="42" customWidth="1"/>
    <col min="10252" max="10253" width="14.28515625" style="42" customWidth="1"/>
    <col min="10254" max="10254" width="0" style="42" hidden="1" customWidth="1"/>
    <col min="10255" max="10255" width="18.85546875" style="42" customWidth="1"/>
    <col min="10256" max="10268" width="8" style="42" customWidth="1"/>
    <col min="10269" max="10272" width="9.28515625" style="42" customWidth="1"/>
    <col min="10273" max="10300" width="8.85546875" style="42"/>
    <col min="10301" max="10301" width="64" style="42" customWidth="1"/>
    <col min="10302" max="10302" width="97.85546875" style="42" customWidth="1"/>
    <col min="10303" max="10496" width="8.85546875" style="42"/>
    <col min="10497" max="10497" width="1.28515625" style="42" customWidth="1"/>
    <col min="10498" max="10498" width="44.85546875" style="42" customWidth="1"/>
    <col min="10499" max="10499" width="47.28515625" style="42" customWidth="1"/>
    <col min="10500" max="10500" width="8.140625" style="42" customWidth="1"/>
    <col min="10501" max="10501" width="8.28515625" style="42" customWidth="1"/>
    <col min="10502" max="10502" width="5.42578125" style="42" customWidth="1"/>
    <col min="10503" max="10503" width="8.5703125" style="42" customWidth="1"/>
    <col min="10504" max="10504" width="13.7109375" style="42" customWidth="1"/>
    <col min="10505" max="10505" width="15.7109375" style="42" customWidth="1"/>
    <col min="10506" max="10506" width="14.7109375" style="42" customWidth="1"/>
    <col min="10507" max="10507" width="15" style="42" customWidth="1"/>
    <col min="10508" max="10509" width="14.28515625" style="42" customWidth="1"/>
    <col min="10510" max="10510" width="0" style="42" hidden="1" customWidth="1"/>
    <col min="10511" max="10511" width="18.85546875" style="42" customWidth="1"/>
    <col min="10512" max="10524" width="8" style="42" customWidth="1"/>
    <col min="10525" max="10528" width="9.28515625" style="42" customWidth="1"/>
    <col min="10529" max="10556" width="8.85546875" style="42"/>
    <col min="10557" max="10557" width="64" style="42" customWidth="1"/>
    <col min="10558" max="10558" width="97.85546875" style="42" customWidth="1"/>
    <col min="10559" max="10752" width="8.85546875" style="42"/>
    <col min="10753" max="10753" width="1.28515625" style="42" customWidth="1"/>
    <col min="10754" max="10754" width="44.85546875" style="42" customWidth="1"/>
    <col min="10755" max="10755" width="47.28515625" style="42" customWidth="1"/>
    <col min="10756" max="10756" width="8.140625" style="42" customWidth="1"/>
    <col min="10757" max="10757" width="8.28515625" style="42" customWidth="1"/>
    <col min="10758" max="10758" width="5.42578125" style="42" customWidth="1"/>
    <col min="10759" max="10759" width="8.5703125" style="42" customWidth="1"/>
    <col min="10760" max="10760" width="13.7109375" style="42" customWidth="1"/>
    <col min="10761" max="10761" width="15.7109375" style="42" customWidth="1"/>
    <col min="10762" max="10762" width="14.7109375" style="42" customWidth="1"/>
    <col min="10763" max="10763" width="15" style="42" customWidth="1"/>
    <col min="10764" max="10765" width="14.28515625" style="42" customWidth="1"/>
    <col min="10766" max="10766" width="0" style="42" hidden="1" customWidth="1"/>
    <col min="10767" max="10767" width="18.85546875" style="42" customWidth="1"/>
    <col min="10768" max="10780" width="8" style="42" customWidth="1"/>
    <col min="10781" max="10784" width="9.28515625" style="42" customWidth="1"/>
    <col min="10785" max="10812" width="8.85546875" style="42"/>
    <col min="10813" max="10813" width="64" style="42" customWidth="1"/>
    <col min="10814" max="10814" width="97.85546875" style="42" customWidth="1"/>
    <col min="10815" max="11008" width="8.85546875" style="42"/>
    <col min="11009" max="11009" width="1.28515625" style="42" customWidth="1"/>
    <col min="11010" max="11010" width="44.85546875" style="42" customWidth="1"/>
    <col min="11011" max="11011" width="47.28515625" style="42" customWidth="1"/>
    <col min="11012" max="11012" width="8.140625" style="42" customWidth="1"/>
    <col min="11013" max="11013" width="8.28515625" style="42" customWidth="1"/>
    <col min="11014" max="11014" width="5.42578125" style="42" customWidth="1"/>
    <col min="11015" max="11015" width="8.5703125" style="42" customWidth="1"/>
    <col min="11016" max="11016" width="13.7109375" style="42" customWidth="1"/>
    <col min="11017" max="11017" width="15.7109375" style="42" customWidth="1"/>
    <col min="11018" max="11018" width="14.7109375" style="42" customWidth="1"/>
    <col min="11019" max="11019" width="15" style="42" customWidth="1"/>
    <col min="11020" max="11021" width="14.28515625" style="42" customWidth="1"/>
    <col min="11022" max="11022" width="0" style="42" hidden="1" customWidth="1"/>
    <col min="11023" max="11023" width="18.85546875" style="42" customWidth="1"/>
    <col min="11024" max="11036" width="8" style="42" customWidth="1"/>
    <col min="11037" max="11040" width="9.28515625" style="42" customWidth="1"/>
    <col min="11041" max="11068" width="8.85546875" style="42"/>
    <col min="11069" max="11069" width="64" style="42" customWidth="1"/>
    <col min="11070" max="11070" width="97.85546875" style="42" customWidth="1"/>
    <col min="11071" max="11264" width="8.85546875" style="42"/>
    <col min="11265" max="11265" width="1.28515625" style="42" customWidth="1"/>
    <col min="11266" max="11266" width="44.85546875" style="42" customWidth="1"/>
    <col min="11267" max="11267" width="47.28515625" style="42" customWidth="1"/>
    <col min="11268" max="11268" width="8.140625" style="42" customWidth="1"/>
    <col min="11269" max="11269" width="8.28515625" style="42" customWidth="1"/>
    <col min="11270" max="11270" width="5.42578125" style="42" customWidth="1"/>
    <col min="11271" max="11271" width="8.5703125" style="42" customWidth="1"/>
    <col min="11272" max="11272" width="13.7109375" style="42" customWidth="1"/>
    <col min="11273" max="11273" width="15.7109375" style="42" customWidth="1"/>
    <col min="11274" max="11274" width="14.7109375" style="42" customWidth="1"/>
    <col min="11275" max="11275" width="15" style="42" customWidth="1"/>
    <col min="11276" max="11277" width="14.28515625" style="42" customWidth="1"/>
    <col min="11278" max="11278" width="0" style="42" hidden="1" customWidth="1"/>
    <col min="11279" max="11279" width="18.85546875" style="42" customWidth="1"/>
    <col min="11280" max="11292" width="8" style="42" customWidth="1"/>
    <col min="11293" max="11296" width="9.28515625" style="42" customWidth="1"/>
    <col min="11297" max="11324" width="8.85546875" style="42"/>
    <col min="11325" max="11325" width="64" style="42" customWidth="1"/>
    <col min="11326" max="11326" width="97.85546875" style="42" customWidth="1"/>
    <col min="11327" max="11520" width="8.85546875" style="42"/>
    <col min="11521" max="11521" width="1.28515625" style="42" customWidth="1"/>
    <col min="11522" max="11522" width="44.85546875" style="42" customWidth="1"/>
    <col min="11523" max="11523" width="47.28515625" style="42" customWidth="1"/>
    <col min="11524" max="11524" width="8.140625" style="42" customWidth="1"/>
    <col min="11525" max="11525" width="8.28515625" style="42" customWidth="1"/>
    <col min="11526" max="11526" width="5.42578125" style="42" customWidth="1"/>
    <col min="11527" max="11527" width="8.5703125" style="42" customWidth="1"/>
    <col min="11528" max="11528" width="13.7109375" style="42" customWidth="1"/>
    <col min="11529" max="11529" width="15.7109375" style="42" customWidth="1"/>
    <col min="11530" max="11530" width="14.7109375" style="42" customWidth="1"/>
    <col min="11531" max="11531" width="15" style="42" customWidth="1"/>
    <col min="11532" max="11533" width="14.28515625" style="42" customWidth="1"/>
    <col min="11534" max="11534" width="0" style="42" hidden="1" customWidth="1"/>
    <col min="11535" max="11535" width="18.85546875" style="42" customWidth="1"/>
    <col min="11536" max="11548" width="8" style="42" customWidth="1"/>
    <col min="11549" max="11552" width="9.28515625" style="42" customWidth="1"/>
    <col min="11553" max="11580" width="8.85546875" style="42"/>
    <col min="11581" max="11581" width="64" style="42" customWidth="1"/>
    <col min="11582" max="11582" width="97.85546875" style="42" customWidth="1"/>
    <col min="11583" max="11776" width="8.85546875" style="42"/>
    <col min="11777" max="11777" width="1.28515625" style="42" customWidth="1"/>
    <col min="11778" max="11778" width="44.85546875" style="42" customWidth="1"/>
    <col min="11779" max="11779" width="47.28515625" style="42" customWidth="1"/>
    <col min="11780" max="11780" width="8.140625" style="42" customWidth="1"/>
    <col min="11781" max="11781" width="8.28515625" style="42" customWidth="1"/>
    <col min="11782" max="11782" width="5.42578125" style="42" customWidth="1"/>
    <col min="11783" max="11783" width="8.5703125" style="42" customWidth="1"/>
    <col min="11784" max="11784" width="13.7109375" style="42" customWidth="1"/>
    <col min="11785" max="11785" width="15.7109375" style="42" customWidth="1"/>
    <col min="11786" max="11786" width="14.7109375" style="42" customWidth="1"/>
    <col min="11787" max="11787" width="15" style="42" customWidth="1"/>
    <col min="11788" max="11789" width="14.28515625" style="42" customWidth="1"/>
    <col min="11790" max="11790" width="0" style="42" hidden="1" customWidth="1"/>
    <col min="11791" max="11791" width="18.85546875" style="42" customWidth="1"/>
    <col min="11792" max="11804" width="8" style="42" customWidth="1"/>
    <col min="11805" max="11808" width="9.28515625" style="42" customWidth="1"/>
    <col min="11809" max="11836" width="8.85546875" style="42"/>
    <col min="11837" max="11837" width="64" style="42" customWidth="1"/>
    <col min="11838" max="11838" width="97.85546875" style="42" customWidth="1"/>
    <col min="11839" max="12032" width="8.85546875" style="42"/>
    <col min="12033" max="12033" width="1.28515625" style="42" customWidth="1"/>
    <col min="12034" max="12034" width="44.85546875" style="42" customWidth="1"/>
    <col min="12035" max="12035" width="47.28515625" style="42" customWidth="1"/>
    <col min="12036" max="12036" width="8.140625" style="42" customWidth="1"/>
    <col min="12037" max="12037" width="8.28515625" style="42" customWidth="1"/>
    <col min="12038" max="12038" width="5.42578125" style="42" customWidth="1"/>
    <col min="12039" max="12039" width="8.5703125" style="42" customWidth="1"/>
    <col min="12040" max="12040" width="13.7109375" style="42" customWidth="1"/>
    <col min="12041" max="12041" width="15.7109375" style="42" customWidth="1"/>
    <col min="12042" max="12042" width="14.7109375" style="42" customWidth="1"/>
    <col min="12043" max="12043" width="15" style="42" customWidth="1"/>
    <col min="12044" max="12045" width="14.28515625" style="42" customWidth="1"/>
    <col min="12046" max="12046" width="0" style="42" hidden="1" customWidth="1"/>
    <col min="12047" max="12047" width="18.85546875" style="42" customWidth="1"/>
    <col min="12048" max="12060" width="8" style="42" customWidth="1"/>
    <col min="12061" max="12064" width="9.28515625" style="42" customWidth="1"/>
    <col min="12065" max="12092" width="8.85546875" style="42"/>
    <col min="12093" max="12093" width="64" style="42" customWidth="1"/>
    <col min="12094" max="12094" width="97.85546875" style="42" customWidth="1"/>
    <col min="12095" max="12288" width="8.85546875" style="42"/>
    <col min="12289" max="12289" width="1.28515625" style="42" customWidth="1"/>
    <col min="12290" max="12290" width="44.85546875" style="42" customWidth="1"/>
    <col min="12291" max="12291" width="47.28515625" style="42" customWidth="1"/>
    <col min="12292" max="12292" width="8.140625" style="42" customWidth="1"/>
    <col min="12293" max="12293" width="8.28515625" style="42" customWidth="1"/>
    <col min="12294" max="12294" width="5.42578125" style="42" customWidth="1"/>
    <col min="12295" max="12295" width="8.5703125" style="42" customWidth="1"/>
    <col min="12296" max="12296" width="13.7109375" style="42" customWidth="1"/>
    <col min="12297" max="12297" width="15.7109375" style="42" customWidth="1"/>
    <col min="12298" max="12298" width="14.7109375" style="42" customWidth="1"/>
    <col min="12299" max="12299" width="15" style="42" customWidth="1"/>
    <col min="12300" max="12301" width="14.28515625" style="42" customWidth="1"/>
    <col min="12302" max="12302" width="0" style="42" hidden="1" customWidth="1"/>
    <col min="12303" max="12303" width="18.85546875" style="42" customWidth="1"/>
    <col min="12304" max="12316" width="8" style="42" customWidth="1"/>
    <col min="12317" max="12320" width="9.28515625" style="42" customWidth="1"/>
    <col min="12321" max="12348" width="8.85546875" style="42"/>
    <col min="12349" max="12349" width="64" style="42" customWidth="1"/>
    <col min="12350" max="12350" width="97.85546875" style="42" customWidth="1"/>
    <col min="12351" max="12544" width="8.85546875" style="42"/>
    <col min="12545" max="12545" width="1.28515625" style="42" customWidth="1"/>
    <col min="12546" max="12546" width="44.85546875" style="42" customWidth="1"/>
    <col min="12547" max="12547" width="47.28515625" style="42" customWidth="1"/>
    <col min="12548" max="12548" width="8.140625" style="42" customWidth="1"/>
    <col min="12549" max="12549" width="8.28515625" style="42" customWidth="1"/>
    <col min="12550" max="12550" width="5.42578125" style="42" customWidth="1"/>
    <col min="12551" max="12551" width="8.5703125" style="42" customWidth="1"/>
    <col min="12552" max="12552" width="13.7109375" style="42" customWidth="1"/>
    <col min="12553" max="12553" width="15.7109375" style="42" customWidth="1"/>
    <col min="12554" max="12554" width="14.7109375" style="42" customWidth="1"/>
    <col min="12555" max="12555" width="15" style="42" customWidth="1"/>
    <col min="12556" max="12557" width="14.28515625" style="42" customWidth="1"/>
    <col min="12558" max="12558" width="0" style="42" hidden="1" customWidth="1"/>
    <col min="12559" max="12559" width="18.85546875" style="42" customWidth="1"/>
    <col min="12560" max="12572" width="8" style="42" customWidth="1"/>
    <col min="12573" max="12576" width="9.28515625" style="42" customWidth="1"/>
    <col min="12577" max="12604" width="8.85546875" style="42"/>
    <col min="12605" max="12605" width="64" style="42" customWidth="1"/>
    <col min="12606" max="12606" width="97.85546875" style="42" customWidth="1"/>
    <col min="12607" max="12800" width="8.85546875" style="42"/>
    <col min="12801" max="12801" width="1.28515625" style="42" customWidth="1"/>
    <col min="12802" max="12802" width="44.85546875" style="42" customWidth="1"/>
    <col min="12803" max="12803" width="47.28515625" style="42" customWidth="1"/>
    <col min="12804" max="12804" width="8.140625" style="42" customWidth="1"/>
    <col min="12805" max="12805" width="8.28515625" style="42" customWidth="1"/>
    <col min="12806" max="12806" width="5.42578125" style="42" customWidth="1"/>
    <col min="12807" max="12807" width="8.5703125" style="42" customWidth="1"/>
    <col min="12808" max="12808" width="13.7109375" style="42" customWidth="1"/>
    <col min="12809" max="12809" width="15.7109375" style="42" customWidth="1"/>
    <col min="12810" max="12810" width="14.7109375" style="42" customWidth="1"/>
    <col min="12811" max="12811" width="15" style="42" customWidth="1"/>
    <col min="12812" max="12813" width="14.28515625" style="42" customWidth="1"/>
    <col min="12814" max="12814" width="0" style="42" hidden="1" customWidth="1"/>
    <col min="12815" max="12815" width="18.85546875" style="42" customWidth="1"/>
    <col min="12816" max="12828" width="8" style="42" customWidth="1"/>
    <col min="12829" max="12832" width="9.28515625" style="42" customWidth="1"/>
    <col min="12833" max="12860" width="8.85546875" style="42"/>
    <col min="12861" max="12861" width="64" style="42" customWidth="1"/>
    <col min="12862" max="12862" width="97.85546875" style="42" customWidth="1"/>
    <col min="12863" max="13056" width="8.85546875" style="42"/>
    <col min="13057" max="13057" width="1.28515625" style="42" customWidth="1"/>
    <col min="13058" max="13058" width="44.85546875" style="42" customWidth="1"/>
    <col min="13059" max="13059" width="47.28515625" style="42" customWidth="1"/>
    <col min="13060" max="13060" width="8.140625" style="42" customWidth="1"/>
    <col min="13061" max="13061" width="8.28515625" style="42" customWidth="1"/>
    <col min="13062" max="13062" width="5.42578125" style="42" customWidth="1"/>
    <col min="13063" max="13063" width="8.5703125" style="42" customWidth="1"/>
    <col min="13064" max="13064" width="13.7109375" style="42" customWidth="1"/>
    <col min="13065" max="13065" width="15.7109375" style="42" customWidth="1"/>
    <col min="13066" max="13066" width="14.7109375" style="42" customWidth="1"/>
    <col min="13067" max="13067" width="15" style="42" customWidth="1"/>
    <col min="13068" max="13069" width="14.28515625" style="42" customWidth="1"/>
    <col min="13070" max="13070" width="0" style="42" hidden="1" customWidth="1"/>
    <col min="13071" max="13071" width="18.85546875" style="42" customWidth="1"/>
    <col min="13072" max="13084" width="8" style="42" customWidth="1"/>
    <col min="13085" max="13088" width="9.28515625" style="42" customWidth="1"/>
    <col min="13089" max="13116" width="8.85546875" style="42"/>
    <col min="13117" max="13117" width="64" style="42" customWidth="1"/>
    <col min="13118" max="13118" width="97.85546875" style="42" customWidth="1"/>
    <col min="13119" max="13312" width="8.85546875" style="42"/>
    <col min="13313" max="13313" width="1.28515625" style="42" customWidth="1"/>
    <col min="13314" max="13314" width="44.85546875" style="42" customWidth="1"/>
    <col min="13315" max="13315" width="47.28515625" style="42" customWidth="1"/>
    <col min="13316" max="13316" width="8.140625" style="42" customWidth="1"/>
    <col min="13317" max="13317" width="8.28515625" style="42" customWidth="1"/>
    <col min="13318" max="13318" width="5.42578125" style="42" customWidth="1"/>
    <col min="13319" max="13319" width="8.5703125" style="42" customWidth="1"/>
    <col min="13320" max="13320" width="13.7109375" style="42" customWidth="1"/>
    <col min="13321" max="13321" width="15.7109375" style="42" customWidth="1"/>
    <col min="13322" max="13322" width="14.7109375" style="42" customWidth="1"/>
    <col min="13323" max="13323" width="15" style="42" customWidth="1"/>
    <col min="13324" max="13325" width="14.28515625" style="42" customWidth="1"/>
    <col min="13326" max="13326" width="0" style="42" hidden="1" customWidth="1"/>
    <col min="13327" max="13327" width="18.85546875" style="42" customWidth="1"/>
    <col min="13328" max="13340" width="8" style="42" customWidth="1"/>
    <col min="13341" max="13344" width="9.28515625" style="42" customWidth="1"/>
    <col min="13345" max="13372" width="8.85546875" style="42"/>
    <col min="13373" max="13373" width="64" style="42" customWidth="1"/>
    <col min="13374" max="13374" width="97.85546875" style="42" customWidth="1"/>
    <col min="13375" max="13568" width="8.85546875" style="42"/>
    <col min="13569" max="13569" width="1.28515625" style="42" customWidth="1"/>
    <col min="13570" max="13570" width="44.85546875" style="42" customWidth="1"/>
    <col min="13571" max="13571" width="47.28515625" style="42" customWidth="1"/>
    <col min="13572" max="13572" width="8.140625" style="42" customWidth="1"/>
    <col min="13573" max="13573" width="8.28515625" style="42" customWidth="1"/>
    <col min="13574" max="13574" width="5.42578125" style="42" customWidth="1"/>
    <col min="13575" max="13575" width="8.5703125" style="42" customWidth="1"/>
    <col min="13576" max="13576" width="13.7109375" style="42" customWidth="1"/>
    <col min="13577" max="13577" width="15.7109375" style="42" customWidth="1"/>
    <col min="13578" max="13578" width="14.7109375" style="42" customWidth="1"/>
    <col min="13579" max="13579" width="15" style="42" customWidth="1"/>
    <col min="13580" max="13581" width="14.28515625" style="42" customWidth="1"/>
    <col min="13582" max="13582" width="0" style="42" hidden="1" customWidth="1"/>
    <col min="13583" max="13583" width="18.85546875" style="42" customWidth="1"/>
    <col min="13584" max="13596" width="8" style="42" customWidth="1"/>
    <col min="13597" max="13600" width="9.28515625" style="42" customWidth="1"/>
    <col min="13601" max="13628" width="8.85546875" style="42"/>
    <col min="13629" max="13629" width="64" style="42" customWidth="1"/>
    <col min="13630" max="13630" width="97.85546875" style="42" customWidth="1"/>
    <col min="13631" max="13824" width="8.85546875" style="42"/>
    <col min="13825" max="13825" width="1.28515625" style="42" customWidth="1"/>
    <col min="13826" max="13826" width="44.85546875" style="42" customWidth="1"/>
    <col min="13827" max="13827" width="47.28515625" style="42" customWidth="1"/>
    <col min="13828" max="13828" width="8.140625" style="42" customWidth="1"/>
    <col min="13829" max="13829" width="8.28515625" style="42" customWidth="1"/>
    <col min="13830" max="13830" width="5.42578125" style="42" customWidth="1"/>
    <col min="13831" max="13831" width="8.5703125" style="42" customWidth="1"/>
    <col min="13832" max="13832" width="13.7109375" style="42" customWidth="1"/>
    <col min="13833" max="13833" width="15.7109375" style="42" customWidth="1"/>
    <col min="13834" max="13834" width="14.7109375" style="42" customWidth="1"/>
    <col min="13835" max="13835" width="15" style="42" customWidth="1"/>
    <col min="13836" max="13837" width="14.28515625" style="42" customWidth="1"/>
    <col min="13838" max="13838" width="0" style="42" hidden="1" customWidth="1"/>
    <col min="13839" max="13839" width="18.85546875" style="42" customWidth="1"/>
    <col min="13840" max="13852" width="8" style="42" customWidth="1"/>
    <col min="13853" max="13856" width="9.28515625" style="42" customWidth="1"/>
    <col min="13857" max="13884" width="8.85546875" style="42"/>
    <col min="13885" max="13885" width="64" style="42" customWidth="1"/>
    <col min="13886" max="13886" width="97.85546875" style="42" customWidth="1"/>
    <col min="13887" max="14080" width="8.85546875" style="42"/>
    <col min="14081" max="14081" width="1.28515625" style="42" customWidth="1"/>
    <col min="14082" max="14082" width="44.85546875" style="42" customWidth="1"/>
    <col min="14083" max="14083" width="47.28515625" style="42" customWidth="1"/>
    <col min="14084" max="14084" width="8.140625" style="42" customWidth="1"/>
    <col min="14085" max="14085" width="8.28515625" style="42" customWidth="1"/>
    <col min="14086" max="14086" width="5.42578125" style="42" customWidth="1"/>
    <col min="14087" max="14087" width="8.5703125" style="42" customWidth="1"/>
    <col min="14088" max="14088" width="13.7109375" style="42" customWidth="1"/>
    <col min="14089" max="14089" width="15.7109375" style="42" customWidth="1"/>
    <col min="14090" max="14090" width="14.7109375" style="42" customWidth="1"/>
    <col min="14091" max="14091" width="15" style="42" customWidth="1"/>
    <col min="14092" max="14093" width="14.28515625" style="42" customWidth="1"/>
    <col min="14094" max="14094" width="0" style="42" hidden="1" customWidth="1"/>
    <col min="14095" max="14095" width="18.85546875" style="42" customWidth="1"/>
    <col min="14096" max="14108" width="8" style="42" customWidth="1"/>
    <col min="14109" max="14112" width="9.28515625" style="42" customWidth="1"/>
    <col min="14113" max="14140" width="8.85546875" style="42"/>
    <col min="14141" max="14141" width="64" style="42" customWidth="1"/>
    <col min="14142" max="14142" width="97.85546875" style="42" customWidth="1"/>
    <col min="14143" max="14336" width="8.85546875" style="42"/>
    <col min="14337" max="14337" width="1.28515625" style="42" customWidth="1"/>
    <col min="14338" max="14338" width="44.85546875" style="42" customWidth="1"/>
    <col min="14339" max="14339" width="47.28515625" style="42" customWidth="1"/>
    <col min="14340" max="14340" width="8.140625" style="42" customWidth="1"/>
    <col min="14341" max="14341" width="8.28515625" style="42" customWidth="1"/>
    <col min="14342" max="14342" width="5.42578125" style="42" customWidth="1"/>
    <col min="14343" max="14343" width="8.5703125" style="42" customWidth="1"/>
    <col min="14344" max="14344" width="13.7109375" style="42" customWidth="1"/>
    <col min="14345" max="14345" width="15.7109375" style="42" customWidth="1"/>
    <col min="14346" max="14346" width="14.7109375" style="42" customWidth="1"/>
    <col min="14347" max="14347" width="15" style="42" customWidth="1"/>
    <col min="14348" max="14349" width="14.28515625" style="42" customWidth="1"/>
    <col min="14350" max="14350" width="0" style="42" hidden="1" customWidth="1"/>
    <col min="14351" max="14351" width="18.85546875" style="42" customWidth="1"/>
    <col min="14352" max="14364" width="8" style="42" customWidth="1"/>
    <col min="14365" max="14368" width="9.28515625" style="42" customWidth="1"/>
    <col min="14369" max="14396" width="8.85546875" style="42"/>
    <col min="14397" max="14397" width="64" style="42" customWidth="1"/>
    <col min="14398" max="14398" width="97.85546875" style="42" customWidth="1"/>
    <col min="14399" max="14592" width="8.85546875" style="42"/>
    <col min="14593" max="14593" width="1.28515625" style="42" customWidth="1"/>
    <col min="14594" max="14594" width="44.85546875" style="42" customWidth="1"/>
    <col min="14595" max="14595" width="47.28515625" style="42" customWidth="1"/>
    <col min="14596" max="14596" width="8.140625" style="42" customWidth="1"/>
    <col min="14597" max="14597" width="8.28515625" style="42" customWidth="1"/>
    <col min="14598" max="14598" width="5.42578125" style="42" customWidth="1"/>
    <col min="14599" max="14599" width="8.5703125" style="42" customWidth="1"/>
    <col min="14600" max="14600" width="13.7109375" style="42" customWidth="1"/>
    <col min="14601" max="14601" width="15.7109375" style="42" customWidth="1"/>
    <col min="14602" max="14602" width="14.7109375" style="42" customWidth="1"/>
    <col min="14603" max="14603" width="15" style="42" customWidth="1"/>
    <col min="14604" max="14605" width="14.28515625" style="42" customWidth="1"/>
    <col min="14606" max="14606" width="0" style="42" hidden="1" customWidth="1"/>
    <col min="14607" max="14607" width="18.85546875" style="42" customWidth="1"/>
    <col min="14608" max="14620" width="8" style="42" customWidth="1"/>
    <col min="14621" max="14624" width="9.28515625" style="42" customWidth="1"/>
    <col min="14625" max="14652" width="8.85546875" style="42"/>
    <col min="14653" max="14653" width="64" style="42" customWidth="1"/>
    <col min="14654" max="14654" width="97.85546875" style="42" customWidth="1"/>
    <col min="14655" max="14848" width="8.85546875" style="42"/>
    <col min="14849" max="14849" width="1.28515625" style="42" customWidth="1"/>
    <col min="14850" max="14850" width="44.85546875" style="42" customWidth="1"/>
    <col min="14851" max="14851" width="47.28515625" style="42" customWidth="1"/>
    <col min="14852" max="14852" width="8.140625" style="42" customWidth="1"/>
    <col min="14853" max="14853" width="8.28515625" style="42" customWidth="1"/>
    <col min="14854" max="14854" width="5.42578125" style="42" customWidth="1"/>
    <col min="14855" max="14855" width="8.5703125" style="42" customWidth="1"/>
    <col min="14856" max="14856" width="13.7109375" style="42" customWidth="1"/>
    <col min="14857" max="14857" width="15.7109375" style="42" customWidth="1"/>
    <col min="14858" max="14858" width="14.7109375" style="42" customWidth="1"/>
    <col min="14859" max="14859" width="15" style="42" customWidth="1"/>
    <col min="14860" max="14861" width="14.28515625" style="42" customWidth="1"/>
    <col min="14862" max="14862" width="0" style="42" hidden="1" customWidth="1"/>
    <col min="14863" max="14863" width="18.85546875" style="42" customWidth="1"/>
    <col min="14864" max="14876" width="8" style="42" customWidth="1"/>
    <col min="14877" max="14880" width="9.28515625" style="42" customWidth="1"/>
    <col min="14881" max="14908" width="8.85546875" style="42"/>
    <col min="14909" max="14909" width="64" style="42" customWidth="1"/>
    <col min="14910" max="14910" width="97.85546875" style="42" customWidth="1"/>
    <col min="14911" max="15104" width="8.85546875" style="42"/>
    <col min="15105" max="15105" width="1.28515625" style="42" customWidth="1"/>
    <col min="15106" max="15106" width="44.85546875" style="42" customWidth="1"/>
    <col min="15107" max="15107" width="47.28515625" style="42" customWidth="1"/>
    <col min="15108" max="15108" width="8.140625" style="42" customWidth="1"/>
    <col min="15109" max="15109" width="8.28515625" style="42" customWidth="1"/>
    <col min="15110" max="15110" width="5.42578125" style="42" customWidth="1"/>
    <col min="15111" max="15111" width="8.5703125" style="42" customWidth="1"/>
    <col min="15112" max="15112" width="13.7109375" style="42" customWidth="1"/>
    <col min="15113" max="15113" width="15.7109375" style="42" customWidth="1"/>
    <col min="15114" max="15114" width="14.7109375" style="42" customWidth="1"/>
    <col min="15115" max="15115" width="15" style="42" customWidth="1"/>
    <col min="15116" max="15117" width="14.28515625" style="42" customWidth="1"/>
    <col min="15118" max="15118" width="0" style="42" hidden="1" customWidth="1"/>
    <col min="15119" max="15119" width="18.85546875" style="42" customWidth="1"/>
    <col min="15120" max="15132" width="8" style="42" customWidth="1"/>
    <col min="15133" max="15136" width="9.28515625" style="42" customWidth="1"/>
    <col min="15137" max="15164" width="8.85546875" style="42"/>
    <col min="15165" max="15165" width="64" style="42" customWidth="1"/>
    <col min="15166" max="15166" width="97.85546875" style="42" customWidth="1"/>
    <col min="15167" max="15360" width="8.85546875" style="42"/>
    <col min="15361" max="15361" width="1.28515625" style="42" customWidth="1"/>
    <col min="15362" max="15362" width="44.85546875" style="42" customWidth="1"/>
    <col min="15363" max="15363" width="47.28515625" style="42" customWidth="1"/>
    <col min="15364" max="15364" width="8.140625" style="42" customWidth="1"/>
    <col min="15365" max="15365" width="8.28515625" style="42" customWidth="1"/>
    <col min="15366" max="15366" width="5.42578125" style="42" customWidth="1"/>
    <col min="15367" max="15367" width="8.5703125" style="42" customWidth="1"/>
    <col min="15368" max="15368" width="13.7109375" style="42" customWidth="1"/>
    <col min="15369" max="15369" width="15.7109375" style="42" customWidth="1"/>
    <col min="15370" max="15370" width="14.7109375" style="42" customWidth="1"/>
    <col min="15371" max="15371" width="15" style="42" customWidth="1"/>
    <col min="15372" max="15373" width="14.28515625" style="42" customWidth="1"/>
    <col min="15374" max="15374" width="0" style="42" hidden="1" customWidth="1"/>
    <col min="15375" max="15375" width="18.85546875" style="42" customWidth="1"/>
    <col min="15376" max="15388" width="8" style="42" customWidth="1"/>
    <col min="15389" max="15392" width="9.28515625" style="42" customWidth="1"/>
    <col min="15393" max="15420" width="8.85546875" style="42"/>
    <col min="15421" max="15421" width="64" style="42" customWidth="1"/>
    <col min="15422" max="15422" width="97.85546875" style="42" customWidth="1"/>
    <col min="15423" max="15616" width="8.85546875" style="42"/>
    <col min="15617" max="15617" width="1.28515625" style="42" customWidth="1"/>
    <col min="15618" max="15618" width="44.85546875" style="42" customWidth="1"/>
    <col min="15619" max="15619" width="47.28515625" style="42" customWidth="1"/>
    <col min="15620" max="15620" width="8.140625" style="42" customWidth="1"/>
    <col min="15621" max="15621" width="8.28515625" style="42" customWidth="1"/>
    <col min="15622" max="15622" width="5.42578125" style="42" customWidth="1"/>
    <col min="15623" max="15623" width="8.5703125" style="42" customWidth="1"/>
    <col min="15624" max="15624" width="13.7109375" style="42" customWidth="1"/>
    <col min="15625" max="15625" width="15.7109375" style="42" customWidth="1"/>
    <col min="15626" max="15626" width="14.7109375" style="42" customWidth="1"/>
    <col min="15627" max="15627" width="15" style="42" customWidth="1"/>
    <col min="15628" max="15629" width="14.28515625" style="42" customWidth="1"/>
    <col min="15630" max="15630" width="0" style="42" hidden="1" customWidth="1"/>
    <col min="15631" max="15631" width="18.85546875" style="42" customWidth="1"/>
    <col min="15632" max="15644" width="8" style="42" customWidth="1"/>
    <col min="15645" max="15648" width="9.28515625" style="42" customWidth="1"/>
    <col min="15649" max="15676" width="8.85546875" style="42"/>
    <col min="15677" max="15677" width="64" style="42" customWidth="1"/>
    <col min="15678" max="15678" width="97.85546875" style="42" customWidth="1"/>
    <col min="15679" max="15872" width="8.85546875" style="42"/>
    <col min="15873" max="15873" width="1.28515625" style="42" customWidth="1"/>
    <col min="15874" max="15874" width="44.85546875" style="42" customWidth="1"/>
    <col min="15875" max="15875" width="47.28515625" style="42" customWidth="1"/>
    <col min="15876" max="15876" width="8.140625" style="42" customWidth="1"/>
    <col min="15877" max="15877" width="8.28515625" style="42" customWidth="1"/>
    <col min="15878" max="15878" width="5.42578125" style="42" customWidth="1"/>
    <col min="15879" max="15879" width="8.5703125" style="42" customWidth="1"/>
    <col min="15880" max="15880" width="13.7109375" style="42" customWidth="1"/>
    <col min="15881" max="15881" width="15.7109375" style="42" customWidth="1"/>
    <col min="15882" max="15882" width="14.7109375" style="42" customWidth="1"/>
    <col min="15883" max="15883" width="15" style="42" customWidth="1"/>
    <col min="15884" max="15885" width="14.28515625" style="42" customWidth="1"/>
    <col min="15886" max="15886" width="0" style="42" hidden="1" customWidth="1"/>
    <col min="15887" max="15887" width="18.85546875" style="42" customWidth="1"/>
    <col min="15888" max="15900" width="8" style="42" customWidth="1"/>
    <col min="15901" max="15904" width="9.28515625" style="42" customWidth="1"/>
    <col min="15905" max="15932" width="8.85546875" style="42"/>
    <col min="15933" max="15933" width="64" style="42" customWidth="1"/>
    <col min="15934" max="15934" width="97.85546875" style="42" customWidth="1"/>
    <col min="15935" max="16128" width="8.85546875" style="42"/>
    <col min="16129" max="16129" width="1.28515625" style="42" customWidth="1"/>
    <col min="16130" max="16130" width="44.85546875" style="42" customWidth="1"/>
    <col min="16131" max="16131" width="47.28515625" style="42" customWidth="1"/>
    <col min="16132" max="16132" width="8.140625" style="42" customWidth="1"/>
    <col min="16133" max="16133" width="8.28515625" style="42" customWidth="1"/>
    <col min="16134" max="16134" width="5.42578125" style="42" customWidth="1"/>
    <col min="16135" max="16135" width="8.5703125" style="42" customWidth="1"/>
    <col min="16136" max="16136" width="13.7109375" style="42" customWidth="1"/>
    <col min="16137" max="16137" width="15.7109375" style="42" customWidth="1"/>
    <col min="16138" max="16138" width="14.7109375" style="42" customWidth="1"/>
    <col min="16139" max="16139" width="15" style="42" customWidth="1"/>
    <col min="16140" max="16141" width="14.28515625" style="42" customWidth="1"/>
    <col min="16142" max="16142" width="0" style="42" hidden="1" customWidth="1"/>
    <col min="16143" max="16143" width="18.85546875" style="42" customWidth="1"/>
    <col min="16144" max="16156" width="8" style="42" customWidth="1"/>
    <col min="16157" max="16160" width="9.28515625" style="42" customWidth="1"/>
    <col min="16161" max="16188" width="8.85546875" style="42"/>
    <col min="16189" max="16189" width="64" style="42" customWidth="1"/>
    <col min="16190" max="16190" width="97.85546875" style="42" customWidth="1"/>
    <col min="16191" max="16383" width="8.85546875" style="42"/>
    <col min="16384" max="16384" width="9.140625" style="42" customWidth="1"/>
  </cols>
  <sheetData>
    <row r="1" spans="1:62" ht="24" customHeight="1" thickTop="1" thickBot="1" x14ac:dyDescent="0.3">
      <c r="A1" s="124"/>
      <c r="B1" s="520"/>
      <c r="C1" s="521"/>
      <c r="D1" s="521"/>
      <c r="E1" s="521"/>
      <c r="F1" s="521"/>
      <c r="G1" s="521"/>
      <c r="H1" s="521"/>
      <c r="I1" s="521"/>
      <c r="J1" s="521"/>
      <c r="K1" s="521"/>
      <c r="L1" s="521"/>
      <c r="M1" s="522"/>
      <c r="N1" s="125"/>
      <c r="BI1" s="43" t="s">
        <v>186</v>
      </c>
      <c r="BJ1" s="44" t="s">
        <v>187</v>
      </c>
    </row>
    <row r="2" spans="1:62" ht="24" customHeight="1" x14ac:dyDescent="0.25">
      <c r="A2" s="126"/>
      <c r="B2" s="533" t="s">
        <v>585</v>
      </c>
      <c r="C2" s="533"/>
      <c r="D2" s="533"/>
      <c r="E2" s="533"/>
      <c r="F2" s="533"/>
      <c r="G2" s="533"/>
      <c r="H2" s="533"/>
      <c r="I2" s="533"/>
      <c r="J2" s="533"/>
      <c r="K2" s="533"/>
      <c r="L2" s="533"/>
      <c r="M2" s="533"/>
      <c r="N2" s="127"/>
      <c r="BI2" s="128"/>
      <c r="BJ2" s="129"/>
    </row>
    <row r="3" spans="1:62" ht="16.149999999999999" customHeight="1" thickBot="1" x14ac:dyDescent="0.3">
      <c r="A3" s="183"/>
      <c r="B3" s="357"/>
      <c r="C3" s="357"/>
      <c r="D3" s="358"/>
      <c r="E3" s="358"/>
      <c r="F3" s="358"/>
      <c r="G3" s="359"/>
      <c r="H3" s="359"/>
      <c r="I3" s="359"/>
      <c r="J3" s="359"/>
      <c r="K3" s="359"/>
      <c r="L3" s="359"/>
      <c r="M3" s="360"/>
      <c r="N3" s="127"/>
      <c r="BI3" s="128"/>
      <c r="BJ3" s="129"/>
    </row>
    <row r="4" spans="1:62" ht="16.149999999999999" customHeight="1" thickBot="1" x14ac:dyDescent="0.3">
      <c r="A4" s="183"/>
      <c r="B4" s="357"/>
      <c r="C4" s="357"/>
      <c r="D4" s="358"/>
      <c r="E4" s="358"/>
      <c r="F4" s="358"/>
      <c r="G4" s="359"/>
      <c r="H4" s="359"/>
      <c r="I4" s="359"/>
      <c r="J4" s="359"/>
      <c r="K4" s="359"/>
      <c r="L4" s="359"/>
      <c r="M4" s="361"/>
      <c r="N4" s="127"/>
      <c r="BI4" s="43" t="s">
        <v>186</v>
      </c>
      <c r="BJ4" s="44" t="s">
        <v>187</v>
      </c>
    </row>
    <row r="5" spans="1:62" ht="16.149999999999999" customHeight="1" x14ac:dyDescent="0.25">
      <c r="A5" s="183"/>
      <c r="B5" s="362" t="s">
        <v>587</v>
      </c>
      <c r="C5" s="364" t="str">
        <f>Dirigente!C5</f>
        <v>Comune di Golfo Aranci</v>
      </c>
      <c r="D5" s="358"/>
      <c r="E5" s="534" t="s">
        <v>576</v>
      </c>
      <c r="F5" s="534"/>
      <c r="G5" s="534"/>
      <c r="H5" s="534"/>
      <c r="I5" s="534"/>
      <c r="J5" s="534"/>
      <c r="K5" s="357"/>
      <c r="L5" s="358" t="s">
        <v>227</v>
      </c>
      <c r="M5" s="361"/>
      <c r="N5" s="127"/>
      <c r="BI5" s="47" t="s">
        <v>190</v>
      </c>
      <c r="BJ5" s="48" t="s">
        <v>191</v>
      </c>
    </row>
    <row r="6" spans="1:62" ht="16.149999999999999" customHeight="1" x14ac:dyDescent="0.25">
      <c r="A6" s="183"/>
      <c r="B6" s="362" t="s">
        <v>588</v>
      </c>
      <c r="C6" s="365" t="str">
        <f>Dirigente!C6</f>
        <v>Finanziario, risorse umane e tributi</v>
      </c>
      <c r="D6" s="358"/>
      <c r="E6" s="535" t="s">
        <v>624</v>
      </c>
      <c r="F6" s="535"/>
      <c r="G6" s="535"/>
      <c r="H6" s="535"/>
      <c r="I6" s="535"/>
      <c r="J6" s="535"/>
      <c r="L6" s="358">
        <v>2024</v>
      </c>
      <c r="M6" s="361"/>
      <c r="N6" s="127"/>
      <c r="BI6" s="49" t="s">
        <v>193</v>
      </c>
      <c r="BJ6" s="50" t="s">
        <v>194</v>
      </c>
    </row>
    <row r="7" spans="1:62" ht="16.149999999999999" customHeight="1" x14ac:dyDescent="0.25">
      <c r="A7" s="183"/>
      <c r="B7" s="362" t="s">
        <v>589</v>
      </c>
      <c r="C7" s="365" t="str">
        <f>Dirigente!C7</f>
        <v>Simone Bertuccelli</v>
      </c>
      <c r="D7" s="359"/>
      <c r="E7" s="359"/>
      <c r="F7" s="359"/>
      <c r="G7" s="359"/>
      <c r="H7" s="359"/>
      <c r="I7" s="359"/>
      <c r="J7" s="359"/>
      <c r="K7" s="359"/>
      <c r="L7" s="359"/>
      <c r="M7" s="361"/>
      <c r="N7" s="127"/>
      <c r="BI7" s="49" t="s">
        <v>196</v>
      </c>
      <c r="BJ7" s="50" t="s">
        <v>197</v>
      </c>
    </row>
    <row r="8" spans="1:62" ht="16.149999999999999" customHeight="1" thickBot="1" x14ac:dyDescent="0.3">
      <c r="A8" s="183"/>
      <c r="B8" s="362" t="s">
        <v>229</v>
      </c>
      <c r="C8" s="365" t="s">
        <v>625</v>
      </c>
      <c r="D8" s="359"/>
      <c r="E8" s="359"/>
      <c r="F8" s="359"/>
      <c r="G8" s="359"/>
      <c r="H8" s="359"/>
      <c r="I8" s="359"/>
      <c r="J8" s="359"/>
      <c r="K8" s="359"/>
      <c r="L8" s="359"/>
      <c r="M8" s="361"/>
      <c r="N8" s="127"/>
      <c r="BI8" s="355"/>
      <c r="BJ8" s="356"/>
    </row>
    <row r="9" spans="1:62" ht="16.149999999999999" customHeight="1" thickBot="1" x14ac:dyDescent="0.3">
      <c r="A9" s="183"/>
      <c r="B9" s="362"/>
      <c r="C9" s="357"/>
      <c r="D9" s="359"/>
      <c r="E9" s="359"/>
      <c r="F9" s="359"/>
      <c r="G9" s="359"/>
      <c r="H9" s="359"/>
      <c r="I9" s="359"/>
      <c r="J9" s="359"/>
      <c r="K9" s="359"/>
      <c r="L9" s="359"/>
      <c r="M9" s="363"/>
      <c r="N9" s="127"/>
      <c r="BI9" s="43" t="s">
        <v>186</v>
      </c>
      <c r="BJ9" s="44" t="s">
        <v>187</v>
      </c>
    </row>
    <row r="10" spans="1:62" ht="24" customHeight="1" x14ac:dyDescent="0.25">
      <c r="A10" s="126"/>
      <c r="B10" s="501" t="s">
        <v>263</v>
      </c>
      <c r="C10" s="501"/>
      <c r="D10" s="502" t="s">
        <v>264</v>
      </c>
      <c r="E10" s="502" t="s">
        <v>265</v>
      </c>
      <c r="F10" s="502" t="s">
        <v>266</v>
      </c>
      <c r="G10" s="503" t="s">
        <v>267</v>
      </c>
      <c r="H10" s="504" t="s">
        <v>268</v>
      </c>
      <c r="I10" s="504"/>
      <c r="J10" s="504"/>
      <c r="K10" s="504"/>
      <c r="L10" s="504"/>
      <c r="M10" s="505" t="s">
        <v>269</v>
      </c>
      <c r="N10" s="127"/>
      <c r="BI10" s="49" t="s">
        <v>201</v>
      </c>
      <c r="BJ10" s="50" t="s">
        <v>202</v>
      </c>
    </row>
    <row r="11" spans="1:62" ht="24" customHeight="1" x14ac:dyDescent="0.25">
      <c r="A11" s="126"/>
      <c r="B11" s="501"/>
      <c r="C11" s="501"/>
      <c r="D11" s="502"/>
      <c r="E11" s="502"/>
      <c r="F11" s="502"/>
      <c r="G11" s="503"/>
      <c r="H11" s="329">
        <v>1</v>
      </c>
      <c r="I11" s="329">
        <v>2</v>
      </c>
      <c r="J11" s="329">
        <v>3</v>
      </c>
      <c r="K11" s="329">
        <v>4</v>
      </c>
      <c r="L11" s="329">
        <v>5</v>
      </c>
      <c r="M11" s="505"/>
      <c r="N11" s="127"/>
      <c r="BI11" s="49" t="s">
        <v>203</v>
      </c>
      <c r="BJ11" s="50" t="s">
        <v>204</v>
      </c>
    </row>
    <row r="12" spans="1:62" ht="24" customHeight="1" x14ac:dyDescent="0.25">
      <c r="A12" s="126"/>
      <c r="B12" s="501"/>
      <c r="C12" s="501"/>
      <c r="D12" s="502"/>
      <c r="E12" s="502"/>
      <c r="F12" s="502"/>
      <c r="G12" s="503"/>
      <c r="H12" s="330" t="s">
        <v>232</v>
      </c>
      <c r="I12" s="330" t="s">
        <v>233</v>
      </c>
      <c r="J12" s="331" t="s">
        <v>234</v>
      </c>
      <c r="K12" s="331" t="s">
        <v>270</v>
      </c>
      <c r="L12" s="331" t="s">
        <v>271</v>
      </c>
      <c r="M12" s="505"/>
      <c r="N12" s="127"/>
      <c r="BI12" s="49" t="s">
        <v>207</v>
      </c>
      <c r="BJ12" s="50" t="s">
        <v>208</v>
      </c>
    </row>
    <row r="13" spans="1:62" ht="24" customHeight="1" x14ac:dyDescent="0.25">
      <c r="A13" s="126"/>
      <c r="B13" s="332" t="s">
        <v>212</v>
      </c>
      <c r="C13" s="332" t="s">
        <v>238</v>
      </c>
      <c r="D13" s="502"/>
      <c r="E13" s="502"/>
      <c r="F13" s="502"/>
      <c r="G13" s="503"/>
      <c r="H13" s="328" t="s">
        <v>56</v>
      </c>
      <c r="I13" s="328" t="s">
        <v>57</v>
      </c>
      <c r="J13" s="328" t="s">
        <v>243</v>
      </c>
      <c r="K13" s="328" t="s">
        <v>244</v>
      </c>
      <c r="L13" s="328" t="s">
        <v>245</v>
      </c>
      <c r="M13" s="505"/>
      <c r="N13" s="127"/>
      <c r="BI13" s="49" t="s">
        <v>215</v>
      </c>
      <c r="BJ13" s="50" t="s">
        <v>216</v>
      </c>
    </row>
    <row r="14" spans="1:62" ht="70.150000000000006" customHeight="1" x14ac:dyDescent="0.25">
      <c r="A14" s="126"/>
      <c r="B14" s="314" t="str">
        <f>'Elenco Obiettivi'!C9</f>
        <v>Assicurare un'efficace acquisizione, gestione e programmazione delle risorse finanziarie dell'ente al fine di garantire la qualità dei servizi svolti e il rispetto dei piani e dei programmi della politica</v>
      </c>
      <c r="C14" s="314"/>
      <c r="D14" s="315">
        <v>5</v>
      </c>
      <c r="E14" s="347">
        <f>(D14/D$43)*80</f>
        <v>5</v>
      </c>
      <c r="F14" s="315">
        <f>G14/100</f>
        <v>0</v>
      </c>
      <c r="G14" s="317"/>
      <c r="H14" s="318" t="str">
        <f t="shared" ref="H14:H22" si="0">IF($F14&lt;=0.2,IF($F14&gt;=0,"x",""),"")</f>
        <v>x</v>
      </c>
      <c r="I14" s="319" t="str">
        <f>IF(F14&lt;=0.5,IF(F14&gt;=0.21,"x",""),"")</f>
        <v/>
      </c>
      <c r="J14" s="320" t="str">
        <f>IF(F14&lt;=0.7,IF(F14&gt;=0.51,"x",""),"")</f>
        <v/>
      </c>
      <c r="K14" s="320" t="str">
        <f>IF(F14&lt;=0.9,IF(F14&gt;=0.71,"x",""),"")</f>
        <v/>
      </c>
      <c r="L14" s="320" t="str">
        <f>IF(F14&lt;=1,IF(F14&gt;0.9,"x",""),"")</f>
        <v/>
      </c>
      <c r="M14" s="320"/>
      <c r="N14" s="127"/>
      <c r="O14" s="268"/>
      <c r="P14" s="57"/>
      <c r="Q14" s="57"/>
      <c r="R14" s="56"/>
      <c r="S14" s="56"/>
      <c r="T14" s="56"/>
      <c r="U14" s="56"/>
      <c r="V14" s="56"/>
      <c r="W14" s="56"/>
      <c r="X14" s="56"/>
      <c r="Y14" s="56"/>
      <c r="Z14" s="56"/>
      <c r="AA14" s="56"/>
      <c r="AB14" s="56"/>
      <c r="AC14" s="56"/>
      <c r="AD14" s="56"/>
      <c r="AE14" s="56"/>
      <c r="AF14" s="56"/>
      <c r="AG14" s="56"/>
      <c r="AH14" s="56"/>
      <c r="AI14" s="56"/>
      <c r="AJ14" s="56"/>
      <c r="AK14" s="56"/>
      <c r="AL14" s="56"/>
      <c r="AM14" s="56"/>
      <c r="AN14" s="58"/>
      <c r="BI14" s="49" t="s">
        <v>217</v>
      </c>
      <c r="BJ14" s="50" t="s">
        <v>218</v>
      </c>
    </row>
    <row r="15" spans="1:62" ht="70.150000000000006" customHeight="1" x14ac:dyDescent="0.25">
      <c r="A15" s="126"/>
      <c r="B15" s="314" t="str">
        <f>'Elenco Obiettivi'!C10</f>
        <v xml:space="preserve">Attuazione delle misure previste dalla normativa  in materia di trasparenza </v>
      </c>
      <c r="C15" s="314"/>
      <c r="D15" s="315">
        <v>5</v>
      </c>
      <c r="E15" s="347">
        <f>(D15/D$43)*80</f>
        <v>5</v>
      </c>
      <c r="F15" s="315">
        <f t="shared" ref="F15:F22" si="1">G15/100</f>
        <v>0</v>
      </c>
      <c r="G15" s="317"/>
      <c r="H15" s="320" t="str">
        <f t="shared" si="0"/>
        <v>x</v>
      </c>
      <c r="I15" s="320" t="str">
        <f t="shared" ref="I15:I22" si="2">IF(F15&lt;=0.5,IF(F15&gt;=0.21,"x",""),"")</f>
        <v/>
      </c>
      <c r="J15" s="320" t="str">
        <f t="shared" ref="J15:J22" si="3">IF(F15&lt;=0.7,IF(F15&gt;=0.51,"x",""),"")</f>
        <v/>
      </c>
      <c r="K15" s="320" t="str">
        <f t="shared" ref="K15:K22" si="4">IF(F15&lt;=0.9,IF(F15&gt;=0.71,"x",""),"")</f>
        <v/>
      </c>
      <c r="L15" s="320" t="str">
        <f t="shared" ref="L15:L22" si="5">IF(F15&lt;=1,IF(F15&gt;0.9,"x",""),"")</f>
        <v/>
      </c>
      <c r="M15" s="320"/>
      <c r="N15" s="127"/>
      <c r="O15" s="42" t="str">
        <f>IF(G14&gt;76&lt;100,1,"")</f>
        <v/>
      </c>
      <c r="BI15" s="49" t="s">
        <v>274</v>
      </c>
      <c r="BJ15" s="50" t="s">
        <v>275</v>
      </c>
    </row>
    <row r="16" spans="1:62" ht="70.150000000000006" customHeight="1" x14ac:dyDescent="0.25">
      <c r="A16" s="126"/>
      <c r="B16" s="314" t="str">
        <f>'Elenco Obiettivi'!C11</f>
        <v>Attuazione delle misure previste dalla normativa  in materia di Anticorruzione</v>
      </c>
      <c r="C16" s="314"/>
      <c r="D16" s="315">
        <v>5</v>
      </c>
      <c r="E16" s="347">
        <f>(D16/D$43)*80</f>
        <v>5</v>
      </c>
      <c r="F16" s="315">
        <f t="shared" si="1"/>
        <v>0</v>
      </c>
      <c r="G16" s="317"/>
      <c r="H16" s="320" t="str">
        <f t="shared" si="0"/>
        <v>x</v>
      </c>
      <c r="I16" s="320" t="str">
        <f t="shared" si="2"/>
        <v/>
      </c>
      <c r="J16" s="320" t="str">
        <f t="shared" si="3"/>
        <v/>
      </c>
      <c r="K16" s="320" t="str">
        <f t="shared" si="4"/>
        <v/>
      </c>
      <c r="L16" s="320" t="str">
        <f t="shared" si="5"/>
        <v/>
      </c>
      <c r="M16" s="320"/>
      <c r="N16" s="127"/>
      <c r="BI16" s="49" t="s">
        <v>276</v>
      </c>
      <c r="BJ16" s="50" t="s">
        <v>277</v>
      </c>
    </row>
    <row r="17" spans="1:62" ht="97.15" customHeight="1" x14ac:dyDescent="0.25">
      <c r="A17" s="126"/>
      <c r="B17" s="314" t="str">
        <f>'Elenco Obiettivi'!C12</f>
        <v>Assicurare un elevato standard degli atti amministrativi finalizzato a garantire la legittimità, regolarità e correttezza dell’azione amministrativa nonche di regolarità contabile degli atti mediante l'attuazione dei controlli cosi come previsto nel numero e con le modalità programmate nel regolamento sui controlli interni adottato dall'ente.</v>
      </c>
      <c r="C17" s="314"/>
      <c r="D17" s="315">
        <v>5</v>
      </c>
      <c r="E17" s="347">
        <f>(D17/D$43)*80</f>
        <v>5</v>
      </c>
      <c r="F17" s="315">
        <f t="shared" si="1"/>
        <v>0</v>
      </c>
      <c r="G17" s="317"/>
      <c r="H17" s="320" t="str">
        <f t="shared" si="0"/>
        <v>x</v>
      </c>
      <c r="I17" s="320" t="str">
        <f t="shared" si="2"/>
        <v/>
      </c>
      <c r="J17" s="320" t="str">
        <f t="shared" si="3"/>
        <v/>
      </c>
      <c r="K17" s="320" t="str">
        <f t="shared" si="4"/>
        <v/>
      </c>
      <c r="L17" s="320" t="str">
        <f t="shared" si="5"/>
        <v/>
      </c>
      <c r="M17" s="320"/>
      <c r="N17" s="127"/>
      <c r="O17" s="56"/>
      <c r="P17" s="57"/>
      <c r="Q17" s="57"/>
      <c r="R17" s="56"/>
      <c r="S17" s="56"/>
      <c r="T17" s="56"/>
      <c r="U17" s="56"/>
      <c r="V17" s="56"/>
      <c r="W17" s="56"/>
      <c r="X17" s="56"/>
      <c r="Y17" s="56"/>
      <c r="Z17" s="56"/>
      <c r="AA17" s="56"/>
      <c r="AB17" s="56"/>
      <c r="AC17" s="56"/>
      <c r="AD17" s="56"/>
      <c r="AE17" s="56"/>
      <c r="AF17" s="56"/>
      <c r="AG17" s="56"/>
      <c r="AH17" s="56"/>
      <c r="AI17" s="56"/>
      <c r="AJ17" s="56"/>
      <c r="AK17" s="56"/>
      <c r="AL17" s="56"/>
      <c r="AM17" s="56"/>
      <c r="AN17" s="58"/>
      <c r="BI17" s="49" t="s">
        <v>278</v>
      </c>
      <c r="BJ17" s="50" t="s">
        <v>279</v>
      </c>
    </row>
    <row r="18" spans="1:62" ht="70.150000000000006" customHeight="1" x14ac:dyDescent="0.25">
      <c r="A18" s="126"/>
      <c r="B18" s="314" t="str">
        <f>'Elenco Obiettivi'!C13</f>
        <v>Rispetto dei tempi di pagamento:  Garantire il rispetto dei tempi di pagamento delle fatture per lavori, forniture e servizi come richiesto dall'art. 4 bis), c. 2 del D.L. D.L. 24/02/2023 n. 13 (cd. Decreto PNRR3) convertito in L. 21/04/2023 n. 41 e secondo le indicazioni operative della circolare n° 1  del MEF/RGS  del 03.01.2024</v>
      </c>
      <c r="C18" s="314"/>
      <c r="D18" s="315">
        <v>30</v>
      </c>
      <c r="E18" s="347">
        <f>(D18/D$43)*80</f>
        <v>30</v>
      </c>
      <c r="F18" s="315">
        <f t="shared" si="1"/>
        <v>0</v>
      </c>
      <c r="G18" s="317"/>
      <c r="H18" s="320" t="str">
        <f t="shared" si="0"/>
        <v>x</v>
      </c>
      <c r="I18" s="320" t="str">
        <f t="shared" si="2"/>
        <v/>
      </c>
      <c r="J18" s="320" t="str">
        <f t="shared" si="3"/>
        <v/>
      </c>
      <c r="K18" s="320" t="str">
        <f t="shared" si="4"/>
        <v/>
      </c>
      <c r="L18" s="320" t="str">
        <f t="shared" si="5"/>
        <v/>
      </c>
      <c r="M18" s="320"/>
      <c r="N18" s="127"/>
      <c r="BI18" s="49" t="s">
        <v>280</v>
      </c>
      <c r="BJ18" s="50" t="s">
        <v>281</v>
      </c>
    </row>
    <row r="19" spans="1:62" ht="70.150000000000006" customHeight="1" thickBot="1" x14ac:dyDescent="0.3">
      <c r="A19" s="126"/>
      <c r="B19" s="341" t="s">
        <v>581</v>
      </c>
      <c r="C19" s="314"/>
      <c r="D19" s="315">
        <v>5</v>
      </c>
      <c r="E19" s="347">
        <f>(D19/D$43)*80</f>
        <v>5</v>
      </c>
      <c r="F19" s="315">
        <f t="shared" si="1"/>
        <v>0</v>
      </c>
      <c r="G19" s="317"/>
      <c r="H19" s="320" t="str">
        <f t="shared" si="0"/>
        <v>x</v>
      </c>
      <c r="I19" s="320" t="str">
        <f t="shared" si="2"/>
        <v/>
      </c>
      <c r="J19" s="320" t="str">
        <f t="shared" si="3"/>
        <v/>
      </c>
      <c r="K19" s="320" t="str">
        <f t="shared" si="4"/>
        <v/>
      </c>
      <c r="L19" s="320" t="str">
        <f t="shared" si="5"/>
        <v/>
      </c>
      <c r="M19" s="320"/>
      <c r="N19" s="127"/>
      <c r="BI19" s="133"/>
      <c r="BJ19" s="134"/>
    </row>
    <row r="20" spans="1:62" ht="24" customHeight="1" thickBot="1" x14ac:dyDescent="0.3">
      <c r="A20" s="126"/>
      <c r="B20" s="341" t="s">
        <v>590</v>
      </c>
      <c r="D20" s="315">
        <v>5</v>
      </c>
      <c r="E20" s="316" t="e">
        <f t="shared" ref="E20:E22" si="6">(D20/D$68)*100</f>
        <v>#DIV/0!</v>
      </c>
      <c r="F20" s="315">
        <f t="shared" si="1"/>
        <v>0</v>
      </c>
      <c r="G20" s="317"/>
      <c r="H20" s="320" t="str">
        <f t="shared" si="0"/>
        <v>x</v>
      </c>
      <c r="I20" s="320" t="str">
        <f t="shared" si="2"/>
        <v/>
      </c>
      <c r="J20" s="320" t="str">
        <f t="shared" si="3"/>
        <v/>
      </c>
      <c r="K20" s="320" t="str">
        <f t="shared" si="4"/>
        <v/>
      </c>
      <c r="L20" s="320" t="str">
        <f t="shared" si="5"/>
        <v/>
      </c>
      <c r="M20" s="320"/>
      <c r="N20" s="127"/>
      <c r="BI20" s="133"/>
      <c r="BJ20" s="134"/>
    </row>
    <row r="21" spans="1:62" ht="24" hidden="1" customHeight="1" x14ac:dyDescent="0.25">
      <c r="A21" s="126"/>
      <c r="B21" s="314">
        <f>'Elenco Obiettivi'!C17</f>
        <v>0</v>
      </c>
      <c r="C21" s="314">
        <f>'Elenco Obiettivi'!E17</f>
        <v>0</v>
      </c>
      <c r="D21" s="315"/>
      <c r="E21" s="316" t="e">
        <f t="shared" si="6"/>
        <v>#DIV/0!</v>
      </c>
      <c r="F21" s="315">
        <f t="shared" si="1"/>
        <v>0</v>
      </c>
      <c r="G21" s="317"/>
      <c r="H21" s="320" t="str">
        <f t="shared" si="0"/>
        <v>x</v>
      </c>
      <c r="I21" s="320" t="str">
        <f t="shared" si="2"/>
        <v/>
      </c>
      <c r="J21" s="320" t="str">
        <f t="shared" si="3"/>
        <v/>
      </c>
      <c r="K21" s="320" t="str">
        <f t="shared" si="4"/>
        <v/>
      </c>
      <c r="L21" s="320" t="str">
        <f t="shared" si="5"/>
        <v/>
      </c>
      <c r="M21" s="320"/>
      <c r="N21" s="127"/>
      <c r="BI21" s="133"/>
      <c r="BJ21" s="134"/>
    </row>
    <row r="22" spans="1:62" ht="24" hidden="1" customHeight="1" x14ac:dyDescent="0.25">
      <c r="A22" s="126"/>
      <c r="B22" s="314">
        <f>'Elenco Obiettivi'!C18</f>
        <v>0</v>
      </c>
      <c r="C22" s="314">
        <f>'Elenco Obiettivi'!E18</f>
        <v>0</v>
      </c>
      <c r="D22" s="315"/>
      <c r="E22" s="316" t="e">
        <f t="shared" si="6"/>
        <v>#DIV/0!</v>
      </c>
      <c r="F22" s="315">
        <f t="shared" si="1"/>
        <v>0</v>
      </c>
      <c r="G22" s="317"/>
      <c r="H22" s="320" t="str">
        <f t="shared" si="0"/>
        <v>x</v>
      </c>
      <c r="I22" s="320" t="str">
        <f t="shared" si="2"/>
        <v/>
      </c>
      <c r="J22" s="320" t="str">
        <f t="shared" si="3"/>
        <v/>
      </c>
      <c r="K22" s="320" t="str">
        <f t="shared" si="4"/>
        <v/>
      </c>
      <c r="L22" s="320" t="str">
        <f t="shared" si="5"/>
        <v/>
      </c>
      <c r="M22" s="320"/>
      <c r="N22" s="127"/>
      <c r="BI22" s="133"/>
      <c r="BJ22" s="134"/>
    </row>
    <row r="23" spans="1:62" s="60" customFormat="1" ht="24" customHeight="1" thickBot="1" x14ac:dyDescent="0.3">
      <c r="A23" s="126"/>
      <c r="B23" s="493" t="s">
        <v>284</v>
      </c>
      <c r="C23" s="494"/>
      <c r="D23" s="333" t="s">
        <v>285</v>
      </c>
      <c r="E23" s="510" t="s">
        <v>286</v>
      </c>
      <c r="F23" s="510"/>
      <c r="G23" s="510"/>
      <c r="H23" s="504" t="s">
        <v>287</v>
      </c>
      <c r="I23" s="504"/>
      <c r="J23" s="504"/>
      <c r="K23" s="504"/>
      <c r="L23" s="504"/>
      <c r="M23" s="328" t="s">
        <v>288</v>
      </c>
      <c r="N23" s="127"/>
      <c r="BI23" s="133"/>
      <c r="BJ23" s="134"/>
    </row>
    <row r="24" spans="1:62" s="60" customFormat="1" ht="24" customHeight="1" x14ac:dyDescent="0.25">
      <c r="A24" s="126"/>
      <c r="B24" s="495"/>
      <c r="C24" s="496"/>
      <c r="D24" s="334">
        <f>SUM(D14:D22)</f>
        <v>60</v>
      </c>
      <c r="E24" s="510">
        <f>SUM(E14:E19)</f>
        <v>55</v>
      </c>
      <c r="F24" s="510"/>
      <c r="G24" s="510"/>
      <c r="H24" s="335"/>
      <c r="I24" s="336" t="e">
        <f>IF(I14="x",F14*E14)++IF(I15="x",F15*E15)+IF(I16="x",F16*E16)+IF(I17="x",F17*E17)+IF(I18="x",F18*E18)+IF(#REF!="x",#REF!*#REF!)+IF(I19="x",F19*E19)+IF(I20="x",F20*E20)+IF(I21="x",F21*E21)+IF(I22="x",F22*E22)</f>
        <v>#REF!</v>
      </c>
      <c r="J24" s="336" t="e">
        <f>IF(J14="x",F14*E14)+IF(J15="x",F15*E15)+IF(J16="x",F16*E16)+IF(J17="x",F17*E17)+IF(J18="x",F18*E18)+IF(#REF!="x",#REF!*#REF!)+IF(J19="x",F19*E19)+IF(J20="x",F20*E20)+IF(J21="x",F21*E21)+IF(J22="x",F22*E22)</f>
        <v>#REF!</v>
      </c>
      <c r="K24" s="336" t="e">
        <f>IF(K14="x",F14*E14)+IF(K15="x",F15*E15)+IF(K16="x",F16*E16)+IF(K17="x",F17*E17)+IF(K18="x",F18*E18)+IF(#REF!="x",#REF!*#REF!)+IF(K19="x",F19*E19)+IF(K20="x",F20*E20)+IF(K21="x",F21*E21)+IF(K22="x",F22*E22)</f>
        <v>#REF!</v>
      </c>
      <c r="L24" s="336" t="e">
        <f>IF(L14="x",F14*E14)+IF(L15="x",F15*E15)+IF(L16="x",F16*E16)+IF(L17="x",F17*E17)+IF(L18="x",F18*E18)+IF(#REF!="x",#REF!*#REF!)+IF(L19="x",F19*E19)+IF(L20="x",F20*E20)+IF(L21="x",F21*E21)+IF(L22="x",F22*E22)</f>
        <v>#REF!</v>
      </c>
      <c r="M24" s="337" t="e">
        <f>SUM(I24:L24)</f>
        <v>#REF!</v>
      </c>
      <c r="N24" s="127"/>
      <c r="BI24" s="135"/>
      <c r="BJ24" s="136"/>
    </row>
    <row r="25" spans="1:62" s="60" customFormat="1" ht="7.9" customHeight="1" x14ac:dyDescent="0.25">
      <c r="A25" s="126"/>
      <c r="B25" s="497"/>
      <c r="C25" s="497"/>
      <c r="D25" s="497"/>
      <c r="E25" s="497"/>
      <c r="F25" s="497"/>
      <c r="G25" s="497"/>
      <c r="H25" s="497"/>
      <c r="I25" s="497"/>
      <c r="J25" s="497"/>
      <c r="K25" s="497"/>
      <c r="L25" s="497"/>
      <c r="M25" s="497"/>
      <c r="N25" s="127"/>
      <c r="BI25" s="135"/>
      <c r="BJ25" s="136"/>
    </row>
    <row r="26" spans="1:62" s="60" customFormat="1" ht="24" customHeight="1" x14ac:dyDescent="0.25">
      <c r="A26" s="126"/>
      <c r="B26" s="488" t="s">
        <v>289</v>
      </c>
      <c r="C26" s="489"/>
      <c r="D26" s="492" t="str">
        <f>D10</f>
        <v>Peso Assoluto Obiettivo</v>
      </c>
      <c r="E26" s="492" t="str">
        <f>E10</f>
        <v>Peso % Obiettivo</v>
      </c>
      <c r="F26" s="492" t="str">
        <f>F10</f>
        <v>Fornule</v>
      </c>
      <c r="G26" s="492" t="str">
        <f>G10</f>
        <v>Risultato (%)</v>
      </c>
      <c r="H26" s="329">
        <v>1</v>
      </c>
      <c r="I26" s="329">
        <v>2</v>
      </c>
      <c r="J26" s="329">
        <v>3</v>
      </c>
      <c r="K26" s="329">
        <v>4</v>
      </c>
      <c r="L26" s="329">
        <v>5</v>
      </c>
      <c r="M26" s="509" t="str">
        <f>M10</f>
        <v>NOTE</v>
      </c>
      <c r="N26" s="127"/>
      <c r="BI26" s="135"/>
      <c r="BJ26" s="136"/>
    </row>
    <row r="27" spans="1:62" s="60" customFormat="1" ht="24" customHeight="1" x14ac:dyDescent="0.25">
      <c r="A27" s="126"/>
      <c r="B27" s="490"/>
      <c r="C27" s="491"/>
      <c r="D27" s="492"/>
      <c r="E27" s="492"/>
      <c r="F27" s="492"/>
      <c r="G27" s="492"/>
      <c r="H27" s="330" t="s">
        <v>232</v>
      </c>
      <c r="I27" s="330" t="s">
        <v>233</v>
      </c>
      <c r="J27" s="331" t="s">
        <v>234</v>
      </c>
      <c r="K27" s="331" t="s">
        <v>270</v>
      </c>
      <c r="L27" s="331" t="s">
        <v>271</v>
      </c>
      <c r="M27" s="509"/>
      <c r="N27" s="127"/>
      <c r="BI27" s="135"/>
      <c r="BJ27" s="136"/>
    </row>
    <row r="28" spans="1:62" s="60" customFormat="1" ht="34.15" customHeight="1" x14ac:dyDescent="0.25">
      <c r="A28" s="126"/>
      <c r="B28" s="332" t="s">
        <v>586</v>
      </c>
      <c r="C28" s="332" t="s">
        <v>238</v>
      </c>
      <c r="D28" s="492"/>
      <c r="E28" s="492"/>
      <c r="F28" s="492"/>
      <c r="G28" s="492"/>
      <c r="H28" s="328" t="s">
        <v>56</v>
      </c>
      <c r="I28" s="328" t="s">
        <v>57</v>
      </c>
      <c r="J28" s="328" t="s">
        <v>243</v>
      </c>
      <c r="K28" s="328" t="s">
        <v>244</v>
      </c>
      <c r="L28" s="328" t="s">
        <v>245</v>
      </c>
      <c r="M28" s="509"/>
      <c r="N28" s="127"/>
      <c r="BI28" s="135"/>
      <c r="BJ28" s="136"/>
    </row>
    <row r="29" spans="1:62" s="60" customFormat="1" ht="18.600000000000001" customHeight="1" x14ac:dyDescent="0.25">
      <c r="A29" s="126"/>
      <c r="B29" s="314" t="s">
        <v>602</v>
      </c>
      <c r="C29" s="314" t="s">
        <v>626</v>
      </c>
      <c r="D29" s="315">
        <v>20</v>
      </c>
      <c r="E29" s="347">
        <f>(D29/D$43)*80</f>
        <v>20</v>
      </c>
      <c r="F29" s="315">
        <f t="shared" ref="F29:F39" si="7">G29/100</f>
        <v>0</v>
      </c>
      <c r="G29" s="317"/>
      <c r="H29" s="320" t="str">
        <f t="shared" ref="H29:H40" si="8">IF($F29&lt;=0.2,IF($F29&gt;=0,"x",""),"")</f>
        <v>x</v>
      </c>
      <c r="I29" s="320" t="str">
        <f t="shared" ref="I29:I40" si="9">IF(F29&lt;=0.5,IF(F29&gt;=0.21,"x",""),"")</f>
        <v/>
      </c>
      <c r="J29" s="320" t="str">
        <f t="shared" ref="J29:J40" si="10">IF(F29&lt;=0.7,IF(F29&gt;=0.51,"x",""),"")</f>
        <v/>
      </c>
      <c r="K29" s="320" t="str">
        <f t="shared" ref="K29:K40" si="11">IF(F29&lt;=0.9,IF(F29&gt;=0.71,"x",""),"")</f>
        <v/>
      </c>
      <c r="L29" s="320" t="str">
        <f t="shared" ref="L29:L40" si="12">IF(F29&lt;=1,IF(F29&gt;0.9,"x",""),"")</f>
        <v/>
      </c>
      <c r="M29" s="320"/>
      <c r="N29" s="127"/>
      <c r="BI29" s="135"/>
      <c r="BJ29" s="136"/>
    </row>
    <row r="30" spans="1:62" s="60" customFormat="1" ht="18.600000000000001" customHeight="1" x14ac:dyDescent="0.25">
      <c r="A30" s="126"/>
      <c r="B30" s="314"/>
      <c r="C30" s="314"/>
      <c r="D30" s="315"/>
      <c r="E30" s="347">
        <f t="shared" ref="E30:E40" si="13">(D30/D$43)*80</f>
        <v>0</v>
      </c>
      <c r="F30" s="315">
        <f t="shared" si="7"/>
        <v>0</v>
      </c>
      <c r="G30" s="317"/>
      <c r="H30" s="320" t="str">
        <f t="shared" si="8"/>
        <v>x</v>
      </c>
      <c r="I30" s="320" t="str">
        <f t="shared" si="9"/>
        <v/>
      </c>
      <c r="J30" s="320" t="str">
        <f t="shared" si="10"/>
        <v/>
      </c>
      <c r="K30" s="320" t="str">
        <f t="shared" si="11"/>
        <v/>
      </c>
      <c r="L30" s="320" t="str">
        <f t="shared" si="12"/>
        <v/>
      </c>
      <c r="M30" s="320"/>
      <c r="N30" s="127"/>
      <c r="BI30" s="135"/>
      <c r="BJ30" s="136"/>
    </row>
    <row r="31" spans="1:62" s="60" customFormat="1" ht="18.600000000000001" customHeight="1" x14ac:dyDescent="0.25">
      <c r="A31" s="126"/>
      <c r="B31" s="314"/>
      <c r="C31" s="314"/>
      <c r="D31" s="315"/>
      <c r="E31" s="347">
        <f t="shared" si="13"/>
        <v>0</v>
      </c>
      <c r="F31" s="315">
        <f t="shared" si="7"/>
        <v>0</v>
      </c>
      <c r="G31" s="317"/>
      <c r="H31" s="320" t="str">
        <f t="shared" si="8"/>
        <v>x</v>
      </c>
      <c r="I31" s="320" t="str">
        <f t="shared" si="9"/>
        <v/>
      </c>
      <c r="J31" s="320" t="str">
        <f t="shared" si="10"/>
        <v/>
      </c>
      <c r="K31" s="320" t="str">
        <f t="shared" si="11"/>
        <v/>
      </c>
      <c r="L31" s="320" t="str">
        <f t="shared" si="12"/>
        <v/>
      </c>
      <c r="M31" s="320"/>
      <c r="N31" s="127"/>
      <c r="BI31" s="135"/>
      <c r="BJ31" s="136"/>
    </row>
    <row r="32" spans="1:62" s="60" customFormat="1" ht="18.600000000000001" customHeight="1" x14ac:dyDescent="0.25">
      <c r="A32" s="126"/>
      <c r="B32" s="314"/>
      <c r="C32" s="314"/>
      <c r="D32" s="315"/>
      <c r="E32" s="347">
        <f t="shared" si="13"/>
        <v>0</v>
      </c>
      <c r="F32" s="315">
        <f t="shared" si="7"/>
        <v>0</v>
      </c>
      <c r="G32" s="317"/>
      <c r="H32" s="320" t="str">
        <f t="shared" si="8"/>
        <v>x</v>
      </c>
      <c r="I32" s="320" t="str">
        <f t="shared" si="9"/>
        <v/>
      </c>
      <c r="J32" s="320" t="str">
        <f t="shared" si="10"/>
        <v/>
      </c>
      <c r="K32" s="320" t="str">
        <f t="shared" si="11"/>
        <v/>
      </c>
      <c r="L32" s="320" t="str">
        <f t="shared" si="12"/>
        <v/>
      </c>
      <c r="M32" s="320"/>
      <c r="N32" s="127"/>
      <c r="BI32" s="135"/>
      <c r="BJ32" s="136"/>
    </row>
    <row r="33" spans="1:62" s="60" customFormat="1" ht="18.600000000000001" customHeight="1" x14ac:dyDescent="0.25">
      <c r="A33" s="126"/>
      <c r="B33" s="314"/>
      <c r="C33" s="314"/>
      <c r="D33" s="315"/>
      <c r="E33" s="347">
        <f t="shared" si="13"/>
        <v>0</v>
      </c>
      <c r="F33" s="315">
        <f t="shared" si="7"/>
        <v>0</v>
      </c>
      <c r="G33" s="317"/>
      <c r="H33" s="320" t="str">
        <f t="shared" si="8"/>
        <v>x</v>
      </c>
      <c r="I33" s="320" t="str">
        <f t="shared" si="9"/>
        <v/>
      </c>
      <c r="J33" s="320" t="str">
        <f t="shared" si="10"/>
        <v/>
      </c>
      <c r="K33" s="320" t="str">
        <f t="shared" si="11"/>
        <v/>
      </c>
      <c r="L33" s="320" t="str">
        <f t="shared" si="12"/>
        <v/>
      </c>
      <c r="M33" s="320"/>
      <c r="N33" s="127"/>
      <c r="BI33" s="135"/>
      <c r="BJ33" s="136"/>
    </row>
    <row r="34" spans="1:62" s="60" customFormat="1" ht="18.600000000000001" customHeight="1" x14ac:dyDescent="0.25">
      <c r="A34" s="126"/>
      <c r="B34" s="314"/>
      <c r="C34" s="314"/>
      <c r="D34" s="315"/>
      <c r="E34" s="347">
        <f t="shared" si="13"/>
        <v>0</v>
      </c>
      <c r="F34" s="315">
        <f t="shared" si="7"/>
        <v>0</v>
      </c>
      <c r="G34" s="317"/>
      <c r="H34" s="320" t="str">
        <f t="shared" si="8"/>
        <v>x</v>
      </c>
      <c r="I34" s="320" t="str">
        <f t="shared" si="9"/>
        <v/>
      </c>
      <c r="J34" s="320" t="str">
        <f t="shared" si="10"/>
        <v/>
      </c>
      <c r="K34" s="320" t="str">
        <f t="shared" si="11"/>
        <v/>
      </c>
      <c r="L34" s="320" t="str">
        <f t="shared" si="12"/>
        <v/>
      </c>
      <c r="M34" s="320"/>
      <c r="N34" s="127"/>
      <c r="BI34" s="135"/>
      <c r="BJ34" s="136"/>
    </row>
    <row r="35" spans="1:62" s="60" customFormat="1" ht="18.600000000000001" customHeight="1" x14ac:dyDescent="0.25">
      <c r="A35" s="126"/>
      <c r="B35" s="314"/>
      <c r="C35" s="314"/>
      <c r="D35" s="315"/>
      <c r="E35" s="347">
        <f t="shared" si="13"/>
        <v>0</v>
      </c>
      <c r="F35" s="315">
        <f t="shared" si="7"/>
        <v>0</v>
      </c>
      <c r="G35" s="317"/>
      <c r="H35" s="320" t="str">
        <f t="shared" si="8"/>
        <v>x</v>
      </c>
      <c r="I35" s="320" t="str">
        <f t="shared" si="9"/>
        <v/>
      </c>
      <c r="J35" s="320" t="str">
        <f t="shared" si="10"/>
        <v/>
      </c>
      <c r="K35" s="320" t="str">
        <f t="shared" si="11"/>
        <v/>
      </c>
      <c r="L35" s="320" t="str">
        <f t="shared" si="12"/>
        <v/>
      </c>
      <c r="M35" s="320"/>
      <c r="N35" s="127"/>
      <c r="BI35" s="135"/>
      <c r="BJ35" s="136"/>
    </row>
    <row r="36" spans="1:62" s="60" customFormat="1" ht="18.600000000000001" customHeight="1" x14ac:dyDescent="0.25">
      <c r="A36" s="126"/>
      <c r="B36" s="314"/>
      <c r="C36" s="314"/>
      <c r="D36" s="315"/>
      <c r="E36" s="347">
        <f t="shared" si="13"/>
        <v>0</v>
      </c>
      <c r="F36" s="315">
        <f t="shared" si="7"/>
        <v>0</v>
      </c>
      <c r="G36" s="317"/>
      <c r="H36" s="320" t="str">
        <f t="shared" si="8"/>
        <v>x</v>
      </c>
      <c r="I36" s="320" t="str">
        <f t="shared" si="9"/>
        <v/>
      </c>
      <c r="J36" s="320" t="str">
        <f t="shared" si="10"/>
        <v/>
      </c>
      <c r="K36" s="320" t="str">
        <f t="shared" si="11"/>
        <v/>
      </c>
      <c r="L36" s="320" t="str">
        <f t="shared" si="12"/>
        <v/>
      </c>
      <c r="M36" s="320"/>
      <c r="N36" s="127"/>
      <c r="BI36" s="135"/>
      <c r="BJ36" s="136"/>
    </row>
    <row r="37" spans="1:62" s="60" customFormat="1" ht="18.600000000000001" customHeight="1" x14ac:dyDescent="0.25">
      <c r="A37" s="126"/>
      <c r="B37" s="314"/>
      <c r="C37" s="314"/>
      <c r="D37" s="315"/>
      <c r="E37" s="347">
        <f t="shared" si="13"/>
        <v>0</v>
      </c>
      <c r="F37" s="315">
        <f t="shared" si="7"/>
        <v>0</v>
      </c>
      <c r="G37" s="317"/>
      <c r="H37" s="320" t="str">
        <f t="shared" si="8"/>
        <v>x</v>
      </c>
      <c r="I37" s="320" t="str">
        <f t="shared" si="9"/>
        <v/>
      </c>
      <c r="J37" s="320" t="str">
        <f t="shared" si="10"/>
        <v/>
      </c>
      <c r="K37" s="320" t="str">
        <f t="shared" si="11"/>
        <v/>
      </c>
      <c r="L37" s="320" t="str">
        <f t="shared" si="12"/>
        <v/>
      </c>
      <c r="M37" s="320"/>
      <c r="N37" s="127"/>
      <c r="BI37" s="135"/>
      <c r="BJ37" s="136"/>
    </row>
    <row r="38" spans="1:62" s="60" customFormat="1" ht="18.600000000000001" customHeight="1" x14ac:dyDescent="0.25">
      <c r="A38" s="126"/>
      <c r="B38" s="314"/>
      <c r="C38" s="314"/>
      <c r="D38" s="315"/>
      <c r="E38" s="347">
        <f t="shared" si="13"/>
        <v>0</v>
      </c>
      <c r="F38" s="315">
        <f t="shared" si="7"/>
        <v>0</v>
      </c>
      <c r="G38" s="317"/>
      <c r="H38" s="320" t="str">
        <f t="shared" si="8"/>
        <v>x</v>
      </c>
      <c r="I38" s="320" t="str">
        <f t="shared" si="9"/>
        <v/>
      </c>
      <c r="J38" s="320" t="str">
        <f t="shared" si="10"/>
        <v/>
      </c>
      <c r="K38" s="320" t="str">
        <f t="shared" si="11"/>
        <v/>
      </c>
      <c r="L38" s="320" t="str">
        <f t="shared" si="12"/>
        <v/>
      </c>
      <c r="M38" s="320"/>
      <c r="N38" s="127"/>
      <c r="BI38" s="135"/>
      <c r="BJ38" s="136"/>
    </row>
    <row r="39" spans="1:62" s="60" customFormat="1" ht="18.600000000000001" customHeight="1" x14ac:dyDescent="0.25">
      <c r="A39" s="126"/>
      <c r="B39" s="314"/>
      <c r="C39" s="314"/>
      <c r="D39" s="315"/>
      <c r="E39" s="347">
        <f t="shared" si="13"/>
        <v>0</v>
      </c>
      <c r="F39" s="315">
        <f t="shared" si="7"/>
        <v>0</v>
      </c>
      <c r="G39" s="317"/>
      <c r="H39" s="320" t="str">
        <f t="shared" si="8"/>
        <v>x</v>
      </c>
      <c r="I39" s="320" t="str">
        <f t="shared" si="9"/>
        <v/>
      </c>
      <c r="J39" s="320" t="str">
        <f t="shared" si="10"/>
        <v/>
      </c>
      <c r="K39" s="320" t="str">
        <f t="shared" si="11"/>
        <v/>
      </c>
      <c r="L39" s="320" t="str">
        <f t="shared" si="12"/>
        <v/>
      </c>
      <c r="M39" s="320"/>
      <c r="N39" s="127"/>
      <c r="BI39" s="135"/>
      <c r="BJ39" s="136"/>
    </row>
    <row r="40" spans="1:62" s="60" customFormat="1" ht="18.600000000000001" customHeight="1" x14ac:dyDescent="0.25">
      <c r="A40" s="126"/>
      <c r="B40" s="314"/>
      <c r="C40" s="314"/>
      <c r="D40" s="315"/>
      <c r="E40" s="347">
        <f t="shared" si="13"/>
        <v>0</v>
      </c>
      <c r="F40" s="315">
        <f>G40/100</f>
        <v>0</v>
      </c>
      <c r="G40" s="317"/>
      <c r="H40" s="320" t="str">
        <f t="shared" si="8"/>
        <v>x</v>
      </c>
      <c r="I40" s="320" t="str">
        <f t="shared" si="9"/>
        <v/>
      </c>
      <c r="J40" s="320" t="str">
        <f t="shared" si="10"/>
        <v/>
      </c>
      <c r="K40" s="320" t="str">
        <f t="shared" si="11"/>
        <v/>
      </c>
      <c r="L40" s="320" t="str">
        <f t="shared" si="12"/>
        <v/>
      </c>
      <c r="M40" s="320"/>
      <c r="N40" s="127"/>
      <c r="BI40" s="135"/>
      <c r="BJ40" s="136"/>
    </row>
    <row r="41" spans="1:62" s="60" customFormat="1" ht="17.45" customHeight="1" thickBot="1" x14ac:dyDescent="0.3">
      <c r="A41" s="126"/>
      <c r="B41" s="482" t="s">
        <v>582</v>
      </c>
      <c r="C41" s="483"/>
      <c r="D41" s="348" t="s">
        <v>285</v>
      </c>
      <c r="E41" s="518" t="s">
        <v>286</v>
      </c>
      <c r="F41" s="518"/>
      <c r="G41" s="518"/>
      <c r="H41" s="514" t="s">
        <v>287</v>
      </c>
      <c r="I41" s="482"/>
      <c r="J41" s="482"/>
      <c r="K41" s="482"/>
      <c r="L41" s="482"/>
      <c r="M41" s="516" t="s">
        <v>288</v>
      </c>
      <c r="N41" s="127"/>
      <c r="P41" s="312">
        <f>SUM(E29:E40)</f>
        <v>20</v>
      </c>
      <c r="BI41" s="133"/>
      <c r="BJ41" s="134"/>
    </row>
    <row r="42" spans="1:62" s="60" customFormat="1" ht="17.45" customHeight="1" x14ac:dyDescent="0.25">
      <c r="A42" s="126"/>
      <c r="B42" s="484"/>
      <c r="C42" s="485"/>
      <c r="D42" s="349">
        <f>SUM(D29:D40)</f>
        <v>20</v>
      </c>
      <c r="E42" s="511">
        <f>SUM(E29:E40)</f>
        <v>20</v>
      </c>
      <c r="F42" s="512"/>
      <c r="G42" s="513"/>
      <c r="H42" s="515"/>
      <c r="I42" s="496"/>
      <c r="J42" s="496"/>
      <c r="K42" s="496"/>
      <c r="L42" s="496"/>
      <c r="M42" s="517"/>
      <c r="N42" s="127"/>
      <c r="P42" s="312"/>
      <c r="BI42" s="345"/>
      <c r="BJ42" s="345"/>
    </row>
    <row r="43" spans="1:62" s="60" customFormat="1" ht="24" customHeight="1" x14ac:dyDescent="0.25">
      <c r="A43" s="126"/>
      <c r="B43" s="486" t="s">
        <v>583</v>
      </c>
      <c r="C43" s="487"/>
      <c r="D43" s="350">
        <f>D42+D24</f>
        <v>80</v>
      </c>
      <c r="E43" s="519">
        <f>E42+E24</f>
        <v>75</v>
      </c>
      <c r="F43" s="519"/>
      <c r="G43" s="519"/>
      <c r="H43" s="335"/>
      <c r="I43" s="336">
        <f>IF(I29="x",F29*E29)+IF(I30="x",F30*E30)+IF(I31="x",F31*E31)++IF(I32="x",F32*E32)+IF(I33="x",F33*E33)+IF(I34="x",F34*E34)+IF(I35="x",F35*E35)+IF(I36="x",F36*E36)+IF(I37="x",F37*E37)+IF(I38="x",F38*E38)+IF(I39="x",F39*E39)+IF(I40="x",F40*E40)</f>
        <v>0</v>
      </c>
      <c r="J43" s="336">
        <f>IF(J31="x",F31*E31)+IF(J32="x",F32*E32)+IF(J33="x",F33*E33)+IF(J34="x",F34*E34)+IF(J35="x",F35*E35)+IF(J36="x",F36*E36)+IF(J37="x",F37*E37)+IF(J38="x",F38*E38)+IF(J39="x",F39*E39)+IF(J40="x",F40*E40)</f>
        <v>0</v>
      </c>
      <c r="K43" s="336">
        <f>IF(K31="x",F31*E31)+IF(K32="x",F32*E32)+IF(K33="x",F33*E33)+IF(K34="x",F34*E34)+IF(K35="x",F35*E35)+IF(K36="x",F36*E36)+IF(K37="x",F37*E37)+IF(K38="x",F38*E38)+IF(K39="x",F39*E39)+IF(K40="x",F40*E40)</f>
        <v>0</v>
      </c>
      <c r="L43" s="336">
        <f>IF(L29="x",F29*E29)+IF(L30="x",F30*E30)+IF(L31="x",F31*E31)+IF(L32="x",F32*E32)+IF(L33="x",F33*E33)+IF(L34="x",F34*E34)+IF(L35="x",F35*E35)+IF(L36="x",F36*E36)+IF(L37="x",F37*E37)+IF(L38="x",F38*E38)+IF(L39="x",F39*E39)+IF(L40="x",F40*E40)</f>
        <v>0</v>
      </c>
      <c r="M43" s="351">
        <f>SUM(I43:L43)</f>
        <v>0</v>
      </c>
      <c r="N43" s="127"/>
      <c r="BI43" s="135"/>
      <c r="BJ43" s="136"/>
    </row>
    <row r="44" spans="1:62" ht="24" customHeight="1" x14ac:dyDescent="0.25">
      <c r="A44" s="126"/>
      <c r="B44" s="527" t="s">
        <v>290</v>
      </c>
      <c r="C44" s="528"/>
      <c r="D44" s="531" t="s">
        <v>291</v>
      </c>
      <c r="E44" s="531" t="s">
        <v>292</v>
      </c>
      <c r="F44" s="531" t="s">
        <v>293</v>
      </c>
      <c r="G44" s="532" t="s">
        <v>294</v>
      </c>
      <c r="H44" s="508" t="s">
        <v>295</v>
      </c>
      <c r="I44" s="508"/>
      <c r="J44" s="508"/>
      <c r="K44" s="508"/>
      <c r="L44" s="508"/>
      <c r="M44" s="352"/>
      <c r="N44" s="127"/>
      <c r="BI44" s="135"/>
    </row>
    <row r="45" spans="1:62" ht="24" customHeight="1" x14ac:dyDescent="0.25">
      <c r="A45" s="126"/>
      <c r="B45" s="527"/>
      <c r="C45" s="528"/>
      <c r="D45" s="502"/>
      <c r="E45" s="502"/>
      <c r="F45" s="502"/>
      <c r="G45" s="503"/>
      <c r="H45" s="329">
        <v>1</v>
      </c>
      <c r="I45" s="329">
        <v>2</v>
      </c>
      <c r="J45" s="329">
        <v>3</v>
      </c>
      <c r="K45" s="329">
        <v>4</v>
      </c>
      <c r="L45" s="329">
        <v>5</v>
      </c>
      <c r="M45" s="509" t="str">
        <f>M26</f>
        <v>NOTE</v>
      </c>
      <c r="N45" s="127"/>
      <c r="BI45" s="49"/>
      <c r="BJ45" s="50"/>
    </row>
    <row r="46" spans="1:62" ht="24" customHeight="1" x14ac:dyDescent="0.25">
      <c r="A46" s="126"/>
      <c r="B46" s="529"/>
      <c r="C46" s="530"/>
      <c r="D46" s="502"/>
      <c r="E46" s="502"/>
      <c r="F46" s="502"/>
      <c r="G46" s="503"/>
      <c r="H46" s="330" t="s">
        <v>232</v>
      </c>
      <c r="I46" s="330" t="s">
        <v>233</v>
      </c>
      <c r="J46" s="331" t="s">
        <v>234</v>
      </c>
      <c r="K46" s="331" t="s">
        <v>270</v>
      </c>
      <c r="L46" s="331" t="s">
        <v>271</v>
      </c>
      <c r="M46" s="509"/>
      <c r="N46" s="127"/>
      <c r="BI46" s="49"/>
      <c r="BJ46" s="50"/>
    </row>
    <row r="47" spans="1:62" ht="24" customHeight="1" x14ac:dyDescent="0.25">
      <c r="A47" s="126"/>
      <c r="B47" s="353" t="s">
        <v>296</v>
      </c>
      <c r="C47" s="353" t="s">
        <v>297</v>
      </c>
      <c r="D47" s="502"/>
      <c r="E47" s="502"/>
      <c r="F47" s="502"/>
      <c r="G47" s="503"/>
      <c r="H47" s="328" t="s">
        <v>298</v>
      </c>
      <c r="I47" s="328" t="s">
        <v>299</v>
      </c>
      <c r="J47" s="328" t="s">
        <v>300</v>
      </c>
      <c r="K47" s="328" t="s">
        <v>301</v>
      </c>
      <c r="L47" s="328" t="s">
        <v>302</v>
      </c>
      <c r="M47" s="509"/>
      <c r="N47" s="127"/>
    </row>
    <row r="48" spans="1:62" ht="27.6" customHeight="1" x14ac:dyDescent="0.25">
      <c r="A48" s="126"/>
      <c r="B48" s="321"/>
      <c r="C48" s="321"/>
      <c r="D48" s="316">
        <v>0</v>
      </c>
      <c r="E48" s="346" t="e">
        <f>(D48/D$68)*20</f>
        <v>#DIV/0!</v>
      </c>
      <c r="F48" s="323">
        <f t="shared" ref="F48:F66" si="14">G48/100</f>
        <v>0</v>
      </c>
      <c r="G48" s="324"/>
      <c r="H48" s="320" t="str">
        <f t="shared" ref="H48:H66" si="15">IF($F48&lt;=0.2,IF($F48&gt;=0,"x",""),"")</f>
        <v>x</v>
      </c>
      <c r="I48" s="320" t="str">
        <f t="shared" ref="I48:I66" si="16">IF(F48&lt;=0.5,IF(F48&gt;=0.21,"x",""),"")</f>
        <v/>
      </c>
      <c r="J48" s="320" t="str">
        <f t="shared" ref="J48:J66" si="17">IF(F48&lt;=0.7,IF(F48&gt;=0.51,"x",""),"")</f>
        <v/>
      </c>
      <c r="K48" s="320" t="str">
        <f t="shared" ref="K48:K66" si="18">IF(F48&lt;=0.9,IF(F48&gt;=0.71,"x",""),"")</f>
        <v/>
      </c>
      <c r="L48" s="320" t="str">
        <f t="shared" ref="L48:L66" si="19">IF(F48&lt;=1,IF(F48&gt;0.9,"x",""),"")</f>
        <v/>
      </c>
      <c r="M48" s="325"/>
      <c r="N48" s="127"/>
      <c r="BI48" s="42"/>
      <c r="BJ48" s="42"/>
    </row>
    <row r="49" spans="1:62" ht="27.6" customHeight="1" x14ac:dyDescent="0.25">
      <c r="A49" s="126"/>
      <c r="B49" s="321"/>
      <c r="C49" s="321"/>
      <c r="D49" s="316"/>
      <c r="E49" s="346" t="e">
        <f t="shared" ref="E49:E56" si="20">(D49/D$68)*20</f>
        <v>#DIV/0!</v>
      </c>
      <c r="F49" s="323">
        <f t="shared" si="14"/>
        <v>0</v>
      </c>
      <c r="G49" s="324"/>
      <c r="H49" s="320" t="str">
        <f t="shared" si="15"/>
        <v>x</v>
      </c>
      <c r="I49" s="320" t="str">
        <f t="shared" si="16"/>
        <v/>
      </c>
      <c r="J49" s="320" t="str">
        <f t="shared" si="17"/>
        <v/>
      </c>
      <c r="K49" s="320" t="str">
        <f t="shared" si="18"/>
        <v/>
      </c>
      <c r="L49" s="320" t="str">
        <f t="shared" si="19"/>
        <v/>
      </c>
      <c r="M49" s="325"/>
      <c r="N49" s="127"/>
      <c r="BI49" s="42"/>
      <c r="BJ49" s="42"/>
    </row>
    <row r="50" spans="1:62" ht="27.6" customHeight="1" x14ac:dyDescent="0.25">
      <c r="A50" s="126"/>
      <c r="B50" s="321"/>
      <c r="C50" s="321"/>
      <c r="D50" s="316"/>
      <c r="E50" s="346" t="e">
        <f t="shared" si="20"/>
        <v>#DIV/0!</v>
      </c>
      <c r="F50" s="323">
        <f t="shared" si="14"/>
        <v>0</v>
      </c>
      <c r="G50" s="324"/>
      <c r="H50" s="320" t="str">
        <f t="shared" si="15"/>
        <v>x</v>
      </c>
      <c r="I50" s="320" t="str">
        <f t="shared" si="16"/>
        <v/>
      </c>
      <c r="J50" s="320" t="str">
        <f t="shared" si="17"/>
        <v/>
      </c>
      <c r="K50" s="320" t="str">
        <f t="shared" si="18"/>
        <v/>
      </c>
      <c r="L50" s="320" t="str">
        <f t="shared" si="19"/>
        <v/>
      </c>
      <c r="M50" s="325"/>
      <c r="N50" s="127"/>
      <c r="BI50" s="42"/>
      <c r="BJ50" s="42"/>
    </row>
    <row r="51" spans="1:62" ht="27.6" customHeight="1" x14ac:dyDescent="0.25">
      <c r="A51" s="126"/>
      <c r="B51" s="321"/>
      <c r="C51" s="321"/>
      <c r="D51" s="316"/>
      <c r="E51" s="346" t="e">
        <f t="shared" si="20"/>
        <v>#DIV/0!</v>
      </c>
      <c r="F51" s="323">
        <f t="shared" si="14"/>
        <v>0</v>
      </c>
      <c r="G51" s="324"/>
      <c r="H51" s="320" t="str">
        <f t="shared" si="15"/>
        <v>x</v>
      </c>
      <c r="I51" s="320" t="str">
        <f t="shared" si="16"/>
        <v/>
      </c>
      <c r="J51" s="320" t="str">
        <f t="shared" si="17"/>
        <v/>
      </c>
      <c r="K51" s="320" t="str">
        <f t="shared" si="18"/>
        <v/>
      </c>
      <c r="L51" s="320" t="str">
        <f t="shared" si="19"/>
        <v/>
      </c>
      <c r="M51" s="325"/>
      <c r="N51" s="127"/>
      <c r="BI51" s="42"/>
      <c r="BJ51" s="42"/>
    </row>
    <row r="52" spans="1:62" ht="27.6" customHeight="1" x14ac:dyDescent="0.25">
      <c r="A52" s="126"/>
      <c r="B52" s="321"/>
      <c r="C52" s="321"/>
      <c r="D52" s="316"/>
      <c r="E52" s="346" t="e">
        <f t="shared" si="20"/>
        <v>#DIV/0!</v>
      </c>
      <c r="F52" s="323">
        <f t="shared" si="14"/>
        <v>0</v>
      </c>
      <c r="G52" s="324"/>
      <c r="H52" s="320" t="str">
        <f t="shared" si="15"/>
        <v>x</v>
      </c>
      <c r="I52" s="320" t="str">
        <f t="shared" si="16"/>
        <v/>
      </c>
      <c r="J52" s="320" t="str">
        <f t="shared" si="17"/>
        <v/>
      </c>
      <c r="K52" s="320" t="str">
        <f t="shared" si="18"/>
        <v/>
      </c>
      <c r="L52" s="320" t="str">
        <f t="shared" si="19"/>
        <v/>
      </c>
      <c r="M52" s="325"/>
      <c r="N52" s="127"/>
      <c r="BI52" s="42"/>
      <c r="BJ52" s="42"/>
    </row>
    <row r="53" spans="1:62" ht="27.6" customHeight="1" x14ac:dyDescent="0.25">
      <c r="A53" s="126"/>
      <c r="B53" s="321"/>
      <c r="C53" s="321"/>
      <c r="D53" s="316"/>
      <c r="E53" s="346" t="e">
        <f t="shared" si="20"/>
        <v>#DIV/0!</v>
      </c>
      <c r="F53" s="323">
        <f t="shared" si="14"/>
        <v>0</v>
      </c>
      <c r="G53" s="324"/>
      <c r="H53" s="320" t="str">
        <f t="shared" si="15"/>
        <v>x</v>
      </c>
      <c r="I53" s="320" t="str">
        <f t="shared" si="16"/>
        <v/>
      </c>
      <c r="J53" s="320" t="str">
        <f t="shared" si="17"/>
        <v/>
      </c>
      <c r="K53" s="320" t="str">
        <f t="shared" si="18"/>
        <v/>
      </c>
      <c r="L53" s="320" t="str">
        <f t="shared" si="19"/>
        <v/>
      </c>
      <c r="M53" s="325"/>
      <c r="N53" s="127"/>
      <c r="BI53" s="42"/>
      <c r="BJ53" s="42"/>
    </row>
    <row r="54" spans="1:62" ht="27.6" customHeight="1" x14ac:dyDescent="0.25">
      <c r="A54" s="126"/>
      <c r="B54" s="321"/>
      <c r="C54" s="321"/>
      <c r="D54" s="316"/>
      <c r="E54" s="346" t="e">
        <f t="shared" si="20"/>
        <v>#DIV/0!</v>
      </c>
      <c r="F54" s="323">
        <f t="shared" si="14"/>
        <v>0</v>
      </c>
      <c r="G54" s="324"/>
      <c r="H54" s="320" t="str">
        <f t="shared" si="15"/>
        <v>x</v>
      </c>
      <c r="I54" s="320" t="str">
        <f t="shared" si="16"/>
        <v/>
      </c>
      <c r="J54" s="320" t="str">
        <f t="shared" si="17"/>
        <v/>
      </c>
      <c r="K54" s="320" t="str">
        <f t="shared" si="18"/>
        <v/>
      </c>
      <c r="L54" s="320" t="str">
        <f t="shared" si="19"/>
        <v/>
      </c>
      <c r="M54" s="325"/>
      <c r="N54" s="127"/>
      <c r="BI54" s="42"/>
      <c r="BJ54" s="42"/>
    </row>
    <row r="55" spans="1:62" ht="27.6" customHeight="1" x14ac:dyDescent="0.25">
      <c r="A55" s="126"/>
      <c r="B55" s="321"/>
      <c r="C55" s="321"/>
      <c r="D55" s="316"/>
      <c r="E55" s="346" t="e">
        <f t="shared" si="20"/>
        <v>#DIV/0!</v>
      </c>
      <c r="F55" s="323">
        <f t="shared" si="14"/>
        <v>0</v>
      </c>
      <c r="G55" s="324"/>
      <c r="H55" s="320" t="str">
        <f t="shared" si="15"/>
        <v>x</v>
      </c>
      <c r="I55" s="320" t="str">
        <f t="shared" si="16"/>
        <v/>
      </c>
      <c r="J55" s="320" t="str">
        <f t="shared" si="17"/>
        <v/>
      </c>
      <c r="K55" s="320" t="str">
        <f t="shared" si="18"/>
        <v/>
      </c>
      <c r="L55" s="320" t="str">
        <f t="shared" si="19"/>
        <v/>
      </c>
      <c r="M55" s="325"/>
      <c r="N55" s="127"/>
      <c r="BI55" s="42"/>
      <c r="BJ55" s="42"/>
    </row>
    <row r="56" spans="1:62" ht="27.6" customHeight="1" x14ac:dyDescent="0.25">
      <c r="A56" s="126"/>
      <c r="B56" s="321"/>
      <c r="C56" s="321"/>
      <c r="D56" s="316"/>
      <c r="E56" s="346" t="e">
        <f t="shared" si="20"/>
        <v>#DIV/0!</v>
      </c>
      <c r="F56" s="323">
        <f t="shared" si="14"/>
        <v>0</v>
      </c>
      <c r="G56" s="324"/>
      <c r="H56" s="320" t="str">
        <f t="shared" si="15"/>
        <v>x</v>
      </c>
      <c r="I56" s="320" t="str">
        <f t="shared" si="16"/>
        <v/>
      </c>
      <c r="J56" s="320" t="str">
        <f t="shared" si="17"/>
        <v/>
      </c>
      <c r="K56" s="320" t="str">
        <f t="shared" si="18"/>
        <v/>
      </c>
      <c r="L56" s="320" t="str">
        <f t="shared" si="19"/>
        <v/>
      </c>
      <c r="M56" s="325"/>
      <c r="N56" s="127"/>
      <c r="BI56" s="42"/>
      <c r="BJ56" s="42"/>
    </row>
    <row r="57" spans="1:62" ht="24" hidden="1" customHeight="1" x14ac:dyDescent="0.25">
      <c r="A57" s="126"/>
      <c r="B57" s="321" t="s">
        <v>570</v>
      </c>
      <c r="C57" s="326"/>
      <c r="D57" s="316"/>
      <c r="E57" s="322" t="e">
        <f t="shared" ref="E57:E66" si="21">(D57/D$68)*100</f>
        <v>#DIV/0!</v>
      </c>
      <c r="F57" s="323">
        <f t="shared" si="14"/>
        <v>0</v>
      </c>
      <c r="G57" s="324"/>
      <c r="H57" s="320" t="str">
        <f t="shared" si="15"/>
        <v>x</v>
      </c>
      <c r="I57" s="320" t="str">
        <f t="shared" si="16"/>
        <v/>
      </c>
      <c r="J57" s="320" t="str">
        <f t="shared" si="17"/>
        <v/>
      </c>
      <c r="K57" s="320" t="str">
        <f t="shared" si="18"/>
        <v/>
      </c>
      <c r="L57" s="320" t="str">
        <f t="shared" si="19"/>
        <v/>
      </c>
      <c r="M57" s="325"/>
      <c r="N57" s="127"/>
      <c r="BI57" s="42"/>
      <c r="BJ57" s="42"/>
    </row>
    <row r="58" spans="1:62" ht="24" hidden="1" customHeight="1" x14ac:dyDescent="0.25">
      <c r="A58" s="126"/>
      <c r="B58" s="321" t="s">
        <v>570</v>
      </c>
      <c r="C58" s="326"/>
      <c r="D58" s="316"/>
      <c r="E58" s="322" t="e">
        <f t="shared" si="21"/>
        <v>#DIV/0!</v>
      </c>
      <c r="F58" s="323">
        <f t="shared" si="14"/>
        <v>0</v>
      </c>
      <c r="G58" s="324"/>
      <c r="H58" s="320" t="str">
        <f t="shared" si="15"/>
        <v>x</v>
      </c>
      <c r="I58" s="320" t="str">
        <f t="shared" si="16"/>
        <v/>
      </c>
      <c r="J58" s="320" t="str">
        <f t="shared" si="17"/>
        <v/>
      </c>
      <c r="K58" s="320" t="str">
        <f t="shared" si="18"/>
        <v/>
      </c>
      <c r="L58" s="320" t="str">
        <f t="shared" si="19"/>
        <v/>
      </c>
      <c r="M58" s="325"/>
      <c r="N58" s="127"/>
      <c r="BI58" s="42"/>
      <c r="BJ58" s="42"/>
    </row>
    <row r="59" spans="1:62" ht="24" hidden="1" customHeight="1" x14ac:dyDescent="0.25">
      <c r="A59" s="126"/>
      <c r="B59" s="321" t="s">
        <v>570</v>
      </c>
      <c r="C59" s="326"/>
      <c r="D59" s="316"/>
      <c r="E59" s="322" t="e">
        <f t="shared" si="21"/>
        <v>#DIV/0!</v>
      </c>
      <c r="F59" s="323">
        <f t="shared" si="14"/>
        <v>0</v>
      </c>
      <c r="G59" s="324"/>
      <c r="H59" s="320" t="str">
        <f t="shared" si="15"/>
        <v>x</v>
      </c>
      <c r="I59" s="320" t="str">
        <f t="shared" si="16"/>
        <v/>
      </c>
      <c r="J59" s="320" t="str">
        <f t="shared" si="17"/>
        <v/>
      </c>
      <c r="K59" s="320" t="str">
        <f t="shared" si="18"/>
        <v/>
      </c>
      <c r="L59" s="320" t="str">
        <f t="shared" si="19"/>
        <v/>
      </c>
      <c r="M59" s="325"/>
      <c r="N59" s="127"/>
      <c r="BI59" s="42"/>
      <c r="BJ59" s="42"/>
    </row>
    <row r="60" spans="1:62" ht="24" hidden="1" customHeight="1" x14ac:dyDescent="0.25">
      <c r="A60" s="126"/>
      <c r="B60" s="321" t="s">
        <v>570</v>
      </c>
      <c r="C60" s="326"/>
      <c r="D60" s="316"/>
      <c r="E60" s="322" t="e">
        <f t="shared" si="21"/>
        <v>#DIV/0!</v>
      </c>
      <c r="F60" s="323">
        <f t="shared" si="14"/>
        <v>0</v>
      </c>
      <c r="G60" s="324"/>
      <c r="H60" s="320" t="str">
        <f t="shared" si="15"/>
        <v>x</v>
      </c>
      <c r="I60" s="320" t="str">
        <f t="shared" si="16"/>
        <v/>
      </c>
      <c r="J60" s="320" t="str">
        <f t="shared" si="17"/>
        <v/>
      </c>
      <c r="K60" s="320" t="str">
        <f t="shared" si="18"/>
        <v/>
      </c>
      <c r="L60" s="320" t="str">
        <f t="shared" si="19"/>
        <v/>
      </c>
      <c r="M60" s="325"/>
      <c r="N60" s="127"/>
      <c r="BI60" s="42"/>
      <c r="BJ60" s="42"/>
    </row>
    <row r="61" spans="1:62" ht="24" hidden="1" customHeight="1" x14ac:dyDescent="0.25">
      <c r="A61" s="126"/>
      <c r="B61" s="321" t="s">
        <v>570</v>
      </c>
      <c r="C61" s="326"/>
      <c r="D61" s="316"/>
      <c r="E61" s="322" t="e">
        <f t="shared" si="21"/>
        <v>#DIV/0!</v>
      </c>
      <c r="F61" s="323">
        <f t="shared" si="14"/>
        <v>0</v>
      </c>
      <c r="G61" s="324"/>
      <c r="H61" s="320" t="str">
        <f t="shared" si="15"/>
        <v>x</v>
      </c>
      <c r="I61" s="320" t="str">
        <f t="shared" si="16"/>
        <v/>
      </c>
      <c r="J61" s="320" t="str">
        <f t="shared" si="17"/>
        <v/>
      </c>
      <c r="K61" s="320" t="str">
        <f t="shared" si="18"/>
        <v/>
      </c>
      <c r="L61" s="320" t="str">
        <f t="shared" si="19"/>
        <v/>
      </c>
      <c r="M61" s="325"/>
      <c r="N61" s="127"/>
      <c r="BI61" s="42"/>
      <c r="BJ61" s="42"/>
    </row>
    <row r="62" spans="1:62" ht="24" hidden="1" customHeight="1" x14ac:dyDescent="0.25">
      <c r="A62" s="126"/>
      <c r="B62" s="321" t="s">
        <v>570</v>
      </c>
      <c r="C62" s="326"/>
      <c r="D62" s="316"/>
      <c r="E62" s="322" t="e">
        <f t="shared" si="21"/>
        <v>#DIV/0!</v>
      </c>
      <c r="F62" s="323">
        <f t="shared" si="14"/>
        <v>0</v>
      </c>
      <c r="G62" s="324"/>
      <c r="H62" s="320" t="str">
        <f t="shared" si="15"/>
        <v>x</v>
      </c>
      <c r="I62" s="320" t="str">
        <f t="shared" si="16"/>
        <v/>
      </c>
      <c r="J62" s="320" t="str">
        <f t="shared" si="17"/>
        <v/>
      </c>
      <c r="K62" s="320" t="str">
        <f t="shared" si="18"/>
        <v/>
      </c>
      <c r="L62" s="320" t="str">
        <f t="shared" si="19"/>
        <v/>
      </c>
      <c r="M62" s="325"/>
      <c r="N62" s="127"/>
      <c r="BI62" s="42"/>
      <c r="BJ62" s="42"/>
    </row>
    <row r="63" spans="1:62" ht="24" hidden="1" customHeight="1" x14ac:dyDescent="0.25">
      <c r="A63" s="126"/>
      <c r="B63" s="321" t="s">
        <v>570</v>
      </c>
      <c r="C63" s="326"/>
      <c r="D63" s="316"/>
      <c r="E63" s="322" t="e">
        <f t="shared" si="21"/>
        <v>#DIV/0!</v>
      </c>
      <c r="F63" s="323">
        <f t="shared" si="14"/>
        <v>0</v>
      </c>
      <c r="G63" s="324"/>
      <c r="H63" s="320" t="str">
        <f t="shared" si="15"/>
        <v>x</v>
      </c>
      <c r="I63" s="320" t="str">
        <f t="shared" si="16"/>
        <v/>
      </c>
      <c r="J63" s="320" t="str">
        <f t="shared" si="17"/>
        <v/>
      </c>
      <c r="K63" s="320" t="str">
        <f t="shared" si="18"/>
        <v/>
      </c>
      <c r="L63" s="320" t="str">
        <f t="shared" si="19"/>
        <v/>
      </c>
      <c r="M63" s="325"/>
      <c r="N63" s="127"/>
      <c r="BI63" s="42"/>
      <c r="BJ63" s="42"/>
    </row>
    <row r="64" spans="1:62" ht="24" hidden="1" customHeight="1" x14ac:dyDescent="0.25">
      <c r="A64" s="126"/>
      <c r="B64" s="321" t="s">
        <v>570</v>
      </c>
      <c r="C64" s="326"/>
      <c r="D64" s="316"/>
      <c r="E64" s="322" t="e">
        <f t="shared" si="21"/>
        <v>#DIV/0!</v>
      </c>
      <c r="F64" s="323">
        <f>G64/100</f>
        <v>0</v>
      </c>
      <c r="G64" s="324"/>
      <c r="H64" s="320" t="str">
        <f t="shared" si="15"/>
        <v>x</v>
      </c>
      <c r="I64" s="320" t="str">
        <f t="shared" si="16"/>
        <v/>
      </c>
      <c r="J64" s="320" t="str">
        <f t="shared" si="17"/>
        <v/>
      </c>
      <c r="K64" s="320" t="str">
        <f t="shared" si="18"/>
        <v/>
      </c>
      <c r="L64" s="320" t="str">
        <f t="shared" si="19"/>
        <v/>
      </c>
      <c r="M64" s="325"/>
      <c r="N64" s="127"/>
    </row>
    <row r="65" spans="1:62" ht="19.899999999999999" hidden="1" customHeight="1" x14ac:dyDescent="0.25">
      <c r="A65" s="126"/>
      <c r="B65" s="321"/>
      <c r="C65" s="326"/>
      <c r="D65" s="316"/>
      <c r="E65" s="322" t="e">
        <f t="shared" si="21"/>
        <v>#DIV/0!</v>
      </c>
      <c r="F65" s="323">
        <f>G65/100</f>
        <v>0</v>
      </c>
      <c r="G65" s="324"/>
      <c r="H65" s="320" t="str">
        <f t="shared" si="15"/>
        <v>x</v>
      </c>
      <c r="I65" s="320" t="str">
        <f t="shared" si="16"/>
        <v/>
      </c>
      <c r="J65" s="320" t="str">
        <f t="shared" si="17"/>
        <v/>
      </c>
      <c r="K65" s="320" t="str">
        <f t="shared" si="18"/>
        <v/>
      </c>
      <c r="L65" s="320" t="str">
        <f t="shared" si="19"/>
        <v/>
      </c>
      <c r="M65" s="325"/>
      <c r="N65" s="127"/>
    </row>
    <row r="66" spans="1:62" ht="48.6" hidden="1" customHeight="1" x14ac:dyDescent="0.25">
      <c r="A66" s="126"/>
      <c r="D66" s="316"/>
      <c r="E66" s="322" t="e">
        <f t="shared" si="21"/>
        <v>#DIV/0!</v>
      </c>
      <c r="F66" s="323">
        <f t="shared" si="14"/>
        <v>0</v>
      </c>
      <c r="G66" s="324"/>
      <c r="H66" s="320" t="str">
        <f t="shared" si="15"/>
        <v>x</v>
      </c>
      <c r="I66" s="320" t="str">
        <f t="shared" si="16"/>
        <v/>
      </c>
      <c r="J66" s="320" t="str">
        <f t="shared" si="17"/>
        <v/>
      </c>
      <c r="K66" s="320" t="str">
        <f t="shared" si="18"/>
        <v/>
      </c>
      <c r="L66" s="320" t="str">
        <f t="shared" si="19"/>
        <v/>
      </c>
      <c r="M66" s="325"/>
      <c r="N66" s="127"/>
      <c r="O66" s="145">
        <f>SUM(E29:E40)</f>
        <v>20</v>
      </c>
      <c r="P66" s="313" t="e">
        <f>SUM(E48:E66)</f>
        <v>#DIV/0!</v>
      </c>
    </row>
    <row r="67" spans="1:62" s="60" customFormat="1" ht="24" customHeight="1" x14ac:dyDescent="0.25">
      <c r="A67" s="126"/>
      <c r="B67" s="504" t="s">
        <v>305</v>
      </c>
      <c r="C67" s="504"/>
      <c r="D67" s="354">
        <f>SUM(D48:D66)</f>
        <v>0</v>
      </c>
      <c r="E67" s="510" t="s">
        <v>306</v>
      </c>
      <c r="F67" s="510"/>
      <c r="G67" s="510"/>
      <c r="H67" s="504" t="s">
        <v>287</v>
      </c>
      <c r="I67" s="504"/>
      <c r="J67" s="504"/>
      <c r="K67" s="504"/>
      <c r="L67" s="504"/>
      <c r="M67" s="328" t="s">
        <v>288</v>
      </c>
      <c r="N67" s="127"/>
      <c r="O67" s="311" t="e">
        <f>SUM(E48:E66)</f>
        <v>#DIV/0!</v>
      </c>
      <c r="P67" s="60" t="e">
        <f>SUM(P3:P66)</f>
        <v>#DIV/0!</v>
      </c>
      <c r="BI67" s="135"/>
      <c r="BJ67" s="136"/>
    </row>
    <row r="68" spans="1:62" s="60" customFormat="1" ht="24" customHeight="1" x14ac:dyDescent="0.25">
      <c r="A68" s="126"/>
      <c r="B68" s="504" t="s">
        <v>535</v>
      </c>
      <c r="C68" s="504"/>
      <c r="D68" s="354">
        <f>SUM(D48:D56)</f>
        <v>0</v>
      </c>
      <c r="E68" s="510" t="e">
        <f>SUM(E48:E56)</f>
        <v>#DIV/0!</v>
      </c>
      <c r="F68" s="510"/>
      <c r="G68" s="510"/>
      <c r="H68" s="335"/>
      <c r="I68" s="336">
        <f>IF(I48="x",F48*E48)+IF(I49="x",F49*E49)+IF(I50="x",F50*E50)+IF(I51="x",F51*E51)+IF(I52="x",F52*E52)+IF(I53="x",F53*E53)+IF(I54="x",F54*E54)+IF(I55="x",F55*E55)+IF(I56="x",F56*E56)+IF(I57="x",F57*E57)+IF(I58="x",F58*E58)+IF(I59="x",F59*E59)+IF(I60="x",F60*E60)+IF(I61="x",F61*E61)+IF(I62="x",F62*E62)+IF(I63="x",F63*E63)+IF(I64="x",F64*E64)+IF(I65="x",F65*E65)+IF(I66="x",F66*E66)</f>
        <v>0</v>
      </c>
      <c r="J68" s="336">
        <f>IF(J48="x",F48*E48)+IF(J49="x",F49*E49)+IF(J50="x",F50*E50)+IF(J51="x",F51*E51)+IF(J52="x",F52*E52)+IF(J53="x",F53*E53)+IF(J54="x",F54*E54)+IF(J55="x",F55*E55)+IF(J56="x",F56*E56)+IF(J57="x",F57*E57)+IF(J58="x",F58*E58)+IF(J59="x",F59*E59)+IF(J60="x",F60*E60)+IF(J61="x",F61*E61)+IF(J62="x",F62*E62)+IF(J63="x",F63*E63)+IF(J64="x",F64*E64)+IF(J65="x",F65*E65)+IF(J66="x",F66*E66)</f>
        <v>0</v>
      </c>
      <c r="K68" s="336">
        <f>IF(K48="x",F48*E48)+IF(K49="x",F49*E49)+IF(K50="x",F50*E50)+IF(K51="x",F51*E51)+IF(K52="x",F52*E52)+IF(K53="x",F53*E53)+IF(K54="x",F54*E54)+IF(K55="x",F55*E55)+IF(K56="x",F56*E56)+IF(K57="x",F57*E57)+IF(K58="x",F58*E58)+IF(K59="x",F59*E59)+IF(K60="x",F60*E60)+IF(K61="x",F61*E61)+IF(K62="x",F62*E62)+IF(K63="x",F63*E63)+IF(K64="x",F64*E64)+IF(K65="x",F65*E65)+IF(K66="x",F66*E66)</f>
        <v>0</v>
      </c>
      <c r="L68" s="336">
        <f>IF(L48="x",F48*E48)+IF(L49="x",F49*E49)+IF(L50="x",F50*E50)+IF(L51="x",F51*E51)+IF(L52="x",F52*E52)+IF(L53="x",F53*E53)+IF(L54="x",F54*E54)+IF(L55="x",F55*E55)+IF(L56="x",F56*E56)+IF(L57="x",F57*E57)+IF(L58="x",F58*E58)+IF(L59="x",F59*E59)+IF(L60="x",F60*E60)+IF(L61="x",F61*E61)+IF(L62="x",F62*E62)+IF(L63="x",F63*E63)+IF(L64="x",F64*E64)+IF(L65="x",F65*E65)+IF(L66="x",F66*E66)</f>
        <v>0</v>
      </c>
      <c r="M68" s="337">
        <f>SUM(H68:L68)</f>
        <v>0</v>
      </c>
      <c r="N68" s="127"/>
      <c r="O68" s="312">
        <f>SUM(E14:E18)</f>
        <v>50</v>
      </c>
      <c r="BI68" s="136"/>
      <c r="BJ68" s="136"/>
    </row>
    <row r="69" spans="1:62" ht="15" customHeight="1" x14ac:dyDescent="0.25">
      <c r="A69" s="126"/>
      <c r="B69" s="53"/>
      <c r="C69" s="53"/>
      <c r="D69" s="53"/>
      <c r="E69" s="53"/>
      <c r="F69" s="53"/>
      <c r="G69" s="53"/>
      <c r="H69" s="53"/>
      <c r="I69" s="53"/>
      <c r="J69" s="53"/>
      <c r="K69" s="53"/>
      <c r="L69" s="53"/>
      <c r="M69" s="53"/>
      <c r="N69" s="127"/>
    </row>
    <row r="70" spans="1:62" ht="7.9" customHeight="1" x14ac:dyDescent="0.25">
      <c r="A70" s="523"/>
      <c r="B70" s="524"/>
      <c r="C70" s="524"/>
      <c r="D70" s="524"/>
      <c r="E70" s="524"/>
      <c r="F70" s="524"/>
      <c r="G70" s="524"/>
      <c r="H70" s="524"/>
      <c r="I70" s="524"/>
      <c r="J70" s="524"/>
      <c r="K70" s="524"/>
      <c r="L70" s="524"/>
      <c r="M70" s="524"/>
      <c r="N70" s="525"/>
    </row>
    <row r="71" spans="1:62" ht="17.45" customHeight="1" x14ac:dyDescent="0.25">
      <c r="A71" s="126"/>
      <c r="B71" s="53"/>
      <c r="C71" s="53"/>
      <c r="D71" s="53"/>
      <c r="E71" s="53"/>
      <c r="F71" s="45"/>
      <c r="G71" s="45"/>
      <c r="H71" s="53"/>
      <c r="I71" s="137"/>
      <c r="J71" s="137"/>
      <c r="K71" s="53"/>
      <c r="L71" s="53"/>
      <c r="M71" s="53"/>
      <c r="N71" s="127"/>
      <c r="O71" s="145" t="e">
        <f>SUM(O66:O68)</f>
        <v>#DIV/0!</v>
      </c>
    </row>
    <row r="72" spans="1:62" ht="17.45" customHeight="1" x14ac:dyDescent="0.25">
      <c r="A72" s="126"/>
      <c r="B72" s="138"/>
      <c r="C72" s="526" t="s">
        <v>537</v>
      </c>
      <c r="D72" s="526"/>
      <c r="E72" s="526"/>
      <c r="F72" s="526"/>
      <c r="G72" s="526"/>
      <c r="H72" s="306" t="e">
        <f>M24</f>
        <v>#REF!</v>
      </c>
      <c r="I72" s="40" t="e">
        <f>M24/E24</f>
        <v>#REF!</v>
      </c>
      <c r="J72" s="40"/>
      <c r="K72" s="40"/>
      <c r="L72" s="40"/>
      <c r="M72" s="53"/>
      <c r="N72" s="127"/>
    </row>
    <row r="73" spans="1:62" ht="17.45" customHeight="1" x14ac:dyDescent="0.25">
      <c r="A73" s="126"/>
      <c r="B73" s="138"/>
      <c r="C73" s="40"/>
      <c r="D73" s="40"/>
      <c r="E73" s="40"/>
      <c r="F73" s="40"/>
      <c r="G73" s="40"/>
      <c r="H73" s="40"/>
      <c r="I73" s="40"/>
      <c r="J73" s="40"/>
      <c r="K73" s="40"/>
      <c r="L73" s="40"/>
      <c r="M73" s="53"/>
      <c r="N73" s="127"/>
    </row>
    <row r="74" spans="1:62" ht="17.45" customHeight="1" x14ac:dyDescent="0.25">
      <c r="A74" s="126"/>
      <c r="B74" s="53" t="s">
        <v>536</v>
      </c>
      <c r="C74" s="526" t="s">
        <v>538</v>
      </c>
      <c r="D74" s="526"/>
      <c r="E74" s="526"/>
      <c r="F74" s="526"/>
      <c r="G74" s="526"/>
      <c r="H74" s="306">
        <f>M43</f>
        <v>0</v>
      </c>
      <c r="I74" s="40">
        <f>M43/E42</f>
        <v>0</v>
      </c>
      <c r="J74" s="304" t="e">
        <f>AVERAGE(I72:I76)</f>
        <v>#REF!</v>
      </c>
      <c r="K74" s="305" t="s">
        <v>584</v>
      </c>
      <c r="L74" s="304" t="e">
        <f>IF(J74&gt;90%,100%,J74)</f>
        <v>#REF!</v>
      </c>
      <c r="M74" s="53"/>
      <c r="N74" s="127"/>
    </row>
    <row r="75" spans="1:62" ht="17.45" customHeight="1" x14ac:dyDescent="0.25">
      <c r="A75" s="126"/>
      <c r="B75" s="138"/>
      <c r="C75" s="40"/>
      <c r="D75" s="40"/>
      <c r="E75" s="40"/>
      <c r="F75" s="40"/>
      <c r="G75" s="40"/>
      <c r="H75" s="40"/>
      <c r="I75" s="307"/>
      <c r="J75" s="307"/>
      <c r="K75" s="307"/>
      <c r="L75" s="307"/>
      <c r="M75" s="53"/>
      <c r="N75" s="127"/>
    </row>
    <row r="76" spans="1:62" ht="17.45" customHeight="1" x14ac:dyDescent="0.25">
      <c r="A76" s="126"/>
      <c r="B76" s="138"/>
      <c r="C76" s="526" t="s">
        <v>307</v>
      </c>
      <c r="D76" s="526"/>
      <c r="E76" s="526"/>
      <c r="F76" s="526"/>
      <c r="G76" s="526"/>
      <c r="H76" s="306">
        <f>M68</f>
        <v>0</v>
      </c>
      <c r="I76" s="307" t="e">
        <f>M68/E68</f>
        <v>#DIV/0!</v>
      </c>
      <c r="J76" s="307"/>
      <c r="K76" s="307"/>
      <c r="L76" s="307"/>
      <c r="M76" s="137"/>
      <c r="N76" s="127"/>
    </row>
    <row r="77" spans="1:62" ht="17.45" customHeight="1" thickBot="1" x14ac:dyDescent="0.3">
      <c r="A77" s="139"/>
      <c r="B77" s="140"/>
      <c r="C77" s="140"/>
      <c r="D77" s="141"/>
      <c r="E77" s="141"/>
      <c r="F77" s="141"/>
      <c r="G77" s="141"/>
      <c r="H77" s="141"/>
      <c r="I77" s="142"/>
      <c r="J77" s="142"/>
      <c r="K77" s="141"/>
      <c r="L77" s="141"/>
      <c r="M77" s="141"/>
      <c r="N77" s="143"/>
    </row>
    <row r="78" spans="1:62" ht="24" customHeight="1" thickTop="1" x14ac:dyDescent="0.25">
      <c r="G78" s="144"/>
      <c r="K78" s="145"/>
    </row>
  </sheetData>
  <mergeCells count="45">
    <mergeCell ref="C76:G76"/>
    <mergeCell ref="B68:C68"/>
    <mergeCell ref="E68:G68"/>
    <mergeCell ref="A70:N70"/>
    <mergeCell ref="C72:G72"/>
    <mergeCell ref="C74:G74"/>
    <mergeCell ref="H44:L44"/>
    <mergeCell ref="M45:M47"/>
    <mergeCell ref="B67:C67"/>
    <mergeCell ref="E67:G67"/>
    <mergeCell ref="H67:L67"/>
    <mergeCell ref="M26:M28"/>
    <mergeCell ref="B41:C42"/>
    <mergeCell ref="E41:G41"/>
    <mergeCell ref="H41:L42"/>
    <mergeCell ref="M41:M42"/>
    <mergeCell ref="E42:G42"/>
    <mergeCell ref="B26:C27"/>
    <mergeCell ref="D26:D28"/>
    <mergeCell ref="E26:E28"/>
    <mergeCell ref="F26:F28"/>
    <mergeCell ref="G26:G28"/>
    <mergeCell ref="B23:C24"/>
    <mergeCell ref="E23:G23"/>
    <mergeCell ref="H23:L23"/>
    <mergeCell ref="E24:G24"/>
    <mergeCell ref="B25:M25"/>
    <mergeCell ref="B43:C43"/>
    <mergeCell ref="E43:G43"/>
    <mergeCell ref="B44:C46"/>
    <mergeCell ref="D44:D47"/>
    <mergeCell ref="E44:E47"/>
    <mergeCell ref="F44:F47"/>
    <mergeCell ref="G44:G47"/>
    <mergeCell ref="B1:M1"/>
    <mergeCell ref="B2:M2"/>
    <mergeCell ref="E5:J5"/>
    <mergeCell ref="E6:J6"/>
    <mergeCell ref="B10:C12"/>
    <mergeCell ref="D10:D13"/>
    <mergeCell ref="E10:E13"/>
    <mergeCell ref="F10:F13"/>
    <mergeCell ref="G10:G13"/>
    <mergeCell ref="H10:L10"/>
    <mergeCell ref="M10:M13"/>
  </mergeCells>
  <conditionalFormatting sqref="H29:H40 H14:H22">
    <cfRule type="cellIs" dxfId="124" priority="6" stopIfTrue="1" operator="equal">
      <formula>"X"</formula>
    </cfRule>
  </conditionalFormatting>
  <conditionalFormatting sqref="H48:H66">
    <cfRule type="cellIs" dxfId="123" priority="1" stopIfTrue="1" operator="equal">
      <formula>"X"</formula>
    </cfRule>
  </conditionalFormatting>
  <conditionalFormatting sqref="I29:I40 I14:I22">
    <cfRule type="cellIs" dxfId="122" priority="8" stopIfTrue="1" operator="equal">
      <formula>"X"</formula>
    </cfRule>
  </conditionalFormatting>
  <conditionalFormatting sqref="I48:I66">
    <cfRule type="cellIs" dxfId="121" priority="3" stopIfTrue="1" operator="equal">
      <formula>"X"</formula>
    </cfRule>
  </conditionalFormatting>
  <conditionalFormatting sqref="J29:J40 J14:J22">
    <cfRule type="cellIs" dxfId="120" priority="9" stopIfTrue="1" operator="equal">
      <formula>"X"</formula>
    </cfRule>
  </conditionalFormatting>
  <conditionalFormatting sqref="J48:J66">
    <cfRule type="cellIs" dxfId="119" priority="4" stopIfTrue="1" operator="equal">
      <formula>"X"</formula>
    </cfRule>
  </conditionalFormatting>
  <conditionalFormatting sqref="K29:K40 K14:K22">
    <cfRule type="cellIs" dxfId="118" priority="7" stopIfTrue="1" operator="equal">
      <formula>"X"</formula>
    </cfRule>
  </conditionalFormatting>
  <conditionalFormatting sqref="K48:K66">
    <cfRule type="cellIs" dxfId="117" priority="2" stopIfTrue="1" operator="equal">
      <formula>"X"</formula>
    </cfRule>
  </conditionalFormatting>
  <conditionalFormatting sqref="L48:L66 L14:M22">
    <cfRule type="cellIs" dxfId="116" priority="5" stopIfTrue="1" operator="equal">
      <formula>"X"</formula>
    </cfRule>
  </conditionalFormatting>
  <conditionalFormatting sqref="L29:M40">
    <cfRule type="cellIs" dxfId="115" priority="10" stopIfTrue="1" operator="equal">
      <formula>"X"</formula>
    </cfRule>
  </conditionalFormatting>
  <dataValidations count="2">
    <dataValidation type="list" allowBlank="1" showInputMessage="1" showErrorMessage="1" sqref="WVJ983081:WVJ983088 IX37:IX45 ST37:ST45 ACP37:ACP45 AML37:AML45 AWH37:AWH45 BGD37:BGD45 BPZ37:BPZ45 BZV37:BZV45 CJR37:CJR45 CTN37:CTN45 DDJ37:DDJ45 DNF37:DNF45 DXB37:DXB45 EGX37:EGX45 EQT37:EQT45 FAP37:FAP45 FKL37:FKL45 FUH37:FUH45 GED37:GED45 GNZ37:GNZ45 GXV37:GXV45 HHR37:HHR45 HRN37:HRN45 IBJ37:IBJ45 ILF37:ILF45 IVB37:IVB45 JEX37:JEX45 JOT37:JOT45 JYP37:JYP45 KIL37:KIL45 KSH37:KSH45 LCD37:LCD45 LLZ37:LLZ45 LVV37:LVV45 MFR37:MFR45 MPN37:MPN45 MZJ37:MZJ45 NJF37:NJF45 NTB37:NTB45 OCX37:OCX45 OMT37:OMT45 OWP37:OWP45 PGL37:PGL45 PQH37:PQH45 QAD37:QAD45 QJZ37:QJZ45 QTV37:QTV45 RDR37:RDR45 RNN37:RNN45 RXJ37:RXJ45 SHF37:SHF45 SRB37:SRB45 TAX37:TAX45 TKT37:TKT45 TUP37:TUP45 UEL37:UEL45 UOH37:UOH45 UYD37:UYD45 VHZ37:VHZ45 VRV37:VRV45 WBR37:WBR45 WLN37:WLN45 WVJ37:WVJ45 A65577:A65584 IX65577:IX65584 ST65577:ST65584 ACP65577:ACP65584 AML65577:AML65584 AWH65577:AWH65584 BGD65577:BGD65584 BPZ65577:BPZ65584 BZV65577:BZV65584 CJR65577:CJR65584 CTN65577:CTN65584 DDJ65577:DDJ65584 DNF65577:DNF65584 DXB65577:DXB65584 EGX65577:EGX65584 EQT65577:EQT65584 FAP65577:FAP65584 FKL65577:FKL65584 FUH65577:FUH65584 GED65577:GED65584 GNZ65577:GNZ65584 GXV65577:GXV65584 HHR65577:HHR65584 HRN65577:HRN65584 IBJ65577:IBJ65584 ILF65577:ILF65584 IVB65577:IVB65584 JEX65577:JEX65584 JOT65577:JOT65584 JYP65577:JYP65584 KIL65577:KIL65584 KSH65577:KSH65584 LCD65577:LCD65584 LLZ65577:LLZ65584 LVV65577:LVV65584 MFR65577:MFR65584 MPN65577:MPN65584 MZJ65577:MZJ65584 NJF65577:NJF65584 NTB65577:NTB65584 OCX65577:OCX65584 OMT65577:OMT65584 OWP65577:OWP65584 PGL65577:PGL65584 PQH65577:PQH65584 QAD65577:QAD65584 QJZ65577:QJZ65584 QTV65577:QTV65584 RDR65577:RDR65584 RNN65577:RNN65584 RXJ65577:RXJ65584 SHF65577:SHF65584 SRB65577:SRB65584 TAX65577:TAX65584 TKT65577:TKT65584 TUP65577:TUP65584 UEL65577:UEL65584 UOH65577:UOH65584 UYD65577:UYD65584 VHZ65577:VHZ65584 VRV65577:VRV65584 WBR65577:WBR65584 WLN65577:WLN65584 WVJ65577:WVJ65584 A131113:A131120 IX131113:IX131120 ST131113:ST131120 ACP131113:ACP131120 AML131113:AML131120 AWH131113:AWH131120 BGD131113:BGD131120 BPZ131113:BPZ131120 BZV131113:BZV131120 CJR131113:CJR131120 CTN131113:CTN131120 DDJ131113:DDJ131120 DNF131113:DNF131120 DXB131113:DXB131120 EGX131113:EGX131120 EQT131113:EQT131120 FAP131113:FAP131120 FKL131113:FKL131120 FUH131113:FUH131120 GED131113:GED131120 GNZ131113:GNZ131120 GXV131113:GXV131120 HHR131113:HHR131120 HRN131113:HRN131120 IBJ131113:IBJ131120 ILF131113:ILF131120 IVB131113:IVB131120 JEX131113:JEX131120 JOT131113:JOT131120 JYP131113:JYP131120 KIL131113:KIL131120 KSH131113:KSH131120 LCD131113:LCD131120 LLZ131113:LLZ131120 LVV131113:LVV131120 MFR131113:MFR131120 MPN131113:MPN131120 MZJ131113:MZJ131120 NJF131113:NJF131120 NTB131113:NTB131120 OCX131113:OCX131120 OMT131113:OMT131120 OWP131113:OWP131120 PGL131113:PGL131120 PQH131113:PQH131120 QAD131113:QAD131120 QJZ131113:QJZ131120 QTV131113:QTV131120 RDR131113:RDR131120 RNN131113:RNN131120 RXJ131113:RXJ131120 SHF131113:SHF131120 SRB131113:SRB131120 TAX131113:TAX131120 TKT131113:TKT131120 TUP131113:TUP131120 UEL131113:UEL131120 UOH131113:UOH131120 UYD131113:UYD131120 VHZ131113:VHZ131120 VRV131113:VRV131120 WBR131113:WBR131120 WLN131113:WLN131120 WVJ131113:WVJ131120 A196649:A196656 IX196649:IX196656 ST196649:ST196656 ACP196649:ACP196656 AML196649:AML196656 AWH196649:AWH196656 BGD196649:BGD196656 BPZ196649:BPZ196656 BZV196649:BZV196656 CJR196649:CJR196656 CTN196649:CTN196656 DDJ196649:DDJ196656 DNF196649:DNF196656 DXB196649:DXB196656 EGX196649:EGX196656 EQT196649:EQT196656 FAP196649:FAP196656 FKL196649:FKL196656 FUH196649:FUH196656 GED196649:GED196656 GNZ196649:GNZ196656 GXV196649:GXV196656 HHR196649:HHR196656 HRN196649:HRN196656 IBJ196649:IBJ196656 ILF196649:ILF196656 IVB196649:IVB196656 JEX196649:JEX196656 JOT196649:JOT196656 JYP196649:JYP196656 KIL196649:KIL196656 KSH196649:KSH196656 LCD196649:LCD196656 LLZ196649:LLZ196656 LVV196649:LVV196656 MFR196649:MFR196656 MPN196649:MPN196656 MZJ196649:MZJ196656 NJF196649:NJF196656 NTB196649:NTB196656 OCX196649:OCX196656 OMT196649:OMT196656 OWP196649:OWP196656 PGL196649:PGL196656 PQH196649:PQH196656 QAD196649:QAD196656 QJZ196649:QJZ196656 QTV196649:QTV196656 RDR196649:RDR196656 RNN196649:RNN196656 RXJ196649:RXJ196656 SHF196649:SHF196656 SRB196649:SRB196656 TAX196649:TAX196656 TKT196649:TKT196656 TUP196649:TUP196656 UEL196649:UEL196656 UOH196649:UOH196656 UYD196649:UYD196656 VHZ196649:VHZ196656 VRV196649:VRV196656 WBR196649:WBR196656 WLN196649:WLN196656 WVJ196649:WVJ196656 A262185:A262192 IX262185:IX262192 ST262185:ST262192 ACP262185:ACP262192 AML262185:AML262192 AWH262185:AWH262192 BGD262185:BGD262192 BPZ262185:BPZ262192 BZV262185:BZV262192 CJR262185:CJR262192 CTN262185:CTN262192 DDJ262185:DDJ262192 DNF262185:DNF262192 DXB262185:DXB262192 EGX262185:EGX262192 EQT262185:EQT262192 FAP262185:FAP262192 FKL262185:FKL262192 FUH262185:FUH262192 GED262185:GED262192 GNZ262185:GNZ262192 GXV262185:GXV262192 HHR262185:HHR262192 HRN262185:HRN262192 IBJ262185:IBJ262192 ILF262185:ILF262192 IVB262185:IVB262192 JEX262185:JEX262192 JOT262185:JOT262192 JYP262185:JYP262192 KIL262185:KIL262192 KSH262185:KSH262192 LCD262185:LCD262192 LLZ262185:LLZ262192 LVV262185:LVV262192 MFR262185:MFR262192 MPN262185:MPN262192 MZJ262185:MZJ262192 NJF262185:NJF262192 NTB262185:NTB262192 OCX262185:OCX262192 OMT262185:OMT262192 OWP262185:OWP262192 PGL262185:PGL262192 PQH262185:PQH262192 QAD262185:QAD262192 QJZ262185:QJZ262192 QTV262185:QTV262192 RDR262185:RDR262192 RNN262185:RNN262192 RXJ262185:RXJ262192 SHF262185:SHF262192 SRB262185:SRB262192 TAX262185:TAX262192 TKT262185:TKT262192 TUP262185:TUP262192 UEL262185:UEL262192 UOH262185:UOH262192 UYD262185:UYD262192 VHZ262185:VHZ262192 VRV262185:VRV262192 WBR262185:WBR262192 WLN262185:WLN262192 WVJ262185:WVJ262192 A327721:A327728 IX327721:IX327728 ST327721:ST327728 ACP327721:ACP327728 AML327721:AML327728 AWH327721:AWH327728 BGD327721:BGD327728 BPZ327721:BPZ327728 BZV327721:BZV327728 CJR327721:CJR327728 CTN327721:CTN327728 DDJ327721:DDJ327728 DNF327721:DNF327728 DXB327721:DXB327728 EGX327721:EGX327728 EQT327721:EQT327728 FAP327721:FAP327728 FKL327721:FKL327728 FUH327721:FUH327728 GED327721:GED327728 GNZ327721:GNZ327728 GXV327721:GXV327728 HHR327721:HHR327728 HRN327721:HRN327728 IBJ327721:IBJ327728 ILF327721:ILF327728 IVB327721:IVB327728 JEX327721:JEX327728 JOT327721:JOT327728 JYP327721:JYP327728 KIL327721:KIL327728 KSH327721:KSH327728 LCD327721:LCD327728 LLZ327721:LLZ327728 LVV327721:LVV327728 MFR327721:MFR327728 MPN327721:MPN327728 MZJ327721:MZJ327728 NJF327721:NJF327728 NTB327721:NTB327728 OCX327721:OCX327728 OMT327721:OMT327728 OWP327721:OWP327728 PGL327721:PGL327728 PQH327721:PQH327728 QAD327721:QAD327728 QJZ327721:QJZ327728 QTV327721:QTV327728 RDR327721:RDR327728 RNN327721:RNN327728 RXJ327721:RXJ327728 SHF327721:SHF327728 SRB327721:SRB327728 TAX327721:TAX327728 TKT327721:TKT327728 TUP327721:TUP327728 UEL327721:UEL327728 UOH327721:UOH327728 UYD327721:UYD327728 VHZ327721:VHZ327728 VRV327721:VRV327728 WBR327721:WBR327728 WLN327721:WLN327728 WVJ327721:WVJ327728 A393257:A393264 IX393257:IX393264 ST393257:ST393264 ACP393257:ACP393264 AML393257:AML393264 AWH393257:AWH393264 BGD393257:BGD393264 BPZ393257:BPZ393264 BZV393257:BZV393264 CJR393257:CJR393264 CTN393257:CTN393264 DDJ393257:DDJ393264 DNF393257:DNF393264 DXB393257:DXB393264 EGX393257:EGX393264 EQT393257:EQT393264 FAP393257:FAP393264 FKL393257:FKL393264 FUH393257:FUH393264 GED393257:GED393264 GNZ393257:GNZ393264 GXV393257:GXV393264 HHR393257:HHR393264 HRN393257:HRN393264 IBJ393257:IBJ393264 ILF393257:ILF393264 IVB393257:IVB393264 JEX393257:JEX393264 JOT393257:JOT393264 JYP393257:JYP393264 KIL393257:KIL393264 KSH393257:KSH393264 LCD393257:LCD393264 LLZ393257:LLZ393264 LVV393257:LVV393264 MFR393257:MFR393264 MPN393257:MPN393264 MZJ393257:MZJ393264 NJF393257:NJF393264 NTB393257:NTB393264 OCX393257:OCX393264 OMT393257:OMT393264 OWP393257:OWP393264 PGL393257:PGL393264 PQH393257:PQH393264 QAD393257:QAD393264 QJZ393257:QJZ393264 QTV393257:QTV393264 RDR393257:RDR393264 RNN393257:RNN393264 RXJ393257:RXJ393264 SHF393257:SHF393264 SRB393257:SRB393264 TAX393257:TAX393264 TKT393257:TKT393264 TUP393257:TUP393264 UEL393257:UEL393264 UOH393257:UOH393264 UYD393257:UYD393264 VHZ393257:VHZ393264 VRV393257:VRV393264 WBR393257:WBR393264 WLN393257:WLN393264 WVJ393257:WVJ393264 A458793:A458800 IX458793:IX458800 ST458793:ST458800 ACP458793:ACP458800 AML458793:AML458800 AWH458793:AWH458800 BGD458793:BGD458800 BPZ458793:BPZ458800 BZV458793:BZV458800 CJR458793:CJR458800 CTN458793:CTN458800 DDJ458793:DDJ458800 DNF458793:DNF458800 DXB458793:DXB458800 EGX458793:EGX458800 EQT458793:EQT458800 FAP458793:FAP458800 FKL458793:FKL458800 FUH458793:FUH458800 GED458793:GED458800 GNZ458793:GNZ458800 GXV458793:GXV458800 HHR458793:HHR458800 HRN458793:HRN458800 IBJ458793:IBJ458800 ILF458793:ILF458800 IVB458793:IVB458800 JEX458793:JEX458800 JOT458793:JOT458800 JYP458793:JYP458800 KIL458793:KIL458800 KSH458793:KSH458800 LCD458793:LCD458800 LLZ458793:LLZ458800 LVV458793:LVV458800 MFR458793:MFR458800 MPN458793:MPN458800 MZJ458793:MZJ458800 NJF458793:NJF458800 NTB458793:NTB458800 OCX458793:OCX458800 OMT458793:OMT458800 OWP458793:OWP458800 PGL458793:PGL458800 PQH458793:PQH458800 QAD458793:QAD458800 QJZ458793:QJZ458800 QTV458793:QTV458800 RDR458793:RDR458800 RNN458793:RNN458800 RXJ458793:RXJ458800 SHF458793:SHF458800 SRB458793:SRB458800 TAX458793:TAX458800 TKT458793:TKT458800 TUP458793:TUP458800 UEL458793:UEL458800 UOH458793:UOH458800 UYD458793:UYD458800 VHZ458793:VHZ458800 VRV458793:VRV458800 WBR458793:WBR458800 WLN458793:WLN458800 WVJ458793:WVJ458800 A524329:A524336 IX524329:IX524336 ST524329:ST524336 ACP524329:ACP524336 AML524329:AML524336 AWH524329:AWH524336 BGD524329:BGD524336 BPZ524329:BPZ524336 BZV524329:BZV524336 CJR524329:CJR524336 CTN524329:CTN524336 DDJ524329:DDJ524336 DNF524329:DNF524336 DXB524329:DXB524336 EGX524329:EGX524336 EQT524329:EQT524336 FAP524329:FAP524336 FKL524329:FKL524336 FUH524329:FUH524336 GED524329:GED524336 GNZ524329:GNZ524336 GXV524329:GXV524336 HHR524329:HHR524336 HRN524329:HRN524336 IBJ524329:IBJ524336 ILF524329:ILF524336 IVB524329:IVB524336 JEX524329:JEX524336 JOT524329:JOT524336 JYP524329:JYP524336 KIL524329:KIL524336 KSH524329:KSH524336 LCD524329:LCD524336 LLZ524329:LLZ524336 LVV524329:LVV524336 MFR524329:MFR524336 MPN524329:MPN524336 MZJ524329:MZJ524336 NJF524329:NJF524336 NTB524329:NTB524336 OCX524329:OCX524336 OMT524329:OMT524336 OWP524329:OWP524336 PGL524329:PGL524336 PQH524329:PQH524336 QAD524329:QAD524336 QJZ524329:QJZ524336 QTV524329:QTV524336 RDR524329:RDR524336 RNN524329:RNN524336 RXJ524329:RXJ524336 SHF524329:SHF524336 SRB524329:SRB524336 TAX524329:TAX524336 TKT524329:TKT524336 TUP524329:TUP524336 UEL524329:UEL524336 UOH524329:UOH524336 UYD524329:UYD524336 VHZ524329:VHZ524336 VRV524329:VRV524336 WBR524329:WBR524336 WLN524329:WLN524336 WVJ524329:WVJ524336 A589865:A589872 IX589865:IX589872 ST589865:ST589872 ACP589865:ACP589872 AML589865:AML589872 AWH589865:AWH589872 BGD589865:BGD589872 BPZ589865:BPZ589872 BZV589865:BZV589872 CJR589865:CJR589872 CTN589865:CTN589872 DDJ589865:DDJ589872 DNF589865:DNF589872 DXB589865:DXB589872 EGX589865:EGX589872 EQT589865:EQT589872 FAP589865:FAP589872 FKL589865:FKL589872 FUH589865:FUH589872 GED589865:GED589872 GNZ589865:GNZ589872 GXV589865:GXV589872 HHR589865:HHR589872 HRN589865:HRN589872 IBJ589865:IBJ589872 ILF589865:ILF589872 IVB589865:IVB589872 JEX589865:JEX589872 JOT589865:JOT589872 JYP589865:JYP589872 KIL589865:KIL589872 KSH589865:KSH589872 LCD589865:LCD589872 LLZ589865:LLZ589872 LVV589865:LVV589872 MFR589865:MFR589872 MPN589865:MPN589872 MZJ589865:MZJ589872 NJF589865:NJF589872 NTB589865:NTB589872 OCX589865:OCX589872 OMT589865:OMT589872 OWP589865:OWP589872 PGL589865:PGL589872 PQH589865:PQH589872 QAD589865:QAD589872 QJZ589865:QJZ589872 QTV589865:QTV589872 RDR589865:RDR589872 RNN589865:RNN589872 RXJ589865:RXJ589872 SHF589865:SHF589872 SRB589865:SRB589872 TAX589865:TAX589872 TKT589865:TKT589872 TUP589865:TUP589872 UEL589865:UEL589872 UOH589865:UOH589872 UYD589865:UYD589872 VHZ589865:VHZ589872 VRV589865:VRV589872 WBR589865:WBR589872 WLN589865:WLN589872 WVJ589865:WVJ589872 A655401:A655408 IX655401:IX655408 ST655401:ST655408 ACP655401:ACP655408 AML655401:AML655408 AWH655401:AWH655408 BGD655401:BGD655408 BPZ655401:BPZ655408 BZV655401:BZV655408 CJR655401:CJR655408 CTN655401:CTN655408 DDJ655401:DDJ655408 DNF655401:DNF655408 DXB655401:DXB655408 EGX655401:EGX655408 EQT655401:EQT655408 FAP655401:FAP655408 FKL655401:FKL655408 FUH655401:FUH655408 GED655401:GED655408 GNZ655401:GNZ655408 GXV655401:GXV655408 HHR655401:HHR655408 HRN655401:HRN655408 IBJ655401:IBJ655408 ILF655401:ILF655408 IVB655401:IVB655408 JEX655401:JEX655408 JOT655401:JOT655408 JYP655401:JYP655408 KIL655401:KIL655408 KSH655401:KSH655408 LCD655401:LCD655408 LLZ655401:LLZ655408 LVV655401:LVV655408 MFR655401:MFR655408 MPN655401:MPN655408 MZJ655401:MZJ655408 NJF655401:NJF655408 NTB655401:NTB655408 OCX655401:OCX655408 OMT655401:OMT655408 OWP655401:OWP655408 PGL655401:PGL655408 PQH655401:PQH655408 QAD655401:QAD655408 QJZ655401:QJZ655408 QTV655401:QTV655408 RDR655401:RDR655408 RNN655401:RNN655408 RXJ655401:RXJ655408 SHF655401:SHF655408 SRB655401:SRB655408 TAX655401:TAX655408 TKT655401:TKT655408 TUP655401:TUP655408 UEL655401:UEL655408 UOH655401:UOH655408 UYD655401:UYD655408 VHZ655401:VHZ655408 VRV655401:VRV655408 WBR655401:WBR655408 WLN655401:WLN655408 WVJ655401:WVJ655408 A720937:A720944 IX720937:IX720944 ST720937:ST720944 ACP720937:ACP720944 AML720937:AML720944 AWH720937:AWH720944 BGD720937:BGD720944 BPZ720937:BPZ720944 BZV720937:BZV720944 CJR720937:CJR720944 CTN720937:CTN720944 DDJ720937:DDJ720944 DNF720937:DNF720944 DXB720937:DXB720944 EGX720937:EGX720944 EQT720937:EQT720944 FAP720937:FAP720944 FKL720937:FKL720944 FUH720937:FUH720944 GED720937:GED720944 GNZ720937:GNZ720944 GXV720937:GXV720944 HHR720937:HHR720944 HRN720937:HRN720944 IBJ720937:IBJ720944 ILF720937:ILF720944 IVB720937:IVB720944 JEX720937:JEX720944 JOT720937:JOT720944 JYP720937:JYP720944 KIL720937:KIL720944 KSH720937:KSH720944 LCD720937:LCD720944 LLZ720937:LLZ720944 LVV720937:LVV720944 MFR720937:MFR720944 MPN720937:MPN720944 MZJ720937:MZJ720944 NJF720937:NJF720944 NTB720937:NTB720944 OCX720937:OCX720944 OMT720937:OMT720944 OWP720937:OWP720944 PGL720937:PGL720944 PQH720937:PQH720944 QAD720937:QAD720944 QJZ720937:QJZ720944 QTV720937:QTV720944 RDR720937:RDR720944 RNN720937:RNN720944 RXJ720937:RXJ720944 SHF720937:SHF720944 SRB720937:SRB720944 TAX720937:TAX720944 TKT720937:TKT720944 TUP720937:TUP720944 UEL720937:UEL720944 UOH720937:UOH720944 UYD720937:UYD720944 VHZ720937:VHZ720944 VRV720937:VRV720944 WBR720937:WBR720944 WLN720937:WLN720944 WVJ720937:WVJ720944 A786473:A786480 IX786473:IX786480 ST786473:ST786480 ACP786473:ACP786480 AML786473:AML786480 AWH786473:AWH786480 BGD786473:BGD786480 BPZ786473:BPZ786480 BZV786473:BZV786480 CJR786473:CJR786480 CTN786473:CTN786480 DDJ786473:DDJ786480 DNF786473:DNF786480 DXB786473:DXB786480 EGX786473:EGX786480 EQT786473:EQT786480 FAP786473:FAP786480 FKL786473:FKL786480 FUH786473:FUH786480 GED786473:GED786480 GNZ786473:GNZ786480 GXV786473:GXV786480 HHR786473:HHR786480 HRN786473:HRN786480 IBJ786473:IBJ786480 ILF786473:ILF786480 IVB786473:IVB786480 JEX786473:JEX786480 JOT786473:JOT786480 JYP786473:JYP786480 KIL786473:KIL786480 KSH786473:KSH786480 LCD786473:LCD786480 LLZ786473:LLZ786480 LVV786473:LVV786480 MFR786473:MFR786480 MPN786473:MPN786480 MZJ786473:MZJ786480 NJF786473:NJF786480 NTB786473:NTB786480 OCX786473:OCX786480 OMT786473:OMT786480 OWP786473:OWP786480 PGL786473:PGL786480 PQH786473:PQH786480 QAD786473:QAD786480 QJZ786473:QJZ786480 QTV786473:QTV786480 RDR786473:RDR786480 RNN786473:RNN786480 RXJ786473:RXJ786480 SHF786473:SHF786480 SRB786473:SRB786480 TAX786473:TAX786480 TKT786473:TKT786480 TUP786473:TUP786480 UEL786473:UEL786480 UOH786473:UOH786480 UYD786473:UYD786480 VHZ786473:VHZ786480 VRV786473:VRV786480 WBR786473:WBR786480 WLN786473:WLN786480 WVJ786473:WVJ786480 A852009:A852016 IX852009:IX852016 ST852009:ST852016 ACP852009:ACP852016 AML852009:AML852016 AWH852009:AWH852016 BGD852009:BGD852016 BPZ852009:BPZ852016 BZV852009:BZV852016 CJR852009:CJR852016 CTN852009:CTN852016 DDJ852009:DDJ852016 DNF852009:DNF852016 DXB852009:DXB852016 EGX852009:EGX852016 EQT852009:EQT852016 FAP852009:FAP852016 FKL852009:FKL852016 FUH852009:FUH852016 GED852009:GED852016 GNZ852009:GNZ852016 GXV852009:GXV852016 HHR852009:HHR852016 HRN852009:HRN852016 IBJ852009:IBJ852016 ILF852009:ILF852016 IVB852009:IVB852016 JEX852009:JEX852016 JOT852009:JOT852016 JYP852009:JYP852016 KIL852009:KIL852016 KSH852009:KSH852016 LCD852009:LCD852016 LLZ852009:LLZ852016 LVV852009:LVV852016 MFR852009:MFR852016 MPN852009:MPN852016 MZJ852009:MZJ852016 NJF852009:NJF852016 NTB852009:NTB852016 OCX852009:OCX852016 OMT852009:OMT852016 OWP852009:OWP852016 PGL852009:PGL852016 PQH852009:PQH852016 QAD852009:QAD852016 QJZ852009:QJZ852016 QTV852009:QTV852016 RDR852009:RDR852016 RNN852009:RNN852016 RXJ852009:RXJ852016 SHF852009:SHF852016 SRB852009:SRB852016 TAX852009:TAX852016 TKT852009:TKT852016 TUP852009:TUP852016 UEL852009:UEL852016 UOH852009:UOH852016 UYD852009:UYD852016 VHZ852009:VHZ852016 VRV852009:VRV852016 WBR852009:WBR852016 WLN852009:WLN852016 WVJ852009:WVJ852016 A917545:A917552 IX917545:IX917552 ST917545:ST917552 ACP917545:ACP917552 AML917545:AML917552 AWH917545:AWH917552 BGD917545:BGD917552 BPZ917545:BPZ917552 BZV917545:BZV917552 CJR917545:CJR917552 CTN917545:CTN917552 DDJ917545:DDJ917552 DNF917545:DNF917552 DXB917545:DXB917552 EGX917545:EGX917552 EQT917545:EQT917552 FAP917545:FAP917552 FKL917545:FKL917552 FUH917545:FUH917552 GED917545:GED917552 GNZ917545:GNZ917552 GXV917545:GXV917552 HHR917545:HHR917552 HRN917545:HRN917552 IBJ917545:IBJ917552 ILF917545:ILF917552 IVB917545:IVB917552 JEX917545:JEX917552 JOT917545:JOT917552 JYP917545:JYP917552 KIL917545:KIL917552 KSH917545:KSH917552 LCD917545:LCD917552 LLZ917545:LLZ917552 LVV917545:LVV917552 MFR917545:MFR917552 MPN917545:MPN917552 MZJ917545:MZJ917552 NJF917545:NJF917552 NTB917545:NTB917552 OCX917545:OCX917552 OMT917545:OMT917552 OWP917545:OWP917552 PGL917545:PGL917552 PQH917545:PQH917552 QAD917545:QAD917552 QJZ917545:QJZ917552 QTV917545:QTV917552 RDR917545:RDR917552 RNN917545:RNN917552 RXJ917545:RXJ917552 SHF917545:SHF917552 SRB917545:SRB917552 TAX917545:TAX917552 TKT917545:TKT917552 TUP917545:TUP917552 UEL917545:UEL917552 UOH917545:UOH917552 UYD917545:UYD917552 VHZ917545:VHZ917552 VRV917545:VRV917552 WBR917545:WBR917552 WLN917545:WLN917552 WVJ917545:WVJ917552 A983081:A983088 IX983081:IX983088 ST983081:ST983088 ACP983081:ACP983088 AML983081:AML983088 AWH983081:AWH983088 BGD983081:BGD983088 BPZ983081:BPZ983088 BZV983081:BZV983088 CJR983081:CJR983088 CTN983081:CTN983088 DDJ983081:DDJ983088 DNF983081:DNF983088 DXB983081:DXB983088 EGX983081:EGX983088 EQT983081:EQT983088 FAP983081:FAP983088 FKL983081:FKL983088 FUH983081:FUH983088 GED983081:GED983088 GNZ983081:GNZ983088 GXV983081:GXV983088 HHR983081:HHR983088 HRN983081:HRN983088 IBJ983081:IBJ983088 ILF983081:ILF983088 IVB983081:IVB983088 JEX983081:JEX983088 JOT983081:JOT983088 JYP983081:JYP983088 KIL983081:KIL983088 KSH983081:KSH983088 LCD983081:LCD983088 LLZ983081:LLZ983088 LVV983081:LVV983088 MFR983081:MFR983088 MPN983081:MPN983088 MZJ983081:MZJ983088 NJF983081:NJF983088 NTB983081:NTB983088 OCX983081:OCX983088 OMT983081:OMT983088 OWP983081:OWP983088 PGL983081:PGL983088 PQH983081:PQH983088 QAD983081:QAD983088 QJZ983081:QJZ983088 QTV983081:QTV983088 RDR983081:RDR983088 RNN983081:RNN983088 RXJ983081:RXJ983088 SHF983081:SHF983088 SRB983081:SRB983088 TAX983081:TAX983088 TKT983081:TKT983088 TUP983081:TUP983088 UEL983081:UEL983088 UOH983081:UOH983088 UYD983081:UYD983088 VHZ983081:VHZ983088 VRV983081:VRV983088 WBR983081:WBR983088 WLN983081:WLN983088 A37" xr:uid="{6AC6A16A-E6E4-4923-B151-2A9F0A554C04}">
      <formula1>Comportamenti</formula1>
    </dataValidation>
    <dataValidation type="list" allowBlank="1" showInputMessage="1" showErrorMessage="1" sqref="WVK983081:WVK983088 IY37:IY45 SU37:SU45 ACQ37:ACQ45 AMM37:AMM45 AWI37:AWI45 BGE37:BGE45 BQA37:BQA45 BZW37:BZW45 CJS37:CJS45 CTO37:CTO45 DDK37:DDK45 DNG37:DNG45 DXC37:DXC45 EGY37:EGY45 EQU37:EQU45 FAQ37:FAQ45 FKM37:FKM45 FUI37:FUI45 GEE37:GEE45 GOA37:GOA45 GXW37:GXW45 HHS37:HHS45 HRO37:HRO45 IBK37:IBK45 ILG37:ILG45 IVC37:IVC45 JEY37:JEY45 JOU37:JOU45 JYQ37:JYQ45 KIM37:KIM45 KSI37:KSI45 LCE37:LCE45 LMA37:LMA45 LVW37:LVW45 MFS37:MFS45 MPO37:MPO45 MZK37:MZK45 NJG37:NJG45 NTC37:NTC45 OCY37:OCY45 OMU37:OMU45 OWQ37:OWQ45 PGM37:PGM45 PQI37:PQI45 QAE37:QAE45 QKA37:QKA45 QTW37:QTW45 RDS37:RDS45 RNO37:RNO45 RXK37:RXK45 SHG37:SHG45 SRC37:SRC45 TAY37:TAY45 TKU37:TKU45 TUQ37:TUQ45 UEM37:UEM45 UOI37:UOI45 UYE37:UYE45 VIA37:VIA45 VRW37:VRW45 WBS37:WBS45 WLO37:WLO45 WVK37:WVK45 B65577:B65584 IY65577:IY65584 SU65577:SU65584 ACQ65577:ACQ65584 AMM65577:AMM65584 AWI65577:AWI65584 BGE65577:BGE65584 BQA65577:BQA65584 BZW65577:BZW65584 CJS65577:CJS65584 CTO65577:CTO65584 DDK65577:DDK65584 DNG65577:DNG65584 DXC65577:DXC65584 EGY65577:EGY65584 EQU65577:EQU65584 FAQ65577:FAQ65584 FKM65577:FKM65584 FUI65577:FUI65584 GEE65577:GEE65584 GOA65577:GOA65584 GXW65577:GXW65584 HHS65577:HHS65584 HRO65577:HRO65584 IBK65577:IBK65584 ILG65577:ILG65584 IVC65577:IVC65584 JEY65577:JEY65584 JOU65577:JOU65584 JYQ65577:JYQ65584 KIM65577:KIM65584 KSI65577:KSI65584 LCE65577:LCE65584 LMA65577:LMA65584 LVW65577:LVW65584 MFS65577:MFS65584 MPO65577:MPO65584 MZK65577:MZK65584 NJG65577:NJG65584 NTC65577:NTC65584 OCY65577:OCY65584 OMU65577:OMU65584 OWQ65577:OWQ65584 PGM65577:PGM65584 PQI65577:PQI65584 QAE65577:QAE65584 QKA65577:QKA65584 QTW65577:QTW65584 RDS65577:RDS65584 RNO65577:RNO65584 RXK65577:RXK65584 SHG65577:SHG65584 SRC65577:SRC65584 TAY65577:TAY65584 TKU65577:TKU65584 TUQ65577:TUQ65584 UEM65577:UEM65584 UOI65577:UOI65584 UYE65577:UYE65584 VIA65577:VIA65584 VRW65577:VRW65584 WBS65577:WBS65584 WLO65577:WLO65584 WVK65577:WVK65584 B131113:B131120 IY131113:IY131120 SU131113:SU131120 ACQ131113:ACQ131120 AMM131113:AMM131120 AWI131113:AWI131120 BGE131113:BGE131120 BQA131113:BQA131120 BZW131113:BZW131120 CJS131113:CJS131120 CTO131113:CTO131120 DDK131113:DDK131120 DNG131113:DNG131120 DXC131113:DXC131120 EGY131113:EGY131120 EQU131113:EQU131120 FAQ131113:FAQ131120 FKM131113:FKM131120 FUI131113:FUI131120 GEE131113:GEE131120 GOA131113:GOA131120 GXW131113:GXW131120 HHS131113:HHS131120 HRO131113:HRO131120 IBK131113:IBK131120 ILG131113:ILG131120 IVC131113:IVC131120 JEY131113:JEY131120 JOU131113:JOU131120 JYQ131113:JYQ131120 KIM131113:KIM131120 KSI131113:KSI131120 LCE131113:LCE131120 LMA131113:LMA131120 LVW131113:LVW131120 MFS131113:MFS131120 MPO131113:MPO131120 MZK131113:MZK131120 NJG131113:NJG131120 NTC131113:NTC131120 OCY131113:OCY131120 OMU131113:OMU131120 OWQ131113:OWQ131120 PGM131113:PGM131120 PQI131113:PQI131120 QAE131113:QAE131120 QKA131113:QKA131120 QTW131113:QTW131120 RDS131113:RDS131120 RNO131113:RNO131120 RXK131113:RXK131120 SHG131113:SHG131120 SRC131113:SRC131120 TAY131113:TAY131120 TKU131113:TKU131120 TUQ131113:TUQ131120 UEM131113:UEM131120 UOI131113:UOI131120 UYE131113:UYE131120 VIA131113:VIA131120 VRW131113:VRW131120 WBS131113:WBS131120 WLO131113:WLO131120 WVK131113:WVK131120 B196649:B196656 IY196649:IY196656 SU196649:SU196656 ACQ196649:ACQ196656 AMM196649:AMM196656 AWI196649:AWI196656 BGE196649:BGE196656 BQA196649:BQA196656 BZW196649:BZW196656 CJS196649:CJS196656 CTO196649:CTO196656 DDK196649:DDK196656 DNG196649:DNG196656 DXC196649:DXC196656 EGY196649:EGY196656 EQU196649:EQU196656 FAQ196649:FAQ196656 FKM196649:FKM196656 FUI196649:FUI196656 GEE196649:GEE196656 GOA196649:GOA196656 GXW196649:GXW196656 HHS196649:HHS196656 HRO196649:HRO196656 IBK196649:IBK196656 ILG196649:ILG196656 IVC196649:IVC196656 JEY196649:JEY196656 JOU196649:JOU196656 JYQ196649:JYQ196656 KIM196649:KIM196656 KSI196649:KSI196656 LCE196649:LCE196656 LMA196649:LMA196656 LVW196649:LVW196656 MFS196649:MFS196656 MPO196649:MPO196656 MZK196649:MZK196656 NJG196649:NJG196656 NTC196649:NTC196656 OCY196649:OCY196656 OMU196649:OMU196656 OWQ196649:OWQ196656 PGM196649:PGM196656 PQI196649:PQI196656 QAE196649:QAE196656 QKA196649:QKA196656 QTW196649:QTW196656 RDS196649:RDS196656 RNO196649:RNO196656 RXK196649:RXK196656 SHG196649:SHG196656 SRC196649:SRC196656 TAY196649:TAY196656 TKU196649:TKU196656 TUQ196649:TUQ196656 UEM196649:UEM196656 UOI196649:UOI196656 UYE196649:UYE196656 VIA196649:VIA196656 VRW196649:VRW196656 WBS196649:WBS196656 WLO196649:WLO196656 WVK196649:WVK196656 B262185:B262192 IY262185:IY262192 SU262185:SU262192 ACQ262185:ACQ262192 AMM262185:AMM262192 AWI262185:AWI262192 BGE262185:BGE262192 BQA262185:BQA262192 BZW262185:BZW262192 CJS262185:CJS262192 CTO262185:CTO262192 DDK262185:DDK262192 DNG262185:DNG262192 DXC262185:DXC262192 EGY262185:EGY262192 EQU262185:EQU262192 FAQ262185:FAQ262192 FKM262185:FKM262192 FUI262185:FUI262192 GEE262185:GEE262192 GOA262185:GOA262192 GXW262185:GXW262192 HHS262185:HHS262192 HRO262185:HRO262192 IBK262185:IBK262192 ILG262185:ILG262192 IVC262185:IVC262192 JEY262185:JEY262192 JOU262185:JOU262192 JYQ262185:JYQ262192 KIM262185:KIM262192 KSI262185:KSI262192 LCE262185:LCE262192 LMA262185:LMA262192 LVW262185:LVW262192 MFS262185:MFS262192 MPO262185:MPO262192 MZK262185:MZK262192 NJG262185:NJG262192 NTC262185:NTC262192 OCY262185:OCY262192 OMU262185:OMU262192 OWQ262185:OWQ262192 PGM262185:PGM262192 PQI262185:PQI262192 QAE262185:QAE262192 QKA262185:QKA262192 QTW262185:QTW262192 RDS262185:RDS262192 RNO262185:RNO262192 RXK262185:RXK262192 SHG262185:SHG262192 SRC262185:SRC262192 TAY262185:TAY262192 TKU262185:TKU262192 TUQ262185:TUQ262192 UEM262185:UEM262192 UOI262185:UOI262192 UYE262185:UYE262192 VIA262185:VIA262192 VRW262185:VRW262192 WBS262185:WBS262192 WLO262185:WLO262192 WVK262185:WVK262192 B327721:B327728 IY327721:IY327728 SU327721:SU327728 ACQ327721:ACQ327728 AMM327721:AMM327728 AWI327721:AWI327728 BGE327721:BGE327728 BQA327721:BQA327728 BZW327721:BZW327728 CJS327721:CJS327728 CTO327721:CTO327728 DDK327721:DDK327728 DNG327721:DNG327728 DXC327721:DXC327728 EGY327721:EGY327728 EQU327721:EQU327728 FAQ327721:FAQ327728 FKM327721:FKM327728 FUI327721:FUI327728 GEE327721:GEE327728 GOA327721:GOA327728 GXW327721:GXW327728 HHS327721:HHS327728 HRO327721:HRO327728 IBK327721:IBK327728 ILG327721:ILG327728 IVC327721:IVC327728 JEY327721:JEY327728 JOU327721:JOU327728 JYQ327721:JYQ327728 KIM327721:KIM327728 KSI327721:KSI327728 LCE327721:LCE327728 LMA327721:LMA327728 LVW327721:LVW327728 MFS327721:MFS327728 MPO327721:MPO327728 MZK327721:MZK327728 NJG327721:NJG327728 NTC327721:NTC327728 OCY327721:OCY327728 OMU327721:OMU327728 OWQ327721:OWQ327728 PGM327721:PGM327728 PQI327721:PQI327728 QAE327721:QAE327728 QKA327721:QKA327728 QTW327721:QTW327728 RDS327721:RDS327728 RNO327721:RNO327728 RXK327721:RXK327728 SHG327721:SHG327728 SRC327721:SRC327728 TAY327721:TAY327728 TKU327721:TKU327728 TUQ327721:TUQ327728 UEM327721:UEM327728 UOI327721:UOI327728 UYE327721:UYE327728 VIA327721:VIA327728 VRW327721:VRW327728 WBS327721:WBS327728 WLO327721:WLO327728 WVK327721:WVK327728 B393257:B393264 IY393257:IY393264 SU393257:SU393264 ACQ393257:ACQ393264 AMM393257:AMM393264 AWI393257:AWI393264 BGE393257:BGE393264 BQA393257:BQA393264 BZW393257:BZW393264 CJS393257:CJS393264 CTO393257:CTO393264 DDK393257:DDK393264 DNG393257:DNG393264 DXC393257:DXC393264 EGY393257:EGY393264 EQU393257:EQU393264 FAQ393257:FAQ393264 FKM393257:FKM393264 FUI393257:FUI393264 GEE393257:GEE393264 GOA393257:GOA393264 GXW393257:GXW393264 HHS393257:HHS393264 HRO393257:HRO393264 IBK393257:IBK393264 ILG393257:ILG393264 IVC393257:IVC393264 JEY393257:JEY393264 JOU393257:JOU393264 JYQ393257:JYQ393264 KIM393257:KIM393264 KSI393257:KSI393264 LCE393257:LCE393264 LMA393257:LMA393264 LVW393257:LVW393264 MFS393257:MFS393264 MPO393257:MPO393264 MZK393257:MZK393264 NJG393257:NJG393264 NTC393257:NTC393264 OCY393257:OCY393264 OMU393257:OMU393264 OWQ393257:OWQ393264 PGM393257:PGM393264 PQI393257:PQI393264 QAE393257:QAE393264 QKA393257:QKA393264 QTW393257:QTW393264 RDS393257:RDS393264 RNO393257:RNO393264 RXK393257:RXK393264 SHG393257:SHG393264 SRC393257:SRC393264 TAY393257:TAY393264 TKU393257:TKU393264 TUQ393257:TUQ393264 UEM393257:UEM393264 UOI393257:UOI393264 UYE393257:UYE393264 VIA393257:VIA393264 VRW393257:VRW393264 WBS393257:WBS393264 WLO393257:WLO393264 WVK393257:WVK393264 B458793:B458800 IY458793:IY458800 SU458793:SU458800 ACQ458793:ACQ458800 AMM458793:AMM458800 AWI458793:AWI458800 BGE458793:BGE458800 BQA458793:BQA458800 BZW458793:BZW458800 CJS458793:CJS458800 CTO458793:CTO458800 DDK458793:DDK458800 DNG458793:DNG458800 DXC458793:DXC458800 EGY458793:EGY458800 EQU458793:EQU458800 FAQ458793:FAQ458800 FKM458793:FKM458800 FUI458793:FUI458800 GEE458793:GEE458800 GOA458793:GOA458800 GXW458793:GXW458800 HHS458793:HHS458800 HRO458793:HRO458800 IBK458793:IBK458800 ILG458793:ILG458800 IVC458793:IVC458800 JEY458793:JEY458800 JOU458793:JOU458800 JYQ458793:JYQ458800 KIM458793:KIM458800 KSI458793:KSI458800 LCE458793:LCE458800 LMA458793:LMA458800 LVW458793:LVW458800 MFS458793:MFS458800 MPO458793:MPO458800 MZK458793:MZK458800 NJG458793:NJG458800 NTC458793:NTC458800 OCY458793:OCY458800 OMU458793:OMU458800 OWQ458793:OWQ458800 PGM458793:PGM458800 PQI458793:PQI458800 QAE458793:QAE458800 QKA458793:QKA458800 QTW458793:QTW458800 RDS458793:RDS458800 RNO458793:RNO458800 RXK458793:RXK458800 SHG458793:SHG458800 SRC458793:SRC458800 TAY458793:TAY458800 TKU458793:TKU458800 TUQ458793:TUQ458800 UEM458793:UEM458800 UOI458793:UOI458800 UYE458793:UYE458800 VIA458793:VIA458800 VRW458793:VRW458800 WBS458793:WBS458800 WLO458793:WLO458800 WVK458793:WVK458800 B524329:B524336 IY524329:IY524336 SU524329:SU524336 ACQ524329:ACQ524336 AMM524329:AMM524336 AWI524329:AWI524336 BGE524329:BGE524336 BQA524329:BQA524336 BZW524329:BZW524336 CJS524329:CJS524336 CTO524329:CTO524336 DDK524329:DDK524336 DNG524329:DNG524336 DXC524329:DXC524336 EGY524329:EGY524336 EQU524329:EQU524336 FAQ524329:FAQ524336 FKM524329:FKM524336 FUI524329:FUI524336 GEE524329:GEE524336 GOA524329:GOA524336 GXW524329:GXW524336 HHS524329:HHS524336 HRO524329:HRO524336 IBK524329:IBK524336 ILG524329:ILG524336 IVC524329:IVC524336 JEY524329:JEY524336 JOU524329:JOU524336 JYQ524329:JYQ524336 KIM524329:KIM524336 KSI524329:KSI524336 LCE524329:LCE524336 LMA524329:LMA524336 LVW524329:LVW524336 MFS524329:MFS524336 MPO524329:MPO524336 MZK524329:MZK524336 NJG524329:NJG524336 NTC524329:NTC524336 OCY524329:OCY524336 OMU524329:OMU524336 OWQ524329:OWQ524336 PGM524329:PGM524336 PQI524329:PQI524336 QAE524329:QAE524336 QKA524329:QKA524336 QTW524329:QTW524336 RDS524329:RDS524336 RNO524329:RNO524336 RXK524329:RXK524336 SHG524329:SHG524336 SRC524329:SRC524336 TAY524329:TAY524336 TKU524329:TKU524336 TUQ524329:TUQ524336 UEM524329:UEM524336 UOI524329:UOI524336 UYE524329:UYE524336 VIA524329:VIA524336 VRW524329:VRW524336 WBS524329:WBS524336 WLO524329:WLO524336 WVK524329:WVK524336 B589865:B589872 IY589865:IY589872 SU589865:SU589872 ACQ589865:ACQ589872 AMM589865:AMM589872 AWI589865:AWI589872 BGE589865:BGE589872 BQA589865:BQA589872 BZW589865:BZW589872 CJS589865:CJS589872 CTO589865:CTO589872 DDK589865:DDK589872 DNG589865:DNG589872 DXC589865:DXC589872 EGY589865:EGY589872 EQU589865:EQU589872 FAQ589865:FAQ589872 FKM589865:FKM589872 FUI589865:FUI589872 GEE589865:GEE589872 GOA589865:GOA589872 GXW589865:GXW589872 HHS589865:HHS589872 HRO589865:HRO589872 IBK589865:IBK589872 ILG589865:ILG589872 IVC589865:IVC589872 JEY589865:JEY589872 JOU589865:JOU589872 JYQ589865:JYQ589872 KIM589865:KIM589872 KSI589865:KSI589872 LCE589865:LCE589872 LMA589865:LMA589872 LVW589865:LVW589872 MFS589865:MFS589872 MPO589865:MPO589872 MZK589865:MZK589872 NJG589865:NJG589872 NTC589865:NTC589872 OCY589865:OCY589872 OMU589865:OMU589872 OWQ589865:OWQ589872 PGM589865:PGM589872 PQI589865:PQI589872 QAE589865:QAE589872 QKA589865:QKA589872 QTW589865:QTW589872 RDS589865:RDS589872 RNO589865:RNO589872 RXK589865:RXK589872 SHG589865:SHG589872 SRC589865:SRC589872 TAY589865:TAY589872 TKU589865:TKU589872 TUQ589865:TUQ589872 UEM589865:UEM589872 UOI589865:UOI589872 UYE589865:UYE589872 VIA589865:VIA589872 VRW589865:VRW589872 WBS589865:WBS589872 WLO589865:WLO589872 WVK589865:WVK589872 B655401:B655408 IY655401:IY655408 SU655401:SU655408 ACQ655401:ACQ655408 AMM655401:AMM655408 AWI655401:AWI655408 BGE655401:BGE655408 BQA655401:BQA655408 BZW655401:BZW655408 CJS655401:CJS655408 CTO655401:CTO655408 DDK655401:DDK655408 DNG655401:DNG655408 DXC655401:DXC655408 EGY655401:EGY655408 EQU655401:EQU655408 FAQ655401:FAQ655408 FKM655401:FKM655408 FUI655401:FUI655408 GEE655401:GEE655408 GOA655401:GOA655408 GXW655401:GXW655408 HHS655401:HHS655408 HRO655401:HRO655408 IBK655401:IBK655408 ILG655401:ILG655408 IVC655401:IVC655408 JEY655401:JEY655408 JOU655401:JOU655408 JYQ655401:JYQ655408 KIM655401:KIM655408 KSI655401:KSI655408 LCE655401:LCE655408 LMA655401:LMA655408 LVW655401:LVW655408 MFS655401:MFS655408 MPO655401:MPO655408 MZK655401:MZK655408 NJG655401:NJG655408 NTC655401:NTC655408 OCY655401:OCY655408 OMU655401:OMU655408 OWQ655401:OWQ655408 PGM655401:PGM655408 PQI655401:PQI655408 QAE655401:QAE655408 QKA655401:QKA655408 QTW655401:QTW655408 RDS655401:RDS655408 RNO655401:RNO655408 RXK655401:RXK655408 SHG655401:SHG655408 SRC655401:SRC655408 TAY655401:TAY655408 TKU655401:TKU655408 TUQ655401:TUQ655408 UEM655401:UEM655408 UOI655401:UOI655408 UYE655401:UYE655408 VIA655401:VIA655408 VRW655401:VRW655408 WBS655401:WBS655408 WLO655401:WLO655408 WVK655401:WVK655408 B720937:B720944 IY720937:IY720944 SU720937:SU720944 ACQ720937:ACQ720944 AMM720937:AMM720944 AWI720937:AWI720944 BGE720937:BGE720944 BQA720937:BQA720944 BZW720937:BZW720944 CJS720937:CJS720944 CTO720937:CTO720944 DDK720937:DDK720944 DNG720937:DNG720944 DXC720937:DXC720944 EGY720937:EGY720944 EQU720937:EQU720944 FAQ720937:FAQ720944 FKM720937:FKM720944 FUI720937:FUI720944 GEE720937:GEE720944 GOA720937:GOA720944 GXW720937:GXW720944 HHS720937:HHS720944 HRO720937:HRO720944 IBK720937:IBK720944 ILG720937:ILG720944 IVC720937:IVC720944 JEY720937:JEY720944 JOU720937:JOU720944 JYQ720937:JYQ720944 KIM720937:KIM720944 KSI720937:KSI720944 LCE720937:LCE720944 LMA720937:LMA720944 LVW720937:LVW720944 MFS720937:MFS720944 MPO720937:MPO720944 MZK720937:MZK720944 NJG720937:NJG720944 NTC720937:NTC720944 OCY720937:OCY720944 OMU720937:OMU720944 OWQ720937:OWQ720944 PGM720937:PGM720944 PQI720937:PQI720944 QAE720937:QAE720944 QKA720937:QKA720944 QTW720937:QTW720944 RDS720937:RDS720944 RNO720937:RNO720944 RXK720937:RXK720944 SHG720937:SHG720944 SRC720937:SRC720944 TAY720937:TAY720944 TKU720937:TKU720944 TUQ720937:TUQ720944 UEM720937:UEM720944 UOI720937:UOI720944 UYE720937:UYE720944 VIA720937:VIA720944 VRW720937:VRW720944 WBS720937:WBS720944 WLO720937:WLO720944 WVK720937:WVK720944 B786473:B786480 IY786473:IY786480 SU786473:SU786480 ACQ786473:ACQ786480 AMM786473:AMM786480 AWI786473:AWI786480 BGE786473:BGE786480 BQA786473:BQA786480 BZW786473:BZW786480 CJS786473:CJS786480 CTO786473:CTO786480 DDK786473:DDK786480 DNG786473:DNG786480 DXC786473:DXC786480 EGY786473:EGY786480 EQU786473:EQU786480 FAQ786473:FAQ786480 FKM786473:FKM786480 FUI786473:FUI786480 GEE786473:GEE786480 GOA786473:GOA786480 GXW786473:GXW786480 HHS786473:HHS786480 HRO786473:HRO786480 IBK786473:IBK786480 ILG786473:ILG786480 IVC786473:IVC786480 JEY786473:JEY786480 JOU786473:JOU786480 JYQ786473:JYQ786480 KIM786473:KIM786480 KSI786473:KSI786480 LCE786473:LCE786480 LMA786473:LMA786480 LVW786473:LVW786480 MFS786473:MFS786480 MPO786473:MPO786480 MZK786473:MZK786480 NJG786473:NJG786480 NTC786473:NTC786480 OCY786473:OCY786480 OMU786473:OMU786480 OWQ786473:OWQ786480 PGM786473:PGM786480 PQI786473:PQI786480 QAE786473:QAE786480 QKA786473:QKA786480 QTW786473:QTW786480 RDS786473:RDS786480 RNO786473:RNO786480 RXK786473:RXK786480 SHG786473:SHG786480 SRC786473:SRC786480 TAY786473:TAY786480 TKU786473:TKU786480 TUQ786473:TUQ786480 UEM786473:UEM786480 UOI786473:UOI786480 UYE786473:UYE786480 VIA786473:VIA786480 VRW786473:VRW786480 WBS786473:WBS786480 WLO786473:WLO786480 WVK786473:WVK786480 B852009:B852016 IY852009:IY852016 SU852009:SU852016 ACQ852009:ACQ852016 AMM852009:AMM852016 AWI852009:AWI852016 BGE852009:BGE852016 BQA852009:BQA852016 BZW852009:BZW852016 CJS852009:CJS852016 CTO852009:CTO852016 DDK852009:DDK852016 DNG852009:DNG852016 DXC852009:DXC852016 EGY852009:EGY852016 EQU852009:EQU852016 FAQ852009:FAQ852016 FKM852009:FKM852016 FUI852009:FUI852016 GEE852009:GEE852016 GOA852009:GOA852016 GXW852009:GXW852016 HHS852009:HHS852016 HRO852009:HRO852016 IBK852009:IBK852016 ILG852009:ILG852016 IVC852009:IVC852016 JEY852009:JEY852016 JOU852009:JOU852016 JYQ852009:JYQ852016 KIM852009:KIM852016 KSI852009:KSI852016 LCE852009:LCE852016 LMA852009:LMA852016 LVW852009:LVW852016 MFS852009:MFS852016 MPO852009:MPO852016 MZK852009:MZK852016 NJG852009:NJG852016 NTC852009:NTC852016 OCY852009:OCY852016 OMU852009:OMU852016 OWQ852009:OWQ852016 PGM852009:PGM852016 PQI852009:PQI852016 QAE852009:QAE852016 QKA852009:QKA852016 QTW852009:QTW852016 RDS852009:RDS852016 RNO852009:RNO852016 RXK852009:RXK852016 SHG852009:SHG852016 SRC852009:SRC852016 TAY852009:TAY852016 TKU852009:TKU852016 TUQ852009:TUQ852016 UEM852009:UEM852016 UOI852009:UOI852016 UYE852009:UYE852016 VIA852009:VIA852016 VRW852009:VRW852016 WBS852009:WBS852016 WLO852009:WLO852016 WVK852009:WVK852016 B917545:B917552 IY917545:IY917552 SU917545:SU917552 ACQ917545:ACQ917552 AMM917545:AMM917552 AWI917545:AWI917552 BGE917545:BGE917552 BQA917545:BQA917552 BZW917545:BZW917552 CJS917545:CJS917552 CTO917545:CTO917552 DDK917545:DDK917552 DNG917545:DNG917552 DXC917545:DXC917552 EGY917545:EGY917552 EQU917545:EQU917552 FAQ917545:FAQ917552 FKM917545:FKM917552 FUI917545:FUI917552 GEE917545:GEE917552 GOA917545:GOA917552 GXW917545:GXW917552 HHS917545:HHS917552 HRO917545:HRO917552 IBK917545:IBK917552 ILG917545:ILG917552 IVC917545:IVC917552 JEY917545:JEY917552 JOU917545:JOU917552 JYQ917545:JYQ917552 KIM917545:KIM917552 KSI917545:KSI917552 LCE917545:LCE917552 LMA917545:LMA917552 LVW917545:LVW917552 MFS917545:MFS917552 MPO917545:MPO917552 MZK917545:MZK917552 NJG917545:NJG917552 NTC917545:NTC917552 OCY917545:OCY917552 OMU917545:OMU917552 OWQ917545:OWQ917552 PGM917545:PGM917552 PQI917545:PQI917552 QAE917545:QAE917552 QKA917545:QKA917552 QTW917545:QTW917552 RDS917545:RDS917552 RNO917545:RNO917552 RXK917545:RXK917552 SHG917545:SHG917552 SRC917545:SRC917552 TAY917545:TAY917552 TKU917545:TKU917552 TUQ917545:TUQ917552 UEM917545:UEM917552 UOI917545:UOI917552 UYE917545:UYE917552 VIA917545:VIA917552 VRW917545:VRW917552 WBS917545:WBS917552 WLO917545:WLO917552 WVK917545:WVK917552 B983081:B983088 IY983081:IY983088 SU983081:SU983088 ACQ983081:ACQ983088 AMM983081:AMM983088 AWI983081:AWI983088 BGE983081:BGE983088 BQA983081:BQA983088 BZW983081:BZW983088 CJS983081:CJS983088 CTO983081:CTO983088 DDK983081:DDK983088 DNG983081:DNG983088 DXC983081:DXC983088 EGY983081:EGY983088 EQU983081:EQU983088 FAQ983081:FAQ983088 FKM983081:FKM983088 FUI983081:FUI983088 GEE983081:GEE983088 GOA983081:GOA983088 GXW983081:GXW983088 HHS983081:HHS983088 HRO983081:HRO983088 IBK983081:IBK983088 ILG983081:ILG983088 IVC983081:IVC983088 JEY983081:JEY983088 JOU983081:JOU983088 JYQ983081:JYQ983088 KIM983081:KIM983088 KSI983081:KSI983088 LCE983081:LCE983088 LMA983081:LMA983088 LVW983081:LVW983088 MFS983081:MFS983088 MPO983081:MPO983088 MZK983081:MZK983088 NJG983081:NJG983088 NTC983081:NTC983088 OCY983081:OCY983088 OMU983081:OMU983088 OWQ983081:OWQ983088 PGM983081:PGM983088 PQI983081:PQI983088 QAE983081:QAE983088 QKA983081:QKA983088 QTW983081:QTW983088 RDS983081:RDS983088 RNO983081:RNO983088 RXK983081:RXK983088 SHG983081:SHG983088 SRC983081:SRC983088 TAY983081:TAY983088 TKU983081:TKU983088 TUQ983081:TUQ983088 UEM983081:UEM983088 UOI983081:UOI983088 UYE983081:UYE983088 VIA983081:VIA983088 VRW983081:VRW983088 WBS983081:WBS983088 WLO983081:WLO983088 B37" xr:uid="{25B9F83F-0EFD-404C-97EC-15CE66A201C6}">
      <formula1>Valore</formula1>
    </dataValidation>
  </dataValidations>
  <pageMargins left="0.7" right="0.7" top="0.75" bottom="0.75" header="0.3" footer="0.3"/>
  <pageSetup paperSize="9" scale="65" orientation="landscape"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9AFBA713-4CBA-47AA-BC2C-FC5D98EBDC23}">
          <x14:formula1>
            <xm:f>Foglio1!$B$2:$B$10</xm:f>
          </x14:formula1>
          <xm:sqref>B38:B45 C48</xm:sqref>
        </x14:dataValidation>
        <x14:dataValidation type="list" allowBlank="1" showInputMessage="1" showErrorMessage="1" xr:uid="{845A19DF-B30A-479A-83E9-0F5868F401DB}">
          <x14:formula1>
            <xm:f>Foglio1!$A$2:$A$10</xm:f>
          </x14:formula1>
          <xm:sqref>A38:A45 B48</xm:sqref>
        </x14:dataValidation>
      </x14:dataValidations>
    </ext>
  </extLs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AB6D1F-7A82-40E6-B6DF-733AA589BA60}">
  <dimension ref="A1:BJ79"/>
  <sheetViews>
    <sheetView topLeftCell="A45" zoomScaleNormal="100" workbookViewId="0">
      <selection activeCell="A45" sqref="A1:XFD1048576"/>
    </sheetView>
  </sheetViews>
  <sheetFormatPr defaultRowHeight="24" customHeight="1" x14ac:dyDescent="0.25"/>
  <cols>
    <col min="1" max="1" width="1.28515625" style="42" customWidth="1"/>
    <col min="2" max="2" width="52.42578125" style="42" customWidth="1"/>
    <col min="3" max="3" width="48.7109375" style="42" customWidth="1"/>
    <col min="4" max="4" width="6.7109375" style="60" customWidth="1"/>
    <col min="5" max="5" width="8.28515625" style="60" customWidth="1"/>
    <col min="6" max="6" width="6.42578125" style="60" hidden="1" customWidth="1"/>
    <col min="7" max="7" width="6.85546875" style="61" customWidth="1"/>
    <col min="8" max="8" width="13.7109375" style="42" customWidth="1"/>
    <col min="9" max="9" width="15.7109375" style="42" customWidth="1"/>
    <col min="10" max="10" width="14.7109375" style="42" customWidth="1"/>
    <col min="11" max="11" width="15" style="42" customWidth="1"/>
    <col min="12" max="12" width="14.28515625" style="42" customWidth="1"/>
    <col min="13" max="13" width="15.140625" style="42" customWidth="1"/>
    <col min="14" max="14" width="1.5703125" style="42" customWidth="1"/>
    <col min="15" max="15" width="18.85546875" style="42" hidden="1" customWidth="1"/>
    <col min="16" max="16" width="8" style="42" hidden="1" customWidth="1"/>
    <col min="17" max="28" width="8" style="42" customWidth="1"/>
    <col min="29" max="32" width="9.28515625" style="42" customWidth="1"/>
    <col min="33" max="60" width="8.85546875" style="42"/>
    <col min="61" max="61" width="64" style="136" customWidth="1"/>
    <col min="62" max="62" width="97.85546875" style="136" customWidth="1"/>
    <col min="63" max="256" width="8.85546875" style="42"/>
    <col min="257" max="257" width="1.28515625" style="42" customWidth="1"/>
    <col min="258" max="258" width="44.85546875" style="42" customWidth="1"/>
    <col min="259" max="259" width="47.28515625" style="42" customWidth="1"/>
    <col min="260" max="260" width="8.140625" style="42" customWidth="1"/>
    <col min="261" max="261" width="8.28515625" style="42" customWidth="1"/>
    <col min="262" max="262" width="5.42578125" style="42" customWidth="1"/>
    <col min="263" max="263" width="8.5703125" style="42" customWidth="1"/>
    <col min="264" max="264" width="13.7109375" style="42" customWidth="1"/>
    <col min="265" max="265" width="15.7109375" style="42" customWidth="1"/>
    <col min="266" max="266" width="14.7109375" style="42" customWidth="1"/>
    <col min="267" max="267" width="15" style="42" customWidth="1"/>
    <col min="268" max="269" width="14.28515625" style="42" customWidth="1"/>
    <col min="270" max="270" width="0" style="42" hidden="1" customWidth="1"/>
    <col min="271" max="271" width="18.85546875" style="42" customWidth="1"/>
    <col min="272" max="284" width="8" style="42" customWidth="1"/>
    <col min="285" max="288" width="9.28515625" style="42" customWidth="1"/>
    <col min="289" max="316" width="8.85546875" style="42"/>
    <col min="317" max="317" width="64" style="42" customWidth="1"/>
    <col min="318" max="318" width="97.85546875" style="42" customWidth="1"/>
    <col min="319" max="512" width="8.85546875" style="42"/>
    <col min="513" max="513" width="1.28515625" style="42" customWidth="1"/>
    <col min="514" max="514" width="44.85546875" style="42" customWidth="1"/>
    <col min="515" max="515" width="47.28515625" style="42" customWidth="1"/>
    <col min="516" max="516" width="8.140625" style="42" customWidth="1"/>
    <col min="517" max="517" width="8.28515625" style="42" customWidth="1"/>
    <col min="518" max="518" width="5.42578125" style="42" customWidth="1"/>
    <col min="519" max="519" width="8.5703125" style="42" customWidth="1"/>
    <col min="520" max="520" width="13.7109375" style="42" customWidth="1"/>
    <col min="521" max="521" width="15.7109375" style="42" customWidth="1"/>
    <col min="522" max="522" width="14.7109375" style="42" customWidth="1"/>
    <col min="523" max="523" width="15" style="42" customWidth="1"/>
    <col min="524" max="525" width="14.28515625" style="42" customWidth="1"/>
    <col min="526" max="526" width="0" style="42" hidden="1" customWidth="1"/>
    <col min="527" max="527" width="18.85546875" style="42" customWidth="1"/>
    <col min="528" max="540" width="8" style="42" customWidth="1"/>
    <col min="541" max="544" width="9.28515625" style="42" customWidth="1"/>
    <col min="545" max="572" width="8.85546875" style="42"/>
    <col min="573" max="573" width="64" style="42" customWidth="1"/>
    <col min="574" max="574" width="97.85546875" style="42" customWidth="1"/>
    <col min="575" max="768" width="8.85546875" style="42"/>
    <col min="769" max="769" width="1.28515625" style="42" customWidth="1"/>
    <col min="770" max="770" width="44.85546875" style="42" customWidth="1"/>
    <col min="771" max="771" width="47.28515625" style="42" customWidth="1"/>
    <col min="772" max="772" width="8.140625" style="42" customWidth="1"/>
    <col min="773" max="773" width="8.28515625" style="42" customWidth="1"/>
    <col min="774" max="774" width="5.42578125" style="42" customWidth="1"/>
    <col min="775" max="775" width="8.5703125" style="42" customWidth="1"/>
    <col min="776" max="776" width="13.7109375" style="42" customWidth="1"/>
    <col min="777" max="777" width="15.7109375" style="42" customWidth="1"/>
    <col min="778" max="778" width="14.7109375" style="42" customWidth="1"/>
    <col min="779" max="779" width="15" style="42" customWidth="1"/>
    <col min="780" max="781" width="14.28515625" style="42" customWidth="1"/>
    <col min="782" max="782" width="0" style="42" hidden="1" customWidth="1"/>
    <col min="783" max="783" width="18.85546875" style="42" customWidth="1"/>
    <col min="784" max="796" width="8" style="42" customWidth="1"/>
    <col min="797" max="800" width="9.28515625" style="42" customWidth="1"/>
    <col min="801" max="828" width="8.85546875" style="42"/>
    <col min="829" max="829" width="64" style="42" customWidth="1"/>
    <col min="830" max="830" width="97.85546875" style="42" customWidth="1"/>
    <col min="831" max="1024" width="8.85546875" style="42"/>
    <col min="1025" max="1025" width="1.28515625" style="42" customWidth="1"/>
    <col min="1026" max="1026" width="44.85546875" style="42" customWidth="1"/>
    <col min="1027" max="1027" width="47.28515625" style="42" customWidth="1"/>
    <col min="1028" max="1028" width="8.140625" style="42" customWidth="1"/>
    <col min="1029" max="1029" width="8.28515625" style="42" customWidth="1"/>
    <col min="1030" max="1030" width="5.42578125" style="42" customWidth="1"/>
    <col min="1031" max="1031" width="8.5703125" style="42" customWidth="1"/>
    <col min="1032" max="1032" width="13.7109375" style="42" customWidth="1"/>
    <col min="1033" max="1033" width="15.7109375" style="42" customWidth="1"/>
    <col min="1034" max="1034" width="14.7109375" style="42" customWidth="1"/>
    <col min="1035" max="1035" width="15" style="42" customWidth="1"/>
    <col min="1036" max="1037" width="14.28515625" style="42" customWidth="1"/>
    <col min="1038" max="1038" width="0" style="42" hidden="1" customWidth="1"/>
    <col min="1039" max="1039" width="18.85546875" style="42" customWidth="1"/>
    <col min="1040" max="1052" width="8" style="42" customWidth="1"/>
    <col min="1053" max="1056" width="9.28515625" style="42" customWidth="1"/>
    <col min="1057" max="1084" width="8.85546875" style="42"/>
    <col min="1085" max="1085" width="64" style="42" customWidth="1"/>
    <col min="1086" max="1086" width="97.85546875" style="42" customWidth="1"/>
    <col min="1087" max="1280" width="8.85546875" style="42"/>
    <col min="1281" max="1281" width="1.28515625" style="42" customWidth="1"/>
    <col min="1282" max="1282" width="44.85546875" style="42" customWidth="1"/>
    <col min="1283" max="1283" width="47.28515625" style="42" customWidth="1"/>
    <col min="1284" max="1284" width="8.140625" style="42" customWidth="1"/>
    <col min="1285" max="1285" width="8.28515625" style="42" customWidth="1"/>
    <col min="1286" max="1286" width="5.42578125" style="42" customWidth="1"/>
    <col min="1287" max="1287" width="8.5703125" style="42" customWidth="1"/>
    <col min="1288" max="1288" width="13.7109375" style="42" customWidth="1"/>
    <col min="1289" max="1289" width="15.7109375" style="42" customWidth="1"/>
    <col min="1290" max="1290" width="14.7109375" style="42" customWidth="1"/>
    <col min="1291" max="1291" width="15" style="42" customWidth="1"/>
    <col min="1292" max="1293" width="14.28515625" style="42" customWidth="1"/>
    <col min="1294" max="1294" width="0" style="42" hidden="1" customWidth="1"/>
    <col min="1295" max="1295" width="18.85546875" style="42" customWidth="1"/>
    <col min="1296" max="1308" width="8" style="42" customWidth="1"/>
    <col min="1309" max="1312" width="9.28515625" style="42" customWidth="1"/>
    <col min="1313" max="1340" width="8.85546875" style="42"/>
    <col min="1341" max="1341" width="64" style="42" customWidth="1"/>
    <col min="1342" max="1342" width="97.85546875" style="42" customWidth="1"/>
    <col min="1343" max="1536" width="8.85546875" style="42"/>
    <col min="1537" max="1537" width="1.28515625" style="42" customWidth="1"/>
    <col min="1538" max="1538" width="44.85546875" style="42" customWidth="1"/>
    <col min="1539" max="1539" width="47.28515625" style="42" customWidth="1"/>
    <col min="1540" max="1540" width="8.140625" style="42" customWidth="1"/>
    <col min="1541" max="1541" width="8.28515625" style="42" customWidth="1"/>
    <col min="1542" max="1542" width="5.42578125" style="42" customWidth="1"/>
    <col min="1543" max="1543" width="8.5703125" style="42" customWidth="1"/>
    <col min="1544" max="1544" width="13.7109375" style="42" customWidth="1"/>
    <col min="1545" max="1545" width="15.7109375" style="42" customWidth="1"/>
    <col min="1546" max="1546" width="14.7109375" style="42" customWidth="1"/>
    <col min="1547" max="1547" width="15" style="42" customWidth="1"/>
    <col min="1548" max="1549" width="14.28515625" style="42" customWidth="1"/>
    <col min="1550" max="1550" width="0" style="42" hidden="1" customWidth="1"/>
    <col min="1551" max="1551" width="18.85546875" style="42" customWidth="1"/>
    <col min="1552" max="1564" width="8" style="42" customWidth="1"/>
    <col min="1565" max="1568" width="9.28515625" style="42" customWidth="1"/>
    <col min="1569" max="1596" width="8.85546875" style="42"/>
    <col min="1597" max="1597" width="64" style="42" customWidth="1"/>
    <col min="1598" max="1598" width="97.85546875" style="42" customWidth="1"/>
    <col min="1599" max="1792" width="8.85546875" style="42"/>
    <col min="1793" max="1793" width="1.28515625" style="42" customWidth="1"/>
    <col min="1794" max="1794" width="44.85546875" style="42" customWidth="1"/>
    <col min="1795" max="1795" width="47.28515625" style="42" customWidth="1"/>
    <col min="1796" max="1796" width="8.140625" style="42" customWidth="1"/>
    <col min="1797" max="1797" width="8.28515625" style="42" customWidth="1"/>
    <col min="1798" max="1798" width="5.42578125" style="42" customWidth="1"/>
    <col min="1799" max="1799" width="8.5703125" style="42" customWidth="1"/>
    <col min="1800" max="1800" width="13.7109375" style="42" customWidth="1"/>
    <col min="1801" max="1801" width="15.7109375" style="42" customWidth="1"/>
    <col min="1802" max="1802" width="14.7109375" style="42" customWidth="1"/>
    <col min="1803" max="1803" width="15" style="42" customWidth="1"/>
    <col min="1804" max="1805" width="14.28515625" style="42" customWidth="1"/>
    <col min="1806" max="1806" width="0" style="42" hidden="1" customWidth="1"/>
    <col min="1807" max="1807" width="18.85546875" style="42" customWidth="1"/>
    <col min="1808" max="1820" width="8" style="42" customWidth="1"/>
    <col min="1821" max="1824" width="9.28515625" style="42" customWidth="1"/>
    <col min="1825" max="1852" width="8.85546875" style="42"/>
    <col min="1853" max="1853" width="64" style="42" customWidth="1"/>
    <col min="1854" max="1854" width="97.85546875" style="42" customWidth="1"/>
    <col min="1855" max="2048" width="8.85546875" style="42"/>
    <col min="2049" max="2049" width="1.28515625" style="42" customWidth="1"/>
    <col min="2050" max="2050" width="44.85546875" style="42" customWidth="1"/>
    <col min="2051" max="2051" width="47.28515625" style="42" customWidth="1"/>
    <col min="2052" max="2052" width="8.140625" style="42" customWidth="1"/>
    <col min="2053" max="2053" width="8.28515625" style="42" customWidth="1"/>
    <col min="2054" max="2054" width="5.42578125" style="42" customWidth="1"/>
    <col min="2055" max="2055" width="8.5703125" style="42" customWidth="1"/>
    <col min="2056" max="2056" width="13.7109375" style="42" customWidth="1"/>
    <col min="2057" max="2057" width="15.7109375" style="42" customWidth="1"/>
    <col min="2058" max="2058" width="14.7109375" style="42" customWidth="1"/>
    <col min="2059" max="2059" width="15" style="42" customWidth="1"/>
    <col min="2060" max="2061" width="14.28515625" style="42" customWidth="1"/>
    <col min="2062" max="2062" width="0" style="42" hidden="1" customWidth="1"/>
    <col min="2063" max="2063" width="18.85546875" style="42" customWidth="1"/>
    <col min="2064" max="2076" width="8" style="42" customWidth="1"/>
    <col min="2077" max="2080" width="9.28515625" style="42" customWidth="1"/>
    <col min="2081" max="2108" width="8.85546875" style="42"/>
    <col min="2109" max="2109" width="64" style="42" customWidth="1"/>
    <col min="2110" max="2110" width="97.85546875" style="42" customWidth="1"/>
    <col min="2111" max="2304" width="8.85546875" style="42"/>
    <col min="2305" max="2305" width="1.28515625" style="42" customWidth="1"/>
    <col min="2306" max="2306" width="44.85546875" style="42" customWidth="1"/>
    <col min="2307" max="2307" width="47.28515625" style="42" customWidth="1"/>
    <col min="2308" max="2308" width="8.140625" style="42" customWidth="1"/>
    <col min="2309" max="2309" width="8.28515625" style="42" customWidth="1"/>
    <col min="2310" max="2310" width="5.42578125" style="42" customWidth="1"/>
    <col min="2311" max="2311" width="8.5703125" style="42" customWidth="1"/>
    <col min="2312" max="2312" width="13.7109375" style="42" customWidth="1"/>
    <col min="2313" max="2313" width="15.7109375" style="42" customWidth="1"/>
    <col min="2314" max="2314" width="14.7109375" style="42" customWidth="1"/>
    <col min="2315" max="2315" width="15" style="42" customWidth="1"/>
    <col min="2316" max="2317" width="14.28515625" style="42" customWidth="1"/>
    <col min="2318" max="2318" width="0" style="42" hidden="1" customWidth="1"/>
    <col min="2319" max="2319" width="18.85546875" style="42" customWidth="1"/>
    <col min="2320" max="2332" width="8" style="42" customWidth="1"/>
    <col min="2333" max="2336" width="9.28515625" style="42" customWidth="1"/>
    <col min="2337" max="2364" width="8.85546875" style="42"/>
    <col min="2365" max="2365" width="64" style="42" customWidth="1"/>
    <col min="2366" max="2366" width="97.85546875" style="42" customWidth="1"/>
    <col min="2367" max="2560" width="8.85546875" style="42"/>
    <col min="2561" max="2561" width="1.28515625" style="42" customWidth="1"/>
    <col min="2562" max="2562" width="44.85546875" style="42" customWidth="1"/>
    <col min="2563" max="2563" width="47.28515625" style="42" customWidth="1"/>
    <col min="2564" max="2564" width="8.140625" style="42" customWidth="1"/>
    <col min="2565" max="2565" width="8.28515625" style="42" customWidth="1"/>
    <col min="2566" max="2566" width="5.42578125" style="42" customWidth="1"/>
    <col min="2567" max="2567" width="8.5703125" style="42" customWidth="1"/>
    <col min="2568" max="2568" width="13.7109375" style="42" customWidth="1"/>
    <col min="2569" max="2569" width="15.7109375" style="42" customWidth="1"/>
    <col min="2570" max="2570" width="14.7109375" style="42" customWidth="1"/>
    <col min="2571" max="2571" width="15" style="42" customWidth="1"/>
    <col min="2572" max="2573" width="14.28515625" style="42" customWidth="1"/>
    <col min="2574" max="2574" width="0" style="42" hidden="1" customWidth="1"/>
    <col min="2575" max="2575" width="18.85546875" style="42" customWidth="1"/>
    <col min="2576" max="2588" width="8" style="42" customWidth="1"/>
    <col min="2589" max="2592" width="9.28515625" style="42" customWidth="1"/>
    <col min="2593" max="2620" width="8.85546875" style="42"/>
    <col min="2621" max="2621" width="64" style="42" customWidth="1"/>
    <col min="2622" max="2622" width="97.85546875" style="42" customWidth="1"/>
    <col min="2623" max="2816" width="8.85546875" style="42"/>
    <col min="2817" max="2817" width="1.28515625" style="42" customWidth="1"/>
    <col min="2818" max="2818" width="44.85546875" style="42" customWidth="1"/>
    <col min="2819" max="2819" width="47.28515625" style="42" customWidth="1"/>
    <col min="2820" max="2820" width="8.140625" style="42" customWidth="1"/>
    <col min="2821" max="2821" width="8.28515625" style="42" customWidth="1"/>
    <col min="2822" max="2822" width="5.42578125" style="42" customWidth="1"/>
    <col min="2823" max="2823" width="8.5703125" style="42" customWidth="1"/>
    <col min="2824" max="2824" width="13.7109375" style="42" customWidth="1"/>
    <col min="2825" max="2825" width="15.7109375" style="42" customWidth="1"/>
    <col min="2826" max="2826" width="14.7109375" style="42" customWidth="1"/>
    <col min="2827" max="2827" width="15" style="42" customWidth="1"/>
    <col min="2828" max="2829" width="14.28515625" style="42" customWidth="1"/>
    <col min="2830" max="2830" width="0" style="42" hidden="1" customWidth="1"/>
    <col min="2831" max="2831" width="18.85546875" style="42" customWidth="1"/>
    <col min="2832" max="2844" width="8" style="42" customWidth="1"/>
    <col min="2845" max="2848" width="9.28515625" style="42" customWidth="1"/>
    <col min="2849" max="2876" width="8.85546875" style="42"/>
    <col min="2877" max="2877" width="64" style="42" customWidth="1"/>
    <col min="2878" max="2878" width="97.85546875" style="42" customWidth="1"/>
    <col min="2879" max="3072" width="8.85546875" style="42"/>
    <col min="3073" max="3073" width="1.28515625" style="42" customWidth="1"/>
    <col min="3074" max="3074" width="44.85546875" style="42" customWidth="1"/>
    <col min="3075" max="3075" width="47.28515625" style="42" customWidth="1"/>
    <col min="3076" max="3076" width="8.140625" style="42" customWidth="1"/>
    <col min="3077" max="3077" width="8.28515625" style="42" customWidth="1"/>
    <col min="3078" max="3078" width="5.42578125" style="42" customWidth="1"/>
    <col min="3079" max="3079" width="8.5703125" style="42" customWidth="1"/>
    <col min="3080" max="3080" width="13.7109375" style="42" customWidth="1"/>
    <col min="3081" max="3081" width="15.7109375" style="42" customWidth="1"/>
    <col min="3082" max="3082" width="14.7109375" style="42" customWidth="1"/>
    <col min="3083" max="3083" width="15" style="42" customWidth="1"/>
    <col min="3084" max="3085" width="14.28515625" style="42" customWidth="1"/>
    <col min="3086" max="3086" width="0" style="42" hidden="1" customWidth="1"/>
    <col min="3087" max="3087" width="18.85546875" style="42" customWidth="1"/>
    <col min="3088" max="3100" width="8" style="42" customWidth="1"/>
    <col min="3101" max="3104" width="9.28515625" style="42" customWidth="1"/>
    <col min="3105" max="3132" width="8.85546875" style="42"/>
    <col min="3133" max="3133" width="64" style="42" customWidth="1"/>
    <col min="3134" max="3134" width="97.85546875" style="42" customWidth="1"/>
    <col min="3135" max="3328" width="8.85546875" style="42"/>
    <col min="3329" max="3329" width="1.28515625" style="42" customWidth="1"/>
    <col min="3330" max="3330" width="44.85546875" style="42" customWidth="1"/>
    <col min="3331" max="3331" width="47.28515625" style="42" customWidth="1"/>
    <col min="3332" max="3332" width="8.140625" style="42" customWidth="1"/>
    <col min="3333" max="3333" width="8.28515625" style="42" customWidth="1"/>
    <col min="3334" max="3334" width="5.42578125" style="42" customWidth="1"/>
    <col min="3335" max="3335" width="8.5703125" style="42" customWidth="1"/>
    <col min="3336" max="3336" width="13.7109375" style="42" customWidth="1"/>
    <col min="3337" max="3337" width="15.7109375" style="42" customWidth="1"/>
    <col min="3338" max="3338" width="14.7109375" style="42" customWidth="1"/>
    <col min="3339" max="3339" width="15" style="42" customWidth="1"/>
    <col min="3340" max="3341" width="14.28515625" style="42" customWidth="1"/>
    <col min="3342" max="3342" width="0" style="42" hidden="1" customWidth="1"/>
    <col min="3343" max="3343" width="18.85546875" style="42" customWidth="1"/>
    <col min="3344" max="3356" width="8" style="42" customWidth="1"/>
    <col min="3357" max="3360" width="9.28515625" style="42" customWidth="1"/>
    <col min="3361" max="3388" width="8.85546875" style="42"/>
    <col min="3389" max="3389" width="64" style="42" customWidth="1"/>
    <col min="3390" max="3390" width="97.85546875" style="42" customWidth="1"/>
    <col min="3391" max="3584" width="8.85546875" style="42"/>
    <col min="3585" max="3585" width="1.28515625" style="42" customWidth="1"/>
    <col min="3586" max="3586" width="44.85546875" style="42" customWidth="1"/>
    <col min="3587" max="3587" width="47.28515625" style="42" customWidth="1"/>
    <col min="3588" max="3588" width="8.140625" style="42" customWidth="1"/>
    <col min="3589" max="3589" width="8.28515625" style="42" customWidth="1"/>
    <col min="3590" max="3590" width="5.42578125" style="42" customWidth="1"/>
    <col min="3591" max="3591" width="8.5703125" style="42" customWidth="1"/>
    <col min="3592" max="3592" width="13.7109375" style="42" customWidth="1"/>
    <col min="3593" max="3593" width="15.7109375" style="42" customWidth="1"/>
    <col min="3594" max="3594" width="14.7109375" style="42" customWidth="1"/>
    <col min="3595" max="3595" width="15" style="42" customWidth="1"/>
    <col min="3596" max="3597" width="14.28515625" style="42" customWidth="1"/>
    <col min="3598" max="3598" width="0" style="42" hidden="1" customWidth="1"/>
    <col min="3599" max="3599" width="18.85546875" style="42" customWidth="1"/>
    <col min="3600" max="3612" width="8" style="42" customWidth="1"/>
    <col min="3613" max="3616" width="9.28515625" style="42" customWidth="1"/>
    <col min="3617" max="3644" width="8.85546875" style="42"/>
    <col min="3645" max="3645" width="64" style="42" customWidth="1"/>
    <col min="3646" max="3646" width="97.85546875" style="42" customWidth="1"/>
    <col min="3647" max="3840" width="8.85546875" style="42"/>
    <col min="3841" max="3841" width="1.28515625" style="42" customWidth="1"/>
    <col min="3842" max="3842" width="44.85546875" style="42" customWidth="1"/>
    <col min="3843" max="3843" width="47.28515625" style="42" customWidth="1"/>
    <col min="3844" max="3844" width="8.140625" style="42" customWidth="1"/>
    <col min="3845" max="3845" width="8.28515625" style="42" customWidth="1"/>
    <col min="3846" max="3846" width="5.42578125" style="42" customWidth="1"/>
    <col min="3847" max="3847" width="8.5703125" style="42" customWidth="1"/>
    <col min="3848" max="3848" width="13.7109375" style="42" customWidth="1"/>
    <col min="3849" max="3849" width="15.7109375" style="42" customWidth="1"/>
    <col min="3850" max="3850" width="14.7109375" style="42" customWidth="1"/>
    <col min="3851" max="3851" width="15" style="42" customWidth="1"/>
    <col min="3852" max="3853" width="14.28515625" style="42" customWidth="1"/>
    <col min="3854" max="3854" width="0" style="42" hidden="1" customWidth="1"/>
    <col min="3855" max="3855" width="18.85546875" style="42" customWidth="1"/>
    <col min="3856" max="3868" width="8" style="42" customWidth="1"/>
    <col min="3869" max="3872" width="9.28515625" style="42" customWidth="1"/>
    <col min="3873" max="3900" width="8.85546875" style="42"/>
    <col min="3901" max="3901" width="64" style="42" customWidth="1"/>
    <col min="3902" max="3902" width="97.85546875" style="42" customWidth="1"/>
    <col min="3903" max="4096" width="8.85546875" style="42"/>
    <col min="4097" max="4097" width="1.28515625" style="42" customWidth="1"/>
    <col min="4098" max="4098" width="44.85546875" style="42" customWidth="1"/>
    <col min="4099" max="4099" width="47.28515625" style="42" customWidth="1"/>
    <col min="4100" max="4100" width="8.140625" style="42" customWidth="1"/>
    <col min="4101" max="4101" width="8.28515625" style="42" customWidth="1"/>
    <col min="4102" max="4102" width="5.42578125" style="42" customWidth="1"/>
    <col min="4103" max="4103" width="8.5703125" style="42" customWidth="1"/>
    <col min="4104" max="4104" width="13.7109375" style="42" customWidth="1"/>
    <col min="4105" max="4105" width="15.7109375" style="42" customWidth="1"/>
    <col min="4106" max="4106" width="14.7109375" style="42" customWidth="1"/>
    <col min="4107" max="4107" width="15" style="42" customWidth="1"/>
    <col min="4108" max="4109" width="14.28515625" style="42" customWidth="1"/>
    <col min="4110" max="4110" width="0" style="42" hidden="1" customWidth="1"/>
    <col min="4111" max="4111" width="18.85546875" style="42" customWidth="1"/>
    <col min="4112" max="4124" width="8" style="42" customWidth="1"/>
    <col min="4125" max="4128" width="9.28515625" style="42" customWidth="1"/>
    <col min="4129" max="4156" width="8.85546875" style="42"/>
    <col min="4157" max="4157" width="64" style="42" customWidth="1"/>
    <col min="4158" max="4158" width="97.85546875" style="42" customWidth="1"/>
    <col min="4159" max="4352" width="8.85546875" style="42"/>
    <col min="4353" max="4353" width="1.28515625" style="42" customWidth="1"/>
    <col min="4354" max="4354" width="44.85546875" style="42" customWidth="1"/>
    <col min="4355" max="4355" width="47.28515625" style="42" customWidth="1"/>
    <col min="4356" max="4356" width="8.140625" style="42" customWidth="1"/>
    <col min="4357" max="4357" width="8.28515625" style="42" customWidth="1"/>
    <col min="4358" max="4358" width="5.42578125" style="42" customWidth="1"/>
    <col min="4359" max="4359" width="8.5703125" style="42" customWidth="1"/>
    <col min="4360" max="4360" width="13.7109375" style="42" customWidth="1"/>
    <col min="4361" max="4361" width="15.7109375" style="42" customWidth="1"/>
    <col min="4362" max="4362" width="14.7109375" style="42" customWidth="1"/>
    <col min="4363" max="4363" width="15" style="42" customWidth="1"/>
    <col min="4364" max="4365" width="14.28515625" style="42" customWidth="1"/>
    <col min="4366" max="4366" width="0" style="42" hidden="1" customWidth="1"/>
    <col min="4367" max="4367" width="18.85546875" style="42" customWidth="1"/>
    <col min="4368" max="4380" width="8" style="42" customWidth="1"/>
    <col min="4381" max="4384" width="9.28515625" style="42" customWidth="1"/>
    <col min="4385" max="4412" width="8.85546875" style="42"/>
    <col min="4413" max="4413" width="64" style="42" customWidth="1"/>
    <col min="4414" max="4414" width="97.85546875" style="42" customWidth="1"/>
    <col min="4415" max="4608" width="8.85546875" style="42"/>
    <col min="4609" max="4609" width="1.28515625" style="42" customWidth="1"/>
    <col min="4610" max="4610" width="44.85546875" style="42" customWidth="1"/>
    <col min="4611" max="4611" width="47.28515625" style="42" customWidth="1"/>
    <col min="4612" max="4612" width="8.140625" style="42" customWidth="1"/>
    <col min="4613" max="4613" width="8.28515625" style="42" customWidth="1"/>
    <col min="4614" max="4614" width="5.42578125" style="42" customWidth="1"/>
    <col min="4615" max="4615" width="8.5703125" style="42" customWidth="1"/>
    <col min="4616" max="4616" width="13.7109375" style="42" customWidth="1"/>
    <col min="4617" max="4617" width="15.7109375" style="42" customWidth="1"/>
    <col min="4618" max="4618" width="14.7109375" style="42" customWidth="1"/>
    <col min="4619" max="4619" width="15" style="42" customWidth="1"/>
    <col min="4620" max="4621" width="14.28515625" style="42" customWidth="1"/>
    <col min="4622" max="4622" width="0" style="42" hidden="1" customWidth="1"/>
    <col min="4623" max="4623" width="18.85546875" style="42" customWidth="1"/>
    <col min="4624" max="4636" width="8" style="42" customWidth="1"/>
    <col min="4637" max="4640" width="9.28515625" style="42" customWidth="1"/>
    <col min="4641" max="4668" width="8.85546875" style="42"/>
    <col min="4669" max="4669" width="64" style="42" customWidth="1"/>
    <col min="4670" max="4670" width="97.85546875" style="42" customWidth="1"/>
    <col min="4671" max="4864" width="8.85546875" style="42"/>
    <col min="4865" max="4865" width="1.28515625" style="42" customWidth="1"/>
    <col min="4866" max="4866" width="44.85546875" style="42" customWidth="1"/>
    <col min="4867" max="4867" width="47.28515625" style="42" customWidth="1"/>
    <col min="4868" max="4868" width="8.140625" style="42" customWidth="1"/>
    <col min="4869" max="4869" width="8.28515625" style="42" customWidth="1"/>
    <col min="4870" max="4870" width="5.42578125" style="42" customWidth="1"/>
    <col min="4871" max="4871" width="8.5703125" style="42" customWidth="1"/>
    <col min="4872" max="4872" width="13.7109375" style="42" customWidth="1"/>
    <col min="4873" max="4873" width="15.7109375" style="42" customWidth="1"/>
    <col min="4874" max="4874" width="14.7109375" style="42" customWidth="1"/>
    <col min="4875" max="4875" width="15" style="42" customWidth="1"/>
    <col min="4876" max="4877" width="14.28515625" style="42" customWidth="1"/>
    <col min="4878" max="4878" width="0" style="42" hidden="1" customWidth="1"/>
    <col min="4879" max="4879" width="18.85546875" style="42" customWidth="1"/>
    <col min="4880" max="4892" width="8" style="42" customWidth="1"/>
    <col min="4893" max="4896" width="9.28515625" style="42" customWidth="1"/>
    <col min="4897" max="4924" width="8.85546875" style="42"/>
    <col min="4925" max="4925" width="64" style="42" customWidth="1"/>
    <col min="4926" max="4926" width="97.85546875" style="42" customWidth="1"/>
    <col min="4927" max="5120" width="8.85546875" style="42"/>
    <col min="5121" max="5121" width="1.28515625" style="42" customWidth="1"/>
    <col min="5122" max="5122" width="44.85546875" style="42" customWidth="1"/>
    <col min="5123" max="5123" width="47.28515625" style="42" customWidth="1"/>
    <col min="5124" max="5124" width="8.140625" style="42" customWidth="1"/>
    <col min="5125" max="5125" width="8.28515625" style="42" customWidth="1"/>
    <col min="5126" max="5126" width="5.42578125" style="42" customWidth="1"/>
    <col min="5127" max="5127" width="8.5703125" style="42" customWidth="1"/>
    <col min="5128" max="5128" width="13.7109375" style="42" customWidth="1"/>
    <col min="5129" max="5129" width="15.7109375" style="42" customWidth="1"/>
    <col min="5130" max="5130" width="14.7109375" style="42" customWidth="1"/>
    <col min="5131" max="5131" width="15" style="42" customWidth="1"/>
    <col min="5132" max="5133" width="14.28515625" style="42" customWidth="1"/>
    <col min="5134" max="5134" width="0" style="42" hidden="1" customWidth="1"/>
    <col min="5135" max="5135" width="18.85546875" style="42" customWidth="1"/>
    <col min="5136" max="5148" width="8" style="42" customWidth="1"/>
    <col min="5149" max="5152" width="9.28515625" style="42" customWidth="1"/>
    <col min="5153" max="5180" width="8.85546875" style="42"/>
    <col min="5181" max="5181" width="64" style="42" customWidth="1"/>
    <col min="5182" max="5182" width="97.85546875" style="42" customWidth="1"/>
    <col min="5183" max="5376" width="8.85546875" style="42"/>
    <col min="5377" max="5377" width="1.28515625" style="42" customWidth="1"/>
    <col min="5378" max="5378" width="44.85546875" style="42" customWidth="1"/>
    <col min="5379" max="5379" width="47.28515625" style="42" customWidth="1"/>
    <col min="5380" max="5380" width="8.140625" style="42" customWidth="1"/>
    <col min="5381" max="5381" width="8.28515625" style="42" customWidth="1"/>
    <col min="5382" max="5382" width="5.42578125" style="42" customWidth="1"/>
    <col min="5383" max="5383" width="8.5703125" style="42" customWidth="1"/>
    <col min="5384" max="5384" width="13.7109375" style="42" customWidth="1"/>
    <col min="5385" max="5385" width="15.7109375" style="42" customWidth="1"/>
    <col min="5386" max="5386" width="14.7109375" style="42" customWidth="1"/>
    <col min="5387" max="5387" width="15" style="42" customWidth="1"/>
    <col min="5388" max="5389" width="14.28515625" style="42" customWidth="1"/>
    <col min="5390" max="5390" width="0" style="42" hidden="1" customWidth="1"/>
    <col min="5391" max="5391" width="18.85546875" style="42" customWidth="1"/>
    <col min="5392" max="5404" width="8" style="42" customWidth="1"/>
    <col min="5405" max="5408" width="9.28515625" style="42" customWidth="1"/>
    <col min="5409" max="5436" width="8.85546875" style="42"/>
    <col min="5437" max="5437" width="64" style="42" customWidth="1"/>
    <col min="5438" max="5438" width="97.85546875" style="42" customWidth="1"/>
    <col min="5439" max="5632" width="8.85546875" style="42"/>
    <col min="5633" max="5633" width="1.28515625" style="42" customWidth="1"/>
    <col min="5634" max="5634" width="44.85546875" style="42" customWidth="1"/>
    <col min="5635" max="5635" width="47.28515625" style="42" customWidth="1"/>
    <col min="5636" max="5636" width="8.140625" style="42" customWidth="1"/>
    <col min="5637" max="5637" width="8.28515625" style="42" customWidth="1"/>
    <col min="5638" max="5638" width="5.42578125" style="42" customWidth="1"/>
    <col min="5639" max="5639" width="8.5703125" style="42" customWidth="1"/>
    <col min="5640" max="5640" width="13.7109375" style="42" customWidth="1"/>
    <col min="5641" max="5641" width="15.7109375" style="42" customWidth="1"/>
    <col min="5642" max="5642" width="14.7109375" style="42" customWidth="1"/>
    <col min="5643" max="5643" width="15" style="42" customWidth="1"/>
    <col min="5644" max="5645" width="14.28515625" style="42" customWidth="1"/>
    <col min="5646" max="5646" width="0" style="42" hidden="1" customWidth="1"/>
    <col min="5647" max="5647" width="18.85546875" style="42" customWidth="1"/>
    <col min="5648" max="5660" width="8" style="42" customWidth="1"/>
    <col min="5661" max="5664" width="9.28515625" style="42" customWidth="1"/>
    <col min="5665" max="5692" width="8.85546875" style="42"/>
    <col min="5693" max="5693" width="64" style="42" customWidth="1"/>
    <col min="5694" max="5694" width="97.85546875" style="42" customWidth="1"/>
    <col min="5695" max="5888" width="8.85546875" style="42"/>
    <col min="5889" max="5889" width="1.28515625" style="42" customWidth="1"/>
    <col min="5890" max="5890" width="44.85546875" style="42" customWidth="1"/>
    <col min="5891" max="5891" width="47.28515625" style="42" customWidth="1"/>
    <col min="5892" max="5892" width="8.140625" style="42" customWidth="1"/>
    <col min="5893" max="5893" width="8.28515625" style="42" customWidth="1"/>
    <col min="5894" max="5894" width="5.42578125" style="42" customWidth="1"/>
    <col min="5895" max="5895" width="8.5703125" style="42" customWidth="1"/>
    <col min="5896" max="5896" width="13.7109375" style="42" customWidth="1"/>
    <col min="5897" max="5897" width="15.7109375" style="42" customWidth="1"/>
    <col min="5898" max="5898" width="14.7109375" style="42" customWidth="1"/>
    <col min="5899" max="5899" width="15" style="42" customWidth="1"/>
    <col min="5900" max="5901" width="14.28515625" style="42" customWidth="1"/>
    <col min="5902" max="5902" width="0" style="42" hidden="1" customWidth="1"/>
    <col min="5903" max="5903" width="18.85546875" style="42" customWidth="1"/>
    <col min="5904" max="5916" width="8" style="42" customWidth="1"/>
    <col min="5917" max="5920" width="9.28515625" style="42" customWidth="1"/>
    <col min="5921" max="5948" width="8.85546875" style="42"/>
    <col min="5949" max="5949" width="64" style="42" customWidth="1"/>
    <col min="5950" max="5950" width="97.85546875" style="42" customWidth="1"/>
    <col min="5951" max="6144" width="8.85546875" style="42"/>
    <col min="6145" max="6145" width="1.28515625" style="42" customWidth="1"/>
    <col min="6146" max="6146" width="44.85546875" style="42" customWidth="1"/>
    <col min="6147" max="6147" width="47.28515625" style="42" customWidth="1"/>
    <col min="6148" max="6148" width="8.140625" style="42" customWidth="1"/>
    <col min="6149" max="6149" width="8.28515625" style="42" customWidth="1"/>
    <col min="6150" max="6150" width="5.42578125" style="42" customWidth="1"/>
    <col min="6151" max="6151" width="8.5703125" style="42" customWidth="1"/>
    <col min="6152" max="6152" width="13.7109375" style="42" customWidth="1"/>
    <col min="6153" max="6153" width="15.7109375" style="42" customWidth="1"/>
    <col min="6154" max="6154" width="14.7109375" style="42" customWidth="1"/>
    <col min="6155" max="6155" width="15" style="42" customWidth="1"/>
    <col min="6156" max="6157" width="14.28515625" style="42" customWidth="1"/>
    <col min="6158" max="6158" width="0" style="42" hidden="1" customWidth="1"/>
    <col min="6159" max="6159" width="18.85546875" style="42" customWidth="1"/>
    <col min="6160" max="6172" width="8" style="42" customWidth="1"/>
    <col min="6173" max="6176" width="9.28515625" style="42" customWidth="1"/>
    <col min="6177" max="6204" width="8.85546875" style="42"/>
    <col min="6205" max="6205" width="64" style="42" customWidth="1"/>
    <col min="6206" max="6206" width="97.85546875" style="42" customWidth="1"/>
    <col min="6207" max="6400" width="8.85546875" style="42"/>
    <col min="6401" max="6401" width="1.28515625" style="42" customWidth="1"/>
    <col min="6402" max="6402" width="44.85546875" style="42" customWidth="1"/>
    <col min="6403" max="6403" width="47.28515625" style="42" customWidth="1"/>
    <col min="6404" max="6404" width="8.140625" style="42" customWidth="1"/>
    <col min="6405" max="6405" width="8.28515625" style="42" customWidth="1"/>
    <col min="6406" max="6406" width="5.42578125" style="42" customWidth="1"/>
    <col min="6407" max="6407" width="8.5703125" style="42" customWidth="1"/>
    <col min="6408" max="6408" width="13.7109375" style="42" customWidth="1"/>
    <col min="6409" max="6409" width="15.7109375" style="42" customWidth="1"/>
    <col min="6410" max="6410" width="14.7109375" style="42" customWidth="1"/>
    <col min="6411" max="6411" width="15" style="42" customWidth="1"/>
    <col min="6412" max="6413" width="14.28515625" style="42" customWidth="1"/>
    <col min="6414" max="6414" width="0" style="42" hidden="1" customWidth="1"/>
    <col min="6415" max="6415" width="18.85546875" style="42" customWidth="1"/>
    <col min="6416" max="6428" width="8" style="42" customWidth="1"/>
    <col min="6429" max="6432" width="9.28515625" style="42" customWidth="1"/>
    <col min="6433" max="6460" width="8.85546875" style="42"/>
    <col min="6461" max="6461" width="64" style="42" customWidth="1"/>
    <col min="6462" max="6462" width="97.85546875" style="42" customWidth="1"/>
    <col min="6463" max="6656" width="8.85546875" style="42"/>
    <col min="6657" max="6657" width="1.28515625" style="42" customWidth="1"/>
    <col min="6658" max="6658" width="44.85546875" style="42" customWidth="1"/>
    <col min="6659" max="6659" width="47.28515625" style="42" customWidth="1"/>
    <col min="6660" max="6660" width="8.140625" style="42" customWidth="1"/>
    <col min="6661" max="6661" width="8.28515625" style="42" customWidth="1"/>
    <col min="6662" max="6662" width="5.42578125" style="42" customWidth="1"/>
    <col min="6663" max="6663" width="8.5703125" style="42" customWidth="1"/>
    <col min="6664" max="6664" width="13.7109375" style="42" customWidth="1"/>
    <col min="6665" max="6665" width="15.7109375" style="42" customWidth="1"/>
    <col min="6666" max="6666" width="14.7109375" style="42" customWidth="1"/>
    <col min="6667" max="6667" width="15" style="42" customWidth="1"/>
    <col min="6668" max="6669" width="14.28515625" style="42" customWidth="1"/>
    <col min="6670" max="6670" width="0" style="42" hidden="1" customWidth="1"/>
    <col min="6671" max="6671" width="18.85546875" style="42" customWidth="1"/>
    <col min="6672" max="6684" width="8" style="42" customWidth="1"/>
    <col min="6685" max="6688" width="9.28515625" style="42" customWidth="1"/>
    <col min="6689" max="6716" width="8.85546875" style="42"/>
    <col min="6717" max="6717" width="64" style="42" customWidth="1"/>
    <col min="6718" max="6718" width="97.85546875" style="42" customWidth="1"/>
    <col min="6719" max="6912" width="8.85546875" style="42"/>
    <col min="6913" max="6913" width="1.28515625" style="42" customWidth="1"/>
    <col min="6914" max="6914" width="44.85546875" style="42" customWidth="1"/>
    <col min="6915" max="6915" width="47.28515625" style="42" customWidth="1"/>
    <col min="6916" max="6916" width="8.140625" style="42" customWidth="1"/>
    <col min="6917" max="6917" width="8.28515625" style="42" customWidth="1"/>
    <col min="6918" max="6918" width="5.42578125" style="42" customWidth="1"/>
    <col min="6919" max="6919" width="8.5703125" style="42" customWidth="1"/>
    <col min="6920" max="6920" width="13.7109375" style="42" customWidth="1"/>
    <col min="6921" max="6921" width="15.7109375" style="42" customWidth="1"/>
    <col min="6922" max="6922" width="14.7109375" style="42" customWidth="1"/>
    <col min="6923" max="6923" width="15" style="42" customWidth="1"/>
    <col min="6924" max="6925" width="14.28515625" style="42" customWidth="1"/>
    <col min="6926" max="6926" width="0" style="42" hidden="1" customWidth="1"/>
    <col min="6927" max="6927" width="18.85546875" style="42" customWidth="1"/>
    <col min="6928" max="6940" width="8" style="42" customWidth="1"/>
    <col min="6941" max="6944" width="9.28515625" style="42" customWidth="1"/>
    <col min="6945" max="6972" width="8.85546875" style="42"/>
    <col min="6973" max="6973" width="64" style="42" customWidth="1"/>
    <col min="6974" max="6974" width="97.85546875" style="42" customWidth="1"/>
    <col min="6975" max="7168" width="8.85546875" style="42"/>
    <col min="7169" max="7169" width="1.28515625" style="42" customWidth="1"/>
    <col min="7170" max="7170" width="44.85546875" style="42" customWidth="1"/>
    <col min="7171" max="7171" width="47.28515625" style="42" customWidth="1"/>
    <col min="7172" max="7172" width="8.140625" style="42" customWidth="1"/>
    <col min="7173" max="7173" width="8.28515625" style="42" customWidth="1"/>
    <col min="7174" max="7174" width="5.42578125" style="42" customWidth="1"/>
    <col min="7175" max="7175" width="8.5703125" style="42" customWidth="1"/>
    <col min="7176" max="7176" width="13.7109375" style="42" customWidth="1"/>
    <col min="7177" max="7177" width="15.7109375" style="42" customWidth="1"/>
    <col min="7178" max="7178" width="14.7109375" style="42" customWidth="1"/>
    <col min="7179" max="7179" width="15" style="42" customWidth="1"/>
    <col min="7180" max="7181" width="14.28515625" style="42" customWidth="1"/>
    <col min="7182" max="7182" width="0" style="42" hidden="1" customWidth="1"/>
    <col min="7183" max="7183" width="18.85546875" style="42" customWidth="1"/>
    <col min="7184" max="7196" width="8" style="42" customWidth="1"/>
    <col min="7197" max="7200" width="9.28515625" style="42" customWidth="1"/>
    <col min="7201" max="7228" width="8.85546875" style="42"/>
    <col min="7229" max="7229" width="64" style="42" customWidth="1"/>
    <col min="7230" max="7230" width="97.85546875" style="42" customWidth="1"/>
    <col min="7231" max="7424" width="8.85546875" style="42"/>
    <col min="7425" max="7425" width="1.28515625" style="42" customWidth="1"/>
    <col min="7426" max="7426" width="44.85546875" style="42" customWidth="1"/>
    <col min="7427" max="7427" width="47.28515625" style="42" customWidth="1"/>
    <col min="7428" max="7428" width="8.140625" style="42" customWidth="1"/>
    <col min="7429" max="7429" width="8.28515625" style="42" customWidth="1"/>
    <col min="7430" max="7430" width="5.42578125" style="42" customWidth="1"/>
    <col min="7431" max="7431" width="8.5703125" style="42" customWidth="1"/>
    <col min="7432" max="7432" width="13.7109375" style="42" customWidth="1"/>
    <col min="7433" max="7433" width="15.7109375" style="42" customWidth="1"/>
    <col min="7434" max="7434" width="14.7109375" style="42" customWidth="1"/>
    <col min="7435" max="7435" width="15" style="42" customWidth="1"/>
    <col min="7436" max="7437" width="14.28515625" style="42" customWidth="1"/>
    <col min="7438" max="7438" width="0" style="42" hidden="1" customWidth="1"/>
    <col min="7439" max="7439" width="18.85546875" style="42" customWidth="1"/>
    <col min="7440" max="7452" width="8" style="42" customWidth="1"/>
    <col min="7453" max="7456" width="9.28515625" style="42" customWidth="1"/>
    <col min="7457" max="7484" width="8.85546875" style="42"/>
    <col min="7485" max="7485" width="64" style="42" customWidth="1"/>
    <col min="7486" max="7486" width="97.85546875" style="42" customWidth="1"/>
    <col min="7487" max="7680" width="8.85546875" style="42"/>
    <col min="7681" max="7681" width="1.28515625" style="42" customWidth="1"/>
    <col min="7682" max="7682" width="44.85546875" style="42" customWidth="1"/>
    <col min="7683" max="7683" width="47.28515625" style="42" customWidth="1"/>
    <col min="7684" max="7684" width="8.140625" style="42" customWidth="1"/>
    <col min="7685" max="7685" width="8.28515625" style="42" customWidth="1"/>
    <col min="7686" max="7686" width="5.42578125" style="42" customWidth="1"/>
    <col min="7687" max="7687" width="8.5703125" style="42" customWidth="1"/>
    <col min="7688" max="7688" width="13.7109375" style="42" customWidth="1"/>
    <col min="7689" max="7689" width="15.7109375" style="42" customWidth="1"/>
    <col min="7690" max="7690" width="14.7109375" style="42" customWidth="1"/>
    <col min="7691" max="7691" width="15" style="42" customWidth="1"/>
    <col min="7692" max="7693" width="14.28515625" style="42" customWidth="1"/>
    <col min="7694" max="7694" width="0" style="42" hidden="1" customWidth="1"/>
    <col min="7695" max="7695" width="18.85546875" style="42" customWidth="1"/>
    <col min="7696" max="7708" width="8" style="42" customWidth="1"/>
    <col min="7709" max="7712" width="9.28515625" style="42" customWidth="1"/>
    <col min="7713" max="7740" width="8.85546875" style="42"/>
    <col min="7741" max="7741" width="64" style="42" customWidth="1"/>
    <col min="7742" max="7742" width="97.85546875" style="42" customWidth="1"/>
    <col min="7743" max="7936" width="8.85546875" style="42"/>
    <col min="7937" max="7937" width="1.28515625" style="42" customWidth="1"/>
    <col min="7938" max="7938" width="44.85546875" style="42" customWidth="1"/>
    <col min="7939" max="7939" width="47.28515625" style="42" customWidth="1"/>
    <col min="7940" max="7940" width="8.140625" style="42" customWidth="1"/>
    <col min="7941" max="7941" width="8.28515625" style="42" customWidth="1"/>
    <col min="7942" max="7942" width="5.42578125" style="42" customWidth="1"/>
    <col min="7943" max="7943" width="8.5703125" style="42" customWidth="1"/>
    <col min="7944" max="7944" width="13.7109375" style="42" customWidth="1"/>
    <col min="7945" max="7945" width="15.7109375" style="42" customWidth="1"/>
    <col min="7946" max="7946" width="14.7109375" style="42" customWidth="1"/>
    <col min="7947" max="7947" width="15" style="42" customWidth="1"/>
    <col min="7948" max="7949" width="14.28515625" style="42" customWidth="1"/>
    <col min="7950" max="7950" width="0" style="42" hidden="1" customWidth="1"/>
    <col min="7951" max="7951" width="18.85546875" style="42" customWidth="1"/>
    <col min="7952" max="7964" width="8" style="42" customWidth="1"/>
    <col min="7965" max="7968" width="9.28515625" style="42" customWidth="1"/>
    <col min="7969" max="7996" width="8.85546875" style="42"/>
    <col min="7997" max="7997" width="64" style="42" customWidth="1"/>
    <col min="7998" max="7998" width="97.85546875" style="42" customWidth="1"/>
    <col min="7999" max="8192" width="8.85546875" style="42"/>
    <col min="8193" max="8193" width="1.28515625" style="42" customWidth="1"/>
    <col min="8194" max="8194" width="44.85546875" style="42" customWidth="1"/>
    <col min="8195" max="8195" width="47.28515625" style="42" customWidth="1"/>
    <col min="8196" max="8196" width="8.140625" style="42" customWidth="1"/>
    <col min="8197" max="8197" width="8.28515625" style="42" customWidth="1"/>
    <col min="8198" max="8198" width="5.42578125" style="42" customWidth="1"/>
    <col min="8199" max="8199" width="8.5703125" style="42" customWidth="1"/>
    <col min="8200" max="8200" width="13.7109375" style="42" customWidth="1"/>
    <col min="8201" max="8201" width="15.7109375" style="42" customWidth="1"/>
    <col min="8202" max="8202" width="14.7109375" style="42" customWidth="1"/>
    <col min="8203" max="8203" width="15" style="42" customWidth="1"/>
    <col min="8204" max="8205" width="14.28515625" style="42" customWidth="1"/>
    <col min="8206" max="8206" width="0" style="42" hidden="1" customWidth="1"/>
    <col min="8207" max="8207" width="18.85546875" style="42" customWidth="1"/>
    <col min="8208" max="8220" width="8" style="42" customWidth="1"/>
    <col min="8221" max="8224" width="9.28515625" style="42" customWidth="1"/>
    <col min="8225" max="8252" width="8.85546875" style="42"/>
    <col min="8253" max="8253" width="64" style="42" customWidth="1"/>
    <col min="8254" max="8254" width="97.85546875" style="42" customWidth="1"/>
    <col min="8255" max="8448" width="8.85546875" style="42"/>
    <col min="8449" max="8449" width="1.28515625" style="42" customWidth="1"/>
    <col min="8450" max="8450" width="44.85546875" style="42" customWidth="1"/>
    <col min="8451" max="8451" width="47.28515625" style="42" customWidth="1"/>
    <col min="8452" max="8452" width="8.140625" style="42" customWidth="1"/>
    <col min="8453" max="8453" width="8.28515625" style="42" customWidth="1"/>
    <col min="8454" max="8454" width="5.42578125" style="42" customWidth="1"/>
    <col min="8455" max="8455" width="8.5703125" style="42" customWidth="1"/>
    <col min="8456" max="8456" width="13.7109375" style="42" customWidth="1"/>
    <col min="8457" max="8457" width="15.7109375" style="42" customWidth="1"/>
    <col min="8458" max="8458" width="14.7109375" style="42" customWidth="1"/>
    <col min="8459" max="8459" width="15" style="42" customWidth="1"/>
    <col min="8460" max="8461" width="14.28515625" style="42" customWidth="1"/>
    <col min="8462" max="8462" width="0" style="42" hidden="1" customWidth="1"/>
    <col min="8463" max="8463" width="18.85546875" style="42" customWidth="1"/>
    <col min="8464" max="8476" width="8" style="42" customWidth="1"/>
    <col min="8477" max="8480" width="9.28515625" style="42" customWidth="1"/>
    <col min="8481" max="8508" width="8.85546875" style="42"/>
    <col min="8509" max="8509" width="64" style="42" customWidth="1"/>
    <col min="8510" max="8510" width="97.85546875" style="42" customWidth="1"/>
    <col min="8511" max="8704" width="8.85546875" style="42"/>
    <col min="8705" max="8705" width="1.28515625" style="42" customWidth="1"/>
    <col min="8706" max="8706" width="44.85546875" style="42" customWidth="1"/>
    <col min="8707" max="8707" width="47.28515625" style="42" customWidth="1"/>
    <col min="8708" max="8708" width="8.140625" style="42" customWidth="1"/>
    <col min="8709" max="8709" width="8.28515625" style="42" customWidth="1"/>
    <col min="8710" max="8710" width="5.42578125" style="42" customWidth="1"/>
    <col min="8711" max="8711" width="8.5703125" style="42" customWidth="1"/>
    <col min="8712" max="8712" width="13.7109375" style="42" customWidth="1"/>
    <col min="8713" max="8713" width="15.7109375" style="42" customWidth="1"/>
    <col min="8714" max="8714" width="14.7109375" style="42" customWidth="1"/>
    <col min="8715" max="8715" width="15" style="42" customWidth="1"/>
    <col min="8716" max="8717" width="14.28515625" style="42" customWidth="1"/>
    <col min="8718" max="8718" width="0" style="42" hidden="1" customWidth="1"/>
    <col min="8719" max="8719" width="18.85546875" style="42" customWidth="1"/>
    <col min="8720" max="8732" width="8" style="42" customWidth="1"/>
    <col min="8733" max="8736" width="9.28515625" style="42" customWidth="1"/>
    <col min="8737" max="8764" width="8.85546875" style="42"/>
    <col min="8765" max="8765" width="64" style="42" customWidth="1"/>
    <col min="8766" max="8766" width="97.85546875" style="42" customWidth="1"/>
    <col min="8767" max="8960" width="8.85546875" style="42"/>
    <col min="8961" max="8961" width="1.28515625" style="42" customWidth="1"/>
    <col min="8962" max="8962" width="44.85546875" style="42" customWidth="1"/>
    <col min="8963" max="8963" width="47.28515625" style="42" customWidth="1"/>
    <col min="8964" max="8964" width="8.140625" style="42" customWidth="1"/>
    <col min="8965" max="8965" width="8.28515625" style="42" customWidth="1"/>
    <col min="8966" max="8966" width="5.42578125" style="42" customWidth="1"/>
    <col min="8967" max="8967" width="8.5703125" style="42" customWidth="1"/>
    <col min="8968" max="8968" width="13.7109375" style="42" customWidth="1"/>
    <col min="8969" max="8969" width="15.7109375" style="42" customWidth="1"/>
    <col min="8970" max="8970" width="14.7109375" style="42" customWidth="1"/>
    <col min="8971" max="8971" width="15" style="42" customWidth="1"/>
    <col min="8972" max="8973" width="14.28515625" style="42" customWidth="1"/>
    <col min="8974" max="8974" width="0" style="42" hidden="1" customWidth="1"/>
    <col min="8975" max="8975" width="18.85546875" style="42" customWidth="1"/>
    <col min="8976" max="8988" width="8" style="42" customWidth="1"/>
    <col min="8989" max="8992" width="9.28515625" style="42" customWidth="1"/>
    <col min="8993" max="9020" width="8.85546875" style="42"/>
    <col min="9021" max="9021" width="64" style="42" customWidth="1"/>
    <col min="9022" max="9022" width="97.85546875" style="42" customWidth="1"/>
    <col min="9023" max="9216" width="8.85546875" style="42"/>
    <col min="9217" max="9217" width="1.28515625" style="42" customWidth="1"/>
    <col min="9218" max="9218" width="44.85546875" style="42" customWidth="1"/>
    <col min="9219" max="9219" width="47.28515625" style="42" customWidth="1"/>
    <col min="9220" max="9220" width="8.140625" style="42" customWidth="1"/>
    <col min="9221" max="9221" width="8.28515625" style="42" customWidth="1"/>
    <col min="9222" max="9222" width="5.42578125" style="42" customWidth="1"/>
    <col min="9223" max="9223" width="8.5703125" style="42" customWidth="1"/>
    <col min="9224" max="9224" width="13.7109375" style="42" customWidth="1"/>
    <col min="9225" max="9225" width="15.7109375" style="42" customWidth="1"/>
    <col min="9226" max="9226" width="14.7109375" style="42" customWidth="1"/>
    <col min="9227" max="9227" width="15" style="42" customWidth="1"/>
    <col min="9228" max="9229" width="14.28515625" style="42" customWidth="1"/>
    <col min="9230" max="9230" width="0" style="42" hidden="1" customWidth="1"/>
    <col min="9231" max="9231" width="18.85546875" style="42" customWidth="1"/>
    <col min="9232" max="9244" width="8" style="42" customWidth="1"/>
    <col min="9245" max="9248" width="9.28515625" style="42" customWidth="1"/>
    <col min="9249" max="9276" width="8.85546875" style="42"/>
    <col min="9277" max="9277" width="64" style="42" customWidth="1"/>
    <col min="9278" max="9278" width="97.85546875" style="42" customWidth="1"/>
    <col min="9279" max="9472" width="8.85546875" style="42"/>
    <col min="9473" max="9473" width="1.28515625" style="42" customWidth="1"/>
    <col min="9474" max="9474" width="44.85546875" style="42" customWidth="1"/>
    <col min="9475" max="9475" width="47.28515625" style="42" customWidth="1"/>
    <col min="9476" max="9476" width="8.140625" style="42" customWidth="1"/>
    <col min="9477" max="9477" width="8.28515625" style="42" customWidth="1"/>
    <col min="9478" max="9478" width="5.42578125" style="42" customWidth="1"/>
    <col min="9479" max="9479" width="8.5703125" style="42" customWidth="1"/>
    <col min="9480" max="9480" width="13.7109375" style="42" customWidth="1"/>
    <col min="9481" max="9481" width="15.7109375" style="42" customWidth="1"/>
    <col min="9482" max="9482" width="14.7109375" style="42" customWidth="1"/>
    <col min="9483" max="9483" width="15" style="42" customWidth="1"/>
    <col min="9484" max="9485" width="14.28515625" style="42" customWidth="1"/>
    <col min="9486" max="9486" width="0" style="42" hidden="1" customWidth="1"/>
    <col min="9487" max="9487" width="18.85546875" style="42" customWidth="1"/>
    <col min="9488" max="9500" width="8" style="42" customWidth="1"/>
    <col min="9501" max="9504" width="9.28515625" style="42" customWidth="1"/>
    <col min="9505" max="9532" width="8.85546875" style="42"/>
    <col min="9533" max="9533" width="64" style="42" customWidth="1"/>
    <col min="9534" max="9534" width="97.85546875" style="42" customWidth="1"/>
    <col min="9535" max="9728" width="8.85546875" style="42"/>
    <col min="9729" max="9729" width="1.28515625" style="42" customWidth="1"/>
    <col min="9730" max="9730" width="44.85546875" style="42" customWidth="1"/>
    <col min="9731" max="9731" width="47.28515625" style="42" customWidth="1"/>
    <col min="9732" max="9732" width="8.140625" style="42" customWidth="1"/>
    <col min="9733" max="9733" width="8.28515625" style="42" customWidth="1"/>
    <col min="9734" max="9734" width="5.42578125" style="42" customWidth="1"/>
    <col min="9735" max="9735" width="8.5703125" style="42" customWidth="1"/>
    <col min="9736" max="9736" width="13.7109375" style="42" customWidth="1"/>
    <col min="9737" max="9737" width="15.7109375" style="42" customWidth="1"/>
    <col min="9738" max="9738" width="14.7109375" style="42" customWidth="1"/>
    <col min="9739" max="9739" width="15" style="42" customWidth="1"/>
    <col min="9740" max="9741" width="14.28515625" style="42" customWidth="1"/>
    <col min="9742" max="9742" width="0" style="42" hidden="1" customWidth="1"/>
    <col min="9743" max="9743" width="18.85546875" style="42" customWidth="1"/>
    <col min="9744" max="9756" width="8" style="42" customWidth="1"/>
    <col min="9757" max="9760" width="9.28515625" style="42" customWidth="1"/>
    <col min="9761" max="9788" width="8.85546875" style="42"/>
    <col min="9789" max="9789" width="64" style="42" customWidth="1"/>
    <col min="9790" max="9790" width="97.85546875" style="42" customWidth="1"/>
    <col min="9791" max="9984" width="8.85546875" style="42"/>
    <col min="9985" max="9985" width="1.28515625" style="42" customWidth="1"/>
    <col min="9986" max="9986" width="44.85546875" style="42" customWidth="1"/>
    <col min="9987" max="9987" width="47.28515625" style="42" customWidth="1"/>
    <col min="9988" max="9988" width="8.140625" style="42" customWidth="1"/>
    <col min="9989" max="9989" width="8.28515625" style="42" customWidth="1"/>
    <col min="9990" max="9990" width="5.42578125" style="42" customWidth="1"/>
    <col min="9991" max="9991" width="8.5703125" style="42" customWidth="1"/>
    <col min="9992" max="9992" width="13.7109375" style="42" customWidth="1"/>
    <col min="9993" max="9993" width="15.7109375" style="42" customWidth="1"/>
    <col min="9994" max="9994" width="14.7109375" style="42" customWidth="1"/>
    <col min="9995" max="9995" width="15" style="42" customWidth="1"/>
    <col min="9996" max="9997" width="14.28515625" style="42" customWidth="1"/>
    <col min="9998" max="9998" width="0" style="42" hidden="1" customWidth="1"/>
    <col min="9999" max="9999" width="18.85546875" style="42" customWidth="1"/>
    <col min="10000" max="10012" width="8" style="42" customWidth="1"/>
    <col min="10013" max="10016" width="9.28515625" style="42" customWidth="1"/>
    <col min="10017" max="10044" width="8.85546875" style="42"/>
    <col min="10045" max="10045" width="64" style="42" customWidth="1"/>
    <col min="10046" max="10046" width="97.85546875" style="42" customWidth="1"/>
    <col min="10047" max="10240" width="8.85546875" style="42"/>
    <col min="10241" max="10241" width="1.28515625" style="42" customWidth="1"/>
    <col min="10242" max="10242" width="44.85546875" style="42" customWidth="1"/>
    <col min="10243" max="10243" width="47.28515625" style="42" customWidth="1"/>
    <col min="10244" max="10244" width="8.140625" style="42" customWidth="1"/>
    <col min="10245" max="10245" width="8.28515625" style="42" customWidth="1"/>
    <col min="10246" max="10246" width="5.42578125" style="42" customWidth="1"/>
    <col min="10247" max="10247" width="8.5703125" style="42" customWidth="1"/>
    <col min="10248" max="10248" width="13.7109375" style="42" customWidth="1"/>
    <col min="10249" max="10249" width="15.7109375" style="42" customWidth="1"/>
    <col min="10250" max="10250" width="14.7109375" style="42" customWidth="1"/>
    <col min="10251" max="10251" width="15" style="42" customWidth="1"/>
    <col min="10252" max="10253" width="14.28515625" style="42" customWidth="1"/>
    <col min="10254" max="10254" width="0" style="42" hidden="1" customWidth="1"/>
    <col min="10255" max="10255" width="18.85546875" style="42" customWidth="1"/>
    <col min="10256" max="10268" width="8" style="42" customWidth="1"/>
    <col min="10269" max="10272" width="9.28515625" style="42" customWidth="1"/>
    <col min="10273" max="10300" width="8.85546875" style="42"/>
    <col min="10301" max="10301" width="64" style="42" customWidth="1"/>
    <col min="10302" max="10302" width="97.85546875" style="42" customWidth="1"/>
    <col min="10303" max="10496" width="8.85546875" style="42"/>
    <col min="10497" max="10497" width="1.28515625" style="42" customWidth="1"/>
    <col min="10498" max="10498" width="44.85546875" style="42" customWidth="1"/>
    <col min="10499" max="10499" width="47.28515625" style="42" customWidth="1"/>
    <col min="10500" max="10500" width="8.140625" style="42" customWidth="1"/>
    <col min="10501" max="10501" width="8.28515625" style="42" customWidth="1"/>
    <col min="10502" max="10502" width="5.42578125" style="42" customWidth="1"/>
    <col min="10503" max="10503" width="8.5703125" style="42" customWidth="1"/>
    <col min="10504" max="10504" width="13.7109375" style="42" customWidth="1"/>
    <col min="10505" max="10505" width="15.7109375" style="42" customWidth="1"/>
    <col min="10506" max="10506" width="14.7109375" style="42" customWidth="1"/>
    <col min="10507" max="10507" width="15" style="42" customWidth="1"/>
    <col min="10508" max="10509" width="14.28515625" style="42" customWidth="1"/>
    <col min="10510" max="10510" width="0" style="42" hidden="1" customWidth="1"/>
    <col min="10511" max="10511" width="18.85546875" style="42" customWidth="1"/>
    <col min="10512" max="10524" width="8" style="42" customWidth="1"/>
    <col min="10525" max="10528" width="9.28515625" style="42" customWidth="1"/>
    <col min="10529" max="10556" width="8.85546875" style="42"/>
    <col min="10557" max="10557" width="64" style="42" customWidth="1"/>
    <col min="10558" max="10558" width="97.85546875" style="42" customWidth="1"/>
    <col min="10559" max="10752" width="8.85546875" style="42"/>
    <col min="10753" max="10753" width="1.28515625" style="42" customWidth="1"/>
    <col min="10754" max="10754" width="44.85546875" style="42" customWidth="1"/>
    <col min="10755" max="10755" width="47.28515625" style="42" customWidth="1"/>
    <col min="10756" max="10756" width="8.140625" style="42" customWidth="1"/>
    <col min="10757" max="10757" width="8.28515625" style="42" customWidth="1"/>
    <col min="10758" max="10758" width="5.42578125" style="42" customWidth="1"/>
    <col min="10759" max="10759" width="8.5703125" style="42" customWidth="1"/>
    <col min="10760" max="10760" width="13.7109375" style="42" customWidth="1"/>
    <col min="10761" max="10761" width="15.7109375" style="42" customWidth="1"/>
    <col min="10762" max="10762" width="14.7109375" style="42" customWidth="1"/>
    <col min="10763" max="10763" width="15" style="42" customWidth="1"/>
    <col min="10764" max="10765" width="14.28515625" style="42" customWidth="1"/>
    <col min="10766" max="10766" width="0" style="42" hidden="1" customWidth="1"/>
    <col min="10767" max="10767" width="18.85546875" style="42" customWidth="1"/>
    <col min="10768" max="10780" width="8" style="42" customWidth="1"/>
    <col min="10781" max="10784" width="9.28515625" style="42" customWidth="1"/>
    <col min="10785" max="10812" width="8.85546875" style="42"/>
    <col min="10813" max="10813" width="64" style="42" customWidth="1"/>
    <col min="10814" max="10814" width="97.85546875" style="42" customWidth="1"/>
    <col min="10815" max="11008" width="8.85546875" style="42"/>
    <col min="11009" max="11009" width="1.28515625" style="42" customWidth="1"/>
    <col min="11010" max="11010" width="44.85546875" style="42" customWidth="1"/>
    <col min="11011" max="11011" width="47.28515625" style="42" customWidth="1"/>
    <col min="11012" max="11012" width="8.140625" style="42" customWidth="1"/>
    <col min="11013" max="11013" width="8.28515625" style="42" customWidth="1"/>
    <col min="11014" max="11014" width="5.42578125" style="42" customWidth="1"/>
    <col min="11015" max="11015" width="8.5703125" style="42" customWidth="1"/>
    <col min="11016" max="11016" width="13.7109375" style="42" customWidth="1"/>
    <col min="11017" max="11017" width="15.7109375" style="42" customWidth="1"/>
    <col min="11018" max="11018" width="14.7109375" style="42" customWidth="1"/>
    <col min="11019" max="11019" width="15" style="42" customWidth="1"/>
    <col min="11020" max="11021" width="14.28515625" style="42" customWidth="1"/>
    <col min="11022" max="11022" width="0" style="42" hidden="1" customWidth="1"/>
    <col min="11023" max="11023" width="18.85546875" style="42" customWidth="1"/>
    <col min="11024" max="11036" width="8" style="42" customWidth="1"/>
    <col min="11037" max="11040" width="9.28515625" style="42" customWidth="1"/>
    <col min="11041" max="11068" width="8.85546875" style="42"/>
    <col min="11069" max="11069" width="64" style="42" customWidth="1"/>
    <col min="11070" max="11070" width="97.85546875" style="42" customWidth="1"/>
    <col min="11071" max="11264" width="8.85546875" style="42"/>
    <col min="11265" max="11265" width="1.28515625" style="42" customWidth="1"/>
    <col min="11266" max="11266" width="44.85546875" style="42" customWidth="1"/>
    <col min="11267" max="11267" width="47.28515625" style="42" customWidth="1"/>
    <col min="11268" max="11268" width="8.140625" style="42" customWidth="1"/>
    <col min="11269" max="11269" width="8.28515625" style="42" customWidth="1"/>
    <col min="11270" max="11270" width="5.42578125" style="42" customWidth="1"/>
    <col min="11271" max="11271" width="8.5703125" style="42" customWidth="1"/>
    <col min="11272" max="11272" width="13.7109375" style="42" customWidth="1"/>
    <col min="11273" max="11273" width="15.7109375" style="42" customWidth="1"/>
    <col min="11274" max="11274" width="14.7109375" style="42" customWidth="1"/>
    <col min="11275" max="11275" width="15" style="42" customWidth="1"/>
    <col min="11276" max="11277" width="14.28515625" style="42" customWidth="1"/>
    <col min="11278" max="11278" width="0" style="42" hidden="1" customWidth="1"/>
    <col min="11279" max="11279" width="18.85546875" style="42" customWidth="1"/>
    <col min="11280" max="11292" width="8" style="42" customWidth="1"/>
    <col min="11293" max="11296" width="9.28515625" style="42" customWidth="1"/>
    <col min="11297" max="11324" width="8.85546875" style="42"/>
    <col min="11325" max="11325" width="64" style="42" customWidth="1"/>
    <col min="11326" max="11326" width="97.85546875" style="42" customWidth="1"/>
    <col min="11327" max="11520" width="8.85546875" style="42"/>
    <col min="11521" max="11521" width="1.28515625" style="42" customWidth="1"/>
    <col min="11522" max="11522" width="44.85546875" style="42" customWidth="1"/>
    <col min="11523" max="11523" width="47.28515625" style="42" customWidth="1"/>
    <col min="11524" max="11524" width="8.140625" style="42" customWidth="1"/>
    <col min="11525" max="11525" width="8.28515625" style="42" customWidth="1"/>
    <col min="11526" max="11526" width="5.42578125" style="42" customWidth="1"/>
    <col min="11527" max="11527" width="8.5703125" style="42" customWidth="1"/>
    <col min="11528" max="11528" width="13.7109375" style="42" customWidth="1"/>
    <col min="11529" max="11529" width="15.7109375" style="42" customWidth="1"/>
    <col min="11530" max="11530" width="14.7109375" style="42" customWidth="1"/>
    <col min="11531" max="11531" width="15" style="42" customWidth="1"/>
    <col min="11532" max="11533" width="14.28515625" style="42" customWidth="1"/>
    <col min="11534" max="11534" width="0" style="42" hidden="1" customWidth="1"/>
    <col min="11535" max="11535" width="18.85546875" style="42" customWidth="1"/>
    <col min="11536" max="11548" width="8" style="42" customWidth="1"/>
    <col min="11549" max="11552" width="9.28515625" style="42" customWidth="1"/>
    <col min="11553" max="11580" width="8.85546875" style="42"/>
    <col min="11581" max="11581" width="64" style="42" customWidth="1"/>
    <col min="11582" max="11582" width="97.85546875" style="42" customWidth="1"/>
    <col min="11583" max="11776" width="8.85546875" style="42"/>
    <col min="11777" max="11777" width="1.28515625" style="42" customWidth="1"/>
    <col min="11778" max="11778" width="44.85546875" style="42" customWidth="1"/>
    <col min="11779" max="11779" width="47.28515625" style="42" customWidth="1"/>
    <col min="11780" max="11780" width="8.140625" style="42" customWidth="1"/>
    <col min="11781" max="11781" width="8.28515625" style="42" customWidth="1"/>
    <col min="11782" max="11782" width="5.42578125" style="42" customWidth="1"/>
    <col min="11783" max="11783" width="8.5703125" style="42" customWidth="1"/>
    <col min="11784" max="11784" width="13.7109375" style="42" customWidth="1"/>
    <col min="11785" max="11785" width="15.7109375" style="42" customWidth="1"/>
    <col min="11786" max="11786" width="14.7109375" style="42" customWidth="1"/>
    <col min="11787" max="11787" width="15" style="42" customWidth="1"/>
    <col min="11788" max="11789" width="14.28515625" style="42" customWidth="1"/>
    <col min="11790" max="11790" width="0" style="42" hidden="1" customWidth="1"/>
    <col min="11791" max="11791" width="18.85546875" style="42" customWidth="1"/>
    <col min="11792" max="11804" width="8" style="42" customWidth="1"/>
    <col min="11805" max="11808" width="9.28515625" style="42" customWidth="1"/>
    <col min="11809" max="11836" width="8.85546875" style="42"/>
    <col min="11837" max="11837" width="64" style="42" customWidth="1"/>
    <col min="11838" max="11838" width="97.85546875" style="42" customWidth="1"/>
    <col min="11839" max="12032" width="8.85546875" style="42"/>
    <col min="12033" max="12033" width="1.28515625" style="42" customWidth="1"/>
    <col min="12034" max="12034" width="44.85546875" style="42" customWidth="1"/>
    <col min="12035" max="12035" width="47.28515625" style="42" customWidth="1"/>
    <col min="12036" max="12036" width="8.140625" style="42" customWidth="1"/>
    <col min="12037" max="12037" width="8.28515625" style="42" customWidth="1"/>
    <col min="12038" max="12038" width="5.42578125" style="42" customWidth="1"/>
    <col min="12039" max="12039" width="8.5703125" style="42" customWidth="1"/>
    <col min="12040" max="12040" width="13.7109375" style="42" customWidth="1"/>
    <col min="12041" max="12041" width="15.7109375" style="42" customWidth="1"/>
    <col min="12042" max="12042" width="14.7109375" style="42" customWidth="1"/>
    <col min="12043" max="12043" width="15" style="42" customWidth="1"/>
    <col min="12044" max="12045" width="14.28515625" style="42" customWidth="1"/>
    <col min="12046" max="12046" width="0" style="42" hidden="1" customWidth="1"/>
    <col min="12047" max="12047" width="18.85546875" style="42" customWidth="1"/>
    <col min="12048" max="12060" width="8" style="42" customWidth="1"/>
    <col min="12061" max="12064" width="9.28515625" style="42" customWidth="1"/>
    <col min="12065" max="12092" width="8.85546875" style="42"/>
    <col min="12093" max="12093" width="64" style="42" customWidth="1"/>
    <col min="12094" max="12094" width="97.85546875" style="42" customWidth="1"/>
    <col min="12095" max="12288" width="8.85546875" style="42"/>
    <col min="12289" max="12289" width="1.28515625" style="42" customWidth="1"/>
    <col min="12290" max="12290" width="44.85546875" style="42" customWidth="1"/>
    <col min="12291" max="12291" width="47.28515625" style="42" customWidth="1"/>
    <col min="12292" max="12292" width="8.140625" style="42" customWidth="1"/>
    <col min="12293" max="12293" width="8.28515625" style="42" customWidth="1"/>
    <col min="12294" max="12294" width="5.42578125" style="42" customWidth="1"/>
    <col min="12295" max="12295" width="8.5703125" style="42" customWidth="1"/>
    <col min="12296" max="12296" width="13.7109375" style="42" customWidth="1"/>
    <col min="12297" max="12297" width="15.7109375" style="42" customWidth="1"/>
    <col min="12298" max="12298" width="14.7109375" style="42" customWidth="1"/>
    <col min="12299" max="12299" width="15" style="42" customWidth="1"/>
    <col min="12300" max="12301" width="14.28515625" style="42" customWidth="1"/>
    <col min="12302" max="12302" width="0" style="42" hidden="1" customWidth="1"/>
    <col min="12303" max="12303" width="18.85546875" style="42" customWidth="1"/>
    <col min="12304" max="12316" width="8" style="42" customWidth="1"/>
    <col min="12317" max="12320" width="9.28515625" style="42" customWidth="1"/>
    <col min="12321" max="12348" width="8.85546875" style="42"/>
    <col min="12349" max="12349" width="64" style="42" customWidth="1"/>
    <col min="12350" max="12350" width="97.85546875" style="42" customWidth="1"/>
    <col min="12351" max="12544" width="8.85546875" style="42"/>
    <col min="12545" max="12545" width="1.28515625" style="42" customWidth="1"/>
    <col min="12546" max="12546" width="44.85546875" style="42" customWidth="1"/>
    <col min="12547" max="12547" width="47.28515625" style="42" customWidth="1"/>
    <col min="12548" max="12548" width="8.140625" style="42" customWidth="1"/>
    <col min="12549" max="12549" width="8.28515625" style="42" customWidth="1"/>
    <col min="12550" max="12550" width="5.42578125" style="42" customWidth="1"/>
    <col min="12551" max="12551" width="8.5703125" style="42" customWidth="1"/>
    <col min="12552" max="12552" width="13.7109375" style="42" customWidth="1"/>
    <col min="12553" max="12553" width="15.7109375" style="42" customWidth="1"/>
    <col min="12554" max="12554" width="14.7109375" style="42" customWidth="1"/>
    <col min="12555" max="12555" width="15" style="42" customWidth="1"/>
    <col min="12556" max="12557" width="14.28515625" style="42" customWidth="1"/>
    <col min="12558" max="12558" width="0" style="42" hidden="1" customWidth="1"/>
    <col min="12559" max="12559" width="18.85546875" style="42" customWidth="1"/>
    <col min="12560" max="12572" width="8" style="42" customWidth="1"/>
    <col min="12573" max="12576" width="9.28515625" style="42" customWidth="1"/>
    <col min="12577" max="12604" width="8.85546875" style="42"/>
    <col min="12605" max="12605" width="64" style="42" customWidth="1"/>
    <col min="12606" max="12606" width="97.85546875" style="42" customWidth="1"/>
    <col min="12607" max="12800" width="8.85546875" style="42"/>
    <col min="12801" max="12801" width="1.28515625" style="42" customWidth="1"/>
    <col min="12802" max="12802" width="44.85546875" style="42" customWidth="1"/>
    <col min="12803" max="12803" width="47.28515625" style="42" customWidth="1"/>
    <col min="12804" max="12804" width="8.140625" style="42" customWidth="1"/>
    <col min="12805" max="12805" width="8.28515625" style="42" customWidth="1"/>
    <col min="12806" max="12806" width="5.42578125" style="42" customWidth="1"/>
    <col min="12807" max="12807" width="8.5703125" style="42" customWidth="1"/>
    <col min="12808" max="12808" width="13.7109375" style="42" customWidth="1"/>
    <col min="12809" max="12809" width="15.7109375" style="42" customWidth="1"/>
    <col min="12810" max="12810" width="14.7109375" style="42" customWidth="1"/>
    <col min="12811" max="12811" width="15" style="42" customWidth="1"/>
    <col min="12812" max="12813" width="14.28515625" style="42" customWidth="1"/>
    <col min="12814" max="12814" width="0" style="42" hidden="1" customWidth="1"/>
    <col min="12815" max="12815" width="18.85546875" style="42" customWidth="1"/>
    <col min="12816" max="12828" width="8" style="42" customWidth="1"/>
    <col min="12829" max="12832" width="9.28515625" style="42" customWidth="1"/>
    <col min="12833" max="12860" width="8.85546875" style="42"/>
    <col min="12861" max="12861" width="64" style="42" customWidth="1"/>
    <col min="12862" max="12862" width="97.85546875" style="42" customWidth="1"/>
    <col min="12863" max="13056" width="8.85546875" style="42"/>
    <col min="13057" max="13057" width="1.28515625" style="42" customWidth="1"/>
    <col min="13058" max="13058" width="44.85546875" style="42" customWidth="1"/>
    <col min="13059" max="13059" width="47.28515625" style="42" customWidth="1"/>
    <col min="13060" max="13060" width="8.140625" style="42" customWidth="1"/>
    <col min="13061" max="13061" width="8.28515625" style="42" customWidth="1"/>
    <col min="13062" max="13062" width="5.42578125" style="42" customWidth="1"/>
    <col min="13063" max="13063" width="8.5703125" style="42" customWidth="1"/>
    <col min="13064" max="13064" width="13.7109375" style="42" customWidth="1"/>
    <col min="13065" max="13065" width="15.7109375" style="42" customWidth="1"/>
    <col min="13066" max="13066" width="14.7109375" style="42" customWidth="1"/>
    <col min="13067" max="13067" width="15" style="42" customWidth="1"/>
    <col min="13068" max="13069" width="14.28515625" style="42" customWidth="1"/>
    <col min="13070" max="13070" width="0" style="42" hidden="1" customWidth="1"/>
    <col min="13071" max="13071" width="18.85546875" style="42" customWidth="1"/>
    <col min="13072" max="13084" width="8" style="42" customWidth="1"/>
    <col min="13085" max="13088" width="9.28515625" style="42" customWidth="1"/>
    <col min="13089" max="13116" width="8.85546875" style="42"/>
    <col min="13117" max="13117" width="64" style="42" customWidth="1"/>
    <col min="13118" max="13118" width="97.85546875" style="42" customWidth="1"/>
    <col min="13119" max="13312" width="8.85546875" style="42"/>
    <col min="13313" max="13313" width="1.28515625" style="42" customWidth="1"/>
    <col min="13314" max="13314" width="44.85546875" style="42" customWidth="1"/>
    <col min="13315" max="13315" width="47.28515625" style="42" customWidth="1"/>
    <col min="13316" max="13316" width="8.140625" style="42" customWidth="1"/>
    <col min="13317" max="13317" width="8.28515625" style="42" customWidth="1"/>
    <col min="13318" max="13318" width="5.42578125" style="42" customWidth="1"/>
    <col min="13319" max="13319" width="8.5703125" style="42" customWidth="1"/>
    <col min="13320" max="13320" width="13.7109375" style="42" customWidth="1"/>
    <col min="13321" max="13321" width="15.7109375" style="42" customWidth="1"/>
    <col min="13322" max="13322" width="14.7109375" style="42" customWidth="1"/>
    <col min="13323" max="13323" width="15" style="42" customWidth="1"/>
    <col min="13324" max="13325" width="14.28515625" style="42" customWidth="1"/>
    <col min="13326" max="13326" width="0" style="42" hidden="1" customWidth="1"/>
    <col min="13327" max="13327" width="18.85546875" style="42" customWidth="1"/>
    <col min="13328" max="13340" width="8" style="42" customWidth="1"/>
    <col min="13341" max="13344" width="9.28515625" style="42" customWidth="1"/>
    <col min="13345" max="13372" width="8.85546875" style="42"/>
    <col min="13373" max="13373" width="64" style="42" customWidth="1"/>
    <col min="13374" max="13374" width="97.85546875" style="42" customWidth="1"/>
    <col min="13375" max="13568" width="8.85546875" style="42"/>
    <col min="13569" max="13569" width="1.28515625" style="42" customWidth="1"/>
    <col min="13570" max="13570" width="44.85546875" style="42" customWidth="1"/>
    <col min="13571" max="13571" width="47.28515625" style="42" customWidth="1"/>
    <col min="13572" max="13572" width="8.140625" style="42" customWidth="1"/>
    <col min="13573" max="13573" width="8.28515625" style="42" customWidth="1"/>
    <col min="13574" max="13574" width="5.42578125" style="42" customWidth="1"/>
    <col min="13575" max="13575" width="8.5703125" style="42" customWidth="1"/>
    <col min="13576" max="13576" width="13.7109375" style="42" customWidth="1"/>
    <col min="13577" max="13577" width="15.7109375" style="42" customWidth="1"/>
    <col min="13578" max="13578" width="14.7109375" style="42" customWidth="1"/>
    <col min="13579" max="13579" width="15" style="42" customWidth="1"/>
    <col min="13580" max="13581" width="14.28515625" style="42" customWidth="1"/>
    <col min="13582" max="13582" width="0" style="42" hidden="1" customWidth="1"/>
    <col min="13583" max="13583" width="18.85546875" style="42" customWidth="1"/>
    <col min="13584" max="13596" width="8" style="42" customWidth="1"/>
    <col min="13597" max="13600" width="9.28515625" style="42" customWidth="1"/>
    <col min="13601" max="13628" width="8.85546875" style="42"/>
    <col min="13629" max="13629" width="64" style="42" customWidth="1"/>
    <col min="13630" max="13630" width="97.85546875" style="42" customWidth="1"/>
    <col min="13631" max="13824" width="8.85546875" style="42"/>
    <col min="13825" max="13825" width="1.28515625" style="42" customWidth="1"/>
    <col min="13826" max="13826" width="44.85546875" style="42" customWidth="1"/>
    <col min="13827" max="13827" width="47.28515625" style="42" customWidth="1"/>
    <col min="13828" max="13828" width="8.140625" style="42" customWidth="1"/>
    <col min="13829" max="13829" width="8.28515625" style="42" customWidth="1"/>
    <col min="13830" max="13830" width="5.42578125" style="42" customWidth="1"/>
    <col min="13831" max="13831" width="8.5703125" style="42" customWidth="1"/>
    <col min="13832" max="13832" width="13.7109375" style="42" customWidth="1"/>
    <col min="13833" max="13833" width="15.7109375" style="42" customWidth="1"/>
    <col min="13834" max="13834" width="14.7109375" style="42" customWidth="1"/>
    <col min="13835" max="13835" width="15" style="42" customWidth="1"/>
    <col min="13836" max="13837" width="14.28515625" style="42" customWidth="1"/>
    <col min="13838" max="13838" width="0" style="42" hidden="1" customWidth="1"/>
    <col min="13839" max="13839" width="18.85546875" style="42" customWidth="1"/>
    <col min="13840" max="13852" width="8" style="42" customWidth="1"/>
    <col min="13853" max="13856" width="9.28515625" style="42" customWidth="1"/>
    <col min="13857" max="13884" width="8.85546875" style="42"/>
    <col min="13885" max="13885" width="64" style="42" customWidth="1"/>
    <col min="13886" max="13886" width="97.85546875" style="42" customWidth="1"/>
    <col min="13887" max="14080" width="8.85546875" style="42"/>
    <col min="14081" max="14081" width="1.28515625" style="42" customWidth="1"/>
    <col min="14082" max="14082" width="44.85546875" style="42" customWidth="1"/>
    <col min="14083" max="14083" width="47.28515625" style="42" customWidth="1"/>
    <col min="14084" max="14084" width="8.140625" style="42" customWidth="1"/>
    <col min="14085" max="14085" width="8.28515625" style="42" customWidth="1"/>
    <col min="14086" max="14086" width="5.42578125" style="42" customWidth="1"/>
    <col min="14087" max="14087" width="8.5703125" style="42" customWidth="1"/>
    <col min="14088" max="14088" width="13.7109375" style="42" customWidth="1"/>
    <col min="14089" max="14089" width="15.7109375" style="42" customWidth="1"/>
    <col min="14090" max="14090" width="14.7109375" style="42" customWidth="1"/>
    <col min="14091" max="14091" width="15" style="42" customWidth="1"/>
    <col min="14092" max="14093" width="14.28515625" style="42" customWidth="1"/>
    <col min="14094" max="14094" width="0" style="42" hidden="1" customWidth="1"/>
    <col min="14095" max="14095" width="18.85546875" style="42" customWidth="1"/>
    <col min="14096" max="14108" width="8" style="42" customWidth="1"/>
    <col min="14109" max="14112" width="9.28515625" style="42" customWidth="1"/>
    <col min="14113" max="14140" width="8.85546875" style="42"/>
    <col min="14141" max="14141" width="64" style="42" customWidth="1"/>
    <col min="14142" max="14142" width="97.85546875" style="42" customWidth="1"/>
    <col min="14143" max="14336" width="8.85546875" style="42"/>
    <col min="14337" max="14337" width="1.28515625" style="42" customWidth="1"/>
    <col min="14338" max="14338" width="44.85546875" style="42" customWidth="1"/>
    <col min="14339" max="14339" width="47.28515625" style="42" customWidth="1"/>
    <col min="14340" max="14340" width="8.140625" style="42" customWidth="1"/>
    <col min="14341" max="14341" width="8.28515625" style="42" customWidth="1"/>
    <col min="14342" max="14342" width="5.42578125" style="42" customWidth="1"/>
    <col min="14343" max="14343" width="8.5703125" style="42" customWidth="1"/>
    <col min="14344" max="14344" width="13.7109375" style="42" customWidth="1"/>
    <col min="14345" max="14345" width="15.7109375" style="42" customWidth="1"/>
    <col min="14346" max="14346" width="14.7109375" style="42" customWidth="1"/>
    <col min="14347" max="14347" width="15" style="42" customWidth="1"/>
    <col min="14348" max="14349" width="14.28515625" style="42" customWidth="1"/>
    <col min="14350" max="14350" width="0" style="42" hidden="1" customWidth="1"/>
    <col min="14351" max="14351" width="18.85546875" style="42" customWidth="1"/>
    <col min="14352" max="14364" width="8" style="42" customWidth="1"/>
    <col min="14365" max="14368" width="9.28515625" style="42" customWidth="1"/>
    <col min="14369" max="14396" width="8.85546875" style="42"/>
    <col min="14397" max="14397" width="64" style="42" customWidth="1"/>
    <col min="14398" max="14398" width="97.85546875" style="42" customWidth="1"/>
    <col min="14399" max="14592" width="8.85546875" style="42"/>
    <col min="14593" max="14593" width="1.28515625" style="42" customWidth="1"/>
    <col min="14594" max="14594" width="44.85546875" style="42" customWidth="1"/>
    <col min="14595" max="14595" width="47.28515625" style="42" customWidth="1"/>
    <col min="14596" max="14596" width="8.140625" style="42" customWidth="1"/>
    <col min="14597" max="14597" width="8.28515625" style="42" customWidth="1"/>
    <col min="14598" max="14598" width="5.42578125" style="42" customWidth="1"/>
    <col min="14599" max="14599" width="8.5703125" style="42" customWidth="1"/>
    <col min="14600" max="14600" width="13.7109375" style="42" customWidth="1"/>
    <col min="14601" max="14601" width="15.7109375" style="42" customWidth="1"/>
    <col min="14602" max="14602" width="14.7109375" style="42" customWidth="1"/>
    <col min="14603" max="14603" width="15" style="42" customWidth="1"/>
    <col min="14604" max="14605" width="14.28515625" style="42" customWidth="1"/>
    <col min="14606" max="14606" width="0" style="42" hidden="1" customWidth="1"/>
    <col min="14607" max="14607" width="18.85546875" style="42" customWidth="1"/>
    <col min="14608" max="14620" width="8" style="42" customWidth="1"/>
    <col min="14621" max="14624" width="9.28515625" style="42" customWidth="1"/>
    <col min="14625" max="14652" width="8.85546875" style="42"/>
    <col min="14653" max="14653" width="64" style="42" customWidth="1"/>
    <col min="14654" max="14654" width="97.85546875" style="42" customWidth="1"/>
    <col min="14655" max="14848" width="8.85546875" style="42"/>
    <col min="14849" max="14849" width="1.28515625" style="42" customWidth="1"/>
    <col min="14850" max="14850" width="44.85546875" style="42" customWidth="1"/>
    <col min="14851" max="14851" width="47.28515625" style="42" customWidth="1"/>
    <col min="14852" max="14852" width="8.140625" style="42" customWidth="1"/>
    <col min="14853" max="14853" width="8.28515625" style="42" customWidth="1"/>
    <col min="14854" max="14854" width="5.42578125" style="42" customWidth="1"/>
    <col min="14855" max="14855" width="8.5703125" style="42" customWidth="1"/>
    <col min="14856" max="14856" width="13.7109375" style="42" customWidth="1"/>
    <col min="14857" max="14857" width="15.7109375" style="42" customWidth="1"/>
    <col min="14858" max="14858" width="14.7109375" style="42" customWidth="1"/>
    <col min="14859" max="14859" width="15" style="42" customWidth="1"/>
    <col min="14860" max="14861" width="14.28515625" style="42" customWidth="1"/>
    <col min="14862" max="14862" width="0" style="42" hidden="1" customWidth="1"/>
    <col min="14863" max="14863" width="18.85546875" style="42" customWidth="1"/>
    <col min="14864" max="14876" width="8" style="42" customWidth="1"/>
    <col min="14877" max="14880" width="9.28515625" style="42" customWidth="1"/>
    <col min="14881" max="14908" width="8.85546875" style="42"/>
    <col min="14909" max="14909" width="64" style="42" customWidth="1"/>
    <col min="14910" max="14910" width="97.85546875" style="42" customWidth="1"/>
    <col min="14911" max="15104" width="8.85546875" style="42"/>
    <col min="15105" max="15105" width="1.28515625" style="42" customWidth="1"/>
    <col min="15106" max="15106" width="44.85546875" style="42" customWidth="1"/>
    <col min="15107" max="15107" width="47.28515625" style="42" customWidth="1"/>
    <col min="15108" max="15108" width="8.140625" style="42" customWidth="1"/>
    <col min="15109" max="15109" width="8.28515625" style="42" customWidth="1"/>
    <col min="15110" max="15110" width="5.42578125" style="42" customWidth="1"/>
    <col min="15111" max="15111" width="8.5703125" style="42" customWidth="1"/>
    <col min="15112" max="15112" width="13.7109375" style="42" customWidth="1"/>
    <col min="15113" max="15113" width="15.7109375" style="42" customWidth="1"/>
    <col min="15114" max="15114" width="14.7109375" style="42" customWidth="1"/>
    <col min="15115" max="15115" width="15" style="42" customWidth="1"/>
    <col min="15116" max="15117" width="14.28515625" style="42" customWidth="1"/>
    <col min="15118" max="15118" width="0" style="42" hidden="1" customWidth="1"/>
    <col min="15119" max="15119" width="18.85546875" style="42" customWidth="1"/>
    <col min="15120" max="15132" width="8" style="42" customWidth="1"/>
    <col min="15133" max="15136" width="9.28515625" style="42" customWidth="1"/>
    <col min="15137" max="15164" width="8.85546875" style="42"/>
    <col min="15165" max="15165" width="64" style="42" customWidth="1"/>
    <col min="15166" max="15166" width="97.85546875" style="42" customWidth="1"/>
    <col min="15167" max="15360" width="8.85546875" style="42"/>
    <col min="15361" max="15361" width="1.28515625" style="42" customWidth="1"/>
    <col min="15362" max="15362" width="44.85546875" style="42" customWidth="1"/>
    <col min="15363" max="15363" width="47.28515625" style="42" customWidth="1"/>
    <col min="15364" max="15364" width="8.140625" style="42" customWidth="1"/>
    <col min="15365" max="15365" width="8.28515625" style="42" customWidth="1"/>
    <col min="15366" max="15366" width="5.42578125" style="42" customWidth="1"/>
    <col min="15367" max="15367" width="8.5703125" style="42" customWidth="1"/>
    <col min="15368" max="15368" width="13.7109375" style="42" customWidth="1"/>
    <col min="15369" max="15369" width="15.7109375" style="42" customWidth="1"/>
    <col min="15370" max="15370" width="14.7109375" style="42" customWidth="1"/>
    <col min="15371" max="15371" width="15" style="42" customWidth="1"/>
    <col min="15372" max="15373" width="14.28515625" style="42" customWidth="1"/>
    <col min="15374" max="15374" width="0" style="42" hidden="1" customWidth="1"/>
    <col min="15375" max="15375" width="18.85546875" style="42" customWidth="1"/>
    <col min="15376" max="15388" width="8" style="42" customWidth="1"/>
    <col min="15389" max="15392" width="9.28515625" style="42" customWidth="1"/>
    <col min="15393" max="15420" width="8.85546875" style="42"/>
    <col min="15421" max="15421" width="64" style="42" customWidth="1"/>
    <col min="15422" max="15422" width="97.85546875" style="42" customWidth="1"/>
    <col min="15423" max="15616" width="8.85546875" style="42"/>
    <col min="15617" max="15617" width="1.28515625" style="42" customWidth="1"/>
    <col min="15618" max="15618" width="44.85546875" style="42" customWidth="1"/>
    <col min="15619" max="15619" width="47.28515625" style="42" customWidth="1"/>
    <col min="15620" max="15620" width="8.140625" style="42" customWidth="1"/>
    <col min="15621" max="15621" width="8.28515625" style="42" customWidth="1"/>
    <col min="15622" max="15622" width="5.42578125" style="42" customWidth="1"/>
    <col min="15623" max="15623" width="8.5703125" style="42" customWidth="1"/>
    <col min="15624" max="15624" width="13.7109375" style="42" customWidth="1"/>
    <col min="15625" max="15625" width="15.7109375" style="42" customWidth="1"/>
    <col min="15626" max="15626" width="14.7109375" style="42" customWidth="1"/>
    <col min="15627" max="15627" width="15" style="42" customWidth="1"/>
    <col min="15628" max="15629" width="14.28515625" style="42" customWidth="1"/>
    <col min="15630" max="15630" width="0" style="42" hidden="1" customWidth="1"/>
    <col min="15631" max="15631" width="18.85546875" style="42" customWidth="1"/>
    <col min="15632" max="15644" width="8" style="42" customWidth="1"/>
    <col min="15645" max="15648" width="9.28515625" style="42" customWidth="1"/>
    <col min="15649" max="15676" width="8.85546875" style="42"/>
    <col min="15677" max="15677" width="64" style="42" customWidth="1"/>
    <col min="15678" max="15678" width="97.85546875" style="42" customWidth="1"/>
    <col min="15679" max="15872" width="8.85546875" style="42"/>
    <col min="15873" max="15873" width="1.28515625" style="42" customWidth="1"/>
    <col min="15874" max="15874" width="44.85546875" style="42" customWidth="1"/>
    <col min="15875" max="15875" width="47.28515625" style="42" customWidth="1"/>
    <col min="15876" max="15876" width="8.140625" style="42" customWidth="1"/>
    <col min="15877" max="15877" width="8.28515625" style="42" customWidth="1"/>
    <col min="15878" max="15878" width="5.42578125" style="42" customWidth="1"/>
    <col min="15879" max="15879" width="8.5703125" style="42" customWidth="1"/>
    <col min="15880" max="15880" width="13.7109375" style="42" customWidth="1"/>
    <col min="15881" max="15881" width="15.7109375" style="42" customWidth="1"/>
    <col min="15882" max="15882" width="14.7109375" style="42" customWidth="1"/>
    <col min="15883" max="15883" width="15" style="42" customWidth="1"/>
    <col min="15884" max="15885" width="14.28515625" style="42" customWidth="1"/>
    <col min="15886" max="15886" width="0" style="42" hidden="1" customWidth="1"/>
    <col min="15887" max="15887" width="18.85546875" style="42" customWidth="1"/>
    <col min="15888" max="15900" width="8" style="42" customWidth="1"/>
    <col min="15901" max="15904" width="9.28515625" style="42" customWidth="1"/>
    <col min="15905" max="15932" width="8.85546875" style="42"/>
    <col min="15933" max="15933" width="64" style="42" customWidth="1"/>
    <col min="15934" max="15934" width="97.85546875" style="42" customWidth="1"/>
    <col min="15935" max="16128" width="8.85546875" style="42"/>
    <col min="16129" max="16129" width="1.28515625" style="42" customWidth="1"/>
    <col min="16130" max="16130" width="44.85546875" style="42" customWidth="1"/>
    <col min="16131" max="16131" width="47.28515625" style="42" customWidth="1"/>
    <col min="16132" max="16132" width="8.140625" style="42" customWidth="1"/>
    <col min="16133" max="16133" width="8.28515625" style="42" customWidth="1"/>
    <col min="16134" max="16134" width="5.42578125" style="42" customWidth="1"/>
    <col min="16135" max="16135" width="8.5703125" style="42" customWidth="1"/>
    <col min="16136" max="16136" width="13.7109375" style="42" customWidth="1"/>
    <col min="16137" max="16137" width="15.7109375" style="42" customWidth="1"/>
    <col min="16138" max="16138" width="14.7109375" style="42" customWidth="1"/>
    <col min="16139" max="16139" width="15" style="42" customWidth="1"/>
    <col min="16140" max="16141" width="14.28515625" style="42" customWidth="1"/>
    <col min="16142" max="16142" width="0" style="42" hidden="1" customWidth="1"/>
    <col min="16143" max="16143" width="18.85546875" style="42" customWidth="1"/>
    <col min="16144" max="16156" width="8" style="42" customWidth="1"/>
    <col min="16157" max="16160" width="9.28515625" style="42" customWidth="1"/>
    <col min="16161" max="16188" width="8.85546875" style="42"/>
    <col min="16189" max="16189" width="64" style="42" customWidth="1"/>
    <col min="16190" max="16190" width="97.85546875" style="42" customWidth="1"/>
    <col min="16191" max="16383" width="8.85546875" style="42"/>
    <col min="16384" max="16384" width="9.140625" style="42" customWidth="1"/>
  </cols>
  <sheetData>
    <row r="1" spans="1:62" ht="24" customHeight="1" thickTop="1" thickBot="1" x14ac:dyDescent="0.3">
      <c r="A1" s="124"/>
      <c r="B1" s="520"/>
      <c r="C1" s="521"/>
      <c r="D1" s="521"/>
      <c r="E1" s="521"/>
      <c r="F1" s="521"/>
      <c r="G1" s="521"/>
      <c r="H1" s="521"/>
      <c r="I1" s="521"/>
      <c r="J1" s="521"/>
      <c r="K1" s="521"/>
      <c r="L1" s="521"/>
      <c r="M1" s="522"/>
      <c r="N1" s="125"/>
      <c r="BI1" s="43" t="s">
        <v>186</v>
      </c>
      <c r="BJ1" s="44" t="s">
        <v>187</v>
      </c>
    </row>
    <row r="2" spans="1:62" ht="24" customHeight="1" x14ac:dyDescent="0.25">
      <c r="A2" s="126"/>
      <c r="B2" s="533" t="s">
        <v>585</v>
      </c>
      <c r="C2" s="533"/>
      <c r="D2" s="533"/>
      <c r="E2" s="533"/>
      <c r="F2" s="533"/>
      <c r="G2" s="533"/>
      <c r="H2" s="533"/>
      <c r="I2" s="533"/>
      <c r="J2" s="533"/>
      <c r="K2" s="533"/>
      <c r="L2" s="533"/>
      <c r="M2" s="533"/>
      <c r="N2" s="127"/>
      <c r="BI2" s="128"/>
      <c r="BJ2" s="129"/>
    </row>
    <row r="3" spans="1:62" ht="16.149999999999999" customHeight="1" thickBot="1" x14ac:dyDescent="0.3">
      <c r="A3" s="183"/>
      <c r="B3" s="357"/>
      <c r="C3" s="357"/>
      <c r="D3" s="358"/>
      <c r="E3" s="358"/>
      <c r="F3" s="358"/>
      <c r="G3" s="359"/>
      <c r="H3" s="359"/>
      <c r="I3" s="359"/>
      <c r="J3" s="359"/>
      <c r="K3" s="359"/>
      <c r="L3" s="359"/>
      <c r="M3" s="360"/>
      <c r="N3" s="127"/>
      <c r="BI3" s="128"/>
      <c r="BJ3" s="129"/>
    </row>
    <row r="4" spans="1:62" ht="16.149999999999999" customHeight="1" thickBot="1" x14ac:dyDescent="0.3">
      <c r="A4" s="183"/>
      <c r="B4" s="357"/>
      <c r="C4" s="357"/>
      <c r="D4" s="358"/>
      <c r="E4" s="358"/>
      <c r="F4" s="358"/>
      <c r="G4" s="359"/>
      <c r="H4" s="359"/>
      <c r="I4" s="359"/>
      <c r="J4" s="359"/>
      <c r="K4" s="359"/>
      <c r="L4" s="359"/>
      <c r="M4" s="361"/>
      <c r="N4" s="127"/>
      <c r="BI4" s="43" t="s">
        <v>186</v>
      </c>
      <c r="BJ4" s="44" t="s">
        <v>187</v>
      </c>
    </row>
    <row r="5" spans="1:62" ht="16.149999999999999" customHeight="1" x14ac:dyDescent="0.25">
      <c r="A5" s="183"/>
      <c r="B5" s="362" t="s">
        <v>587</v>
      </c>
      <c r="C5" s="364" t="str">
        <f>Dirigente!C5</f>
        <v>Comune di Golfo Aranci</v>
      </c>
      <c r="D5" s="358"/>
      <c r="E5" s="534" t="s">
        <v>576</v>
      </c>
      <c r="F5" s="534"/>
      <c r="G5" s="534"/>
      <c r="H5" s="534"/>
      <c r="I5" s="534"/>
      <c r="J5" s="534"/>
      <c r="K5" s="357"/>
      <c r="L5" s="358" t="s">
        <v>227</v>
      </c>
      <c r="M5" s="361"/>
      <c r="N5" s="127"/>
      <c r="BI5" s="47" t="s">
        <v>190</v>
      </c>
      <c r="BJ5" s="48" t="s">
        <v>191</v>
      </c>
    </row>
    <row r="6" spans="1:62" ht="16.149999999999999" customHeight="1" x14ac:dyDescent="0.25">
      <c r="A6" s="183"/>
      <c r="B6" s="362" t="s">
        <v>588</v>
      </c>
      <c r="C6" s="365" t="str">
        <f>Dirigente!C6</f>
        <v>Finanziario, risorse umane e tributi</v>
      </c>
      <c r="D6" s="358"/>
      <c r="E6" s="535"/>
      <c r="F6" s="535"/>
      <c r="G6" s="535"/>
      <c r="H6" s="535"/>
      <c r="I6" s="535"/>
      <c r="J6" s="535"/>
      <c r="L6" s="358">
        <v>2024</v>
      </c>
      <c r="M6" s="361"/>
      <c r="N6" s="127"/>
      <c r="BI6" s="49" t="s">
        <v>193</v>
      </c>
      <c r="BJ6" s="50" t="s">
        <v>194</v>
      </c>
    </row>
    <row r="7" spans="1:62" ht="16.149999999999999" customHeight="1" x14ac:dyDescent="0.25">
      <c r="A7" s="183"/>
      <c r="B7" s="362" t="s">
        <v>589</v>
      </c>
      <c r="C7" s="365" t="str">
        <f>Dirigente!C7</f>
        <v>Simone Bertuccelli</v>
      </c>
      <c r="D7" s="359"/>
      <c r="E7" s="359"/>
      <c r="F7" s="359"/>
      <c r="G7" s="359"/>
      <c r="H7" s="359"/>
      <c r="I7" s="359"/>
      <c r="J7" s="359"/>
      <c r="K7" s="359"/>
      <c r="L7" s="359"/>
      <c r="M7" s="361"/>
      <c r="N7" s="127"/>
      <c r="BI7" s="49" t="s">
        <v>196</v>
      </c>
      <c r="BJ7" s="50" t="s">
        <v>197</v>
      </c>
    </row>
    <row r="8" spans="1:62" ht="16.149999999999999" customHeight="1" thickBot="1" x14ac:dyDescent="0.3">
      <c r="A8" s="183"/>
      <c r="B8" s="362" t="s">
        <v>229</v>
      </c>
      <c r="C8" s="365"/>
      <c r="D8" s="359"/>
      <c r="E8" s="359"/>
      <c r="F8" s="359"/>
      <c r="G8" s="359"/>
      <c r="H8" s="359"/>
      <c r="I8" s="359"/>
      <c r="J8" s="359"/>
      <c r="K8" s="359"/>
      <c r="L8" s="359"/>
      <c r="M8" s="361"/>
      <c r="N8" s="127"/>
      <c r="BI8" s="355"/>
      <c r="BJ8" s="356"/>
    </row>
    <row r="9" spans="1:62" ht="16.149999999999999" customHeight="1" thickBot="1" x14ac:dyDescent="0.3">
      <c r="A9" s="183"/>
      <c r="B9" s="362"/>
      <c r="C9" s="357"/>
      <c r="D9" s="359"/>
      <c r="E9" s="359"/>
      <c r="F9" s="359"/>
      <c r="G9" s="359"/>
      <c r="H9" s="359"/>
      <c r="I9" s="359"/>
      <c r="J9" s="359"/>
      <c r="K9" s="359"/>
      <c r="L9" s="359"/>
      <c r="M9" s="363"/>
      <c r="N9" s="127"/>
      <c r="BI9" s="43" t="s">
        <v>186</v>
      </c>
      <c r="BJ9" s="44" t="s">
        <v>187</v>
      </c>
    </row>
    <row r="10" spans="1:62" ht="24" customHeight="1" x14ac:dyDescent="0.25">
      <c r="A10" s="126"/>
      <c r="B10" s="501" t="s">
        <v>263</v>
      </c>
      <c r="C10" s="501"/>
      <c r="D10" s="502" t="s">
        <v>264</v>
      </c>
      <c r="E10" s="502" t="s">
        <v>265</v>
      </c>
      <c r="F10" s="502" t="s">
        <v>266</v>
      </c>
      <c r="G10" s="503" t="s">
        <v>267</v>
      </c>
      <c r="H10" s="504" t="s">
        <v>268</v>
      </c>
      <c r="I10" s="504"/>
      <c r="J10" s="504"/>
      <c r="K10" s="504"/>
      <c r="L10" s="504"/>
      <c r="M10" s="505" t="s">
        <v>269</v>
      </c>
      <c r="N10" s="127"/>
      <c r="BI10" s="49" t="s">
        <v>201</v>
      </c>
      <c r="BJ10" s="50" t="s">
        <v>202</v>
      </c>
    </row>
    <row r="11" spans="1:62" ht="24" customHeight="1" x14ac:dyDescent="0.25">
      <c r="A11" s="126"/>
      <c r="B11" s="501"/>
      <c r="C11" s="501"/>
      <c r="D11" s="502"/>
      <c r="E11" s="502"/>
      <c r="F11" s="502"/>
      <c r="G11" s="503"/>
      <c r="H11" s="329">
        <v>1</v>
      </c>
      <c r="I11" s="329">
        <v>2</v>
      </c>
      <c r="J11" s="329">
        <v>3</v>
      </c>
      <c r="K11" s="329">
        <v>4</v>
      </c>
      <c r="L11" s="329">
        <v>5</v>
      </c>
      <c r="M11" s="505"/>
      <c r="N11" s="127"/>
      <c r="BI11" s="49" t="s">
        <v>203</v>
      </c>
      <c r="BJ11" s="50" t="s">
        <v>204</v>
      </c>
    </row>
    <row r="12" spans="1:62" ht="24" customHeight="1" x14ac:dyDescent="0.25">
      <c r="A12" s="126"/>
      <c r="B12" s="501"/>
      <c r="C12" s="501"/>
      <c r="D12" s="502"/>
      <c r="E12" s="502"/>
      <c r="F12" s="502"/>
      <c r="G12" s="503"/>
      <c r="H12" s="330" t="s">
        <v>232</v>
      </c>
      <c r="I12" s="330" t="s">
        <v>233</v>
      </c>
      <c r="J12" s="331" t="s">
        <v>234</v>
      </c>
      <c r="K12" s="331" t="s">
        <v>270</v>
      </c>
      <c r="L12" s="331" t="s">
        <v>271</v>
      </c>
      <c r="M12" s="505"/>
      <c r="N12" s="127"/>
      <c r="BI12" s="49" t="s">
        <v>207</v>
      </c>
      <c r="BJ12" s="50" t="s">
        <v>208</v>
      </c>
    </row>
    <row r="13" spans="1:62" ht="24" customHeight="1" x14ac:dyDescent="0.25">
      <c r="A13" s="126"/>
      <c r="B13" s="332" t="s">
        <v>212</v>
      </c>
      <c r="C13" s="332" t="s">
        <v>238</v>
      </c>
      <c r="D13" s="502"/>
      <c r="E13" s="502"/>
      <c r="F13" s="502"/>
      <c r="G13" s="503"/>
      <c r="H13" s="328" t="s">
        <v>56</v>
      </c>
      <c r="I13" s="328" t="s">
        <v>57</v>
      </c>
      <c r="J13" s="328" t="s">
        <v>243</v>
      </c>
      <c r="K13" s="328" t="s">
        <v>244</v>
      </c>
      <c r="L13" s="328" t="s">
        <v>245</v>
      </c>
      <c r="M13" s="505"/>
      <c r="N13" s="127"/>
      <c r="BI13" s="49" t="s">
        <v>215</v>
      </c>
      <c r="BJ13" s="50" t="s">
        <v>216</v>
      </c>
    </row>
    <row r="14" spans="1:62" ht="70.150000000000006" customHeight="1" x14ac:dyDescent="0.25">
      <c r="A14" s="126"/>
      <c r="B14" s="314" t="str">
        <f>'Elenco Obiettivi'!C9</f>
        <v>Assicurare un'efficace acquisizione, gestione e programmazione delle risorse finanziarie dell'ente al fine di garantire la qualità dei servizi svolti e il rispetto dei piani e dei programmi della politica</v>
      </c>
      <c r="C14" s="314"/>
      <c r="D14" s="315"/>
      <c r="E14" s="347" t="e">
        <f>(D14/D$44)*80</f>
        <v>#DIV/0!</v>
      </c>
      <c r="F14" s="315">
        <f>G14/100</f>
        <v>0</v>
      </c>
      <c r="G14" s="317"/>
      <c r="H14" s="318" t="str">
        <f t="shared" ref="H14:H23" si="0">IF($F14&lt;=0.2,IF($F14&gt;=0,"x",""),"")</f>
        <v>x</v>
      </c>
      <c r="I14" s="319" t="str">
        <f>IF(F14&lt;=0.5,IF(F14&gt;=0.21,"x",""),"")</f>
        <v/>
      </c>
      <c r="J14" s="320" t="str">
        <f>IF(F14&lt;=0.7,IF(F14&gt;=0.51,"x",""),"")</f>
        <v/>
      </c>
      <c r="K14" s="320" t="str">
        <f>IF(F14&lt;=0.9,IF(F14&gt;=0.71,"x",""),"")</f>
        <v/>
      </c>
      <c r="L14" s="320" t="str">
        <f>IF(F14&lt;=1,IF(F14&gt;0.9,"x",""),"")</f>
        <v/>
      </c>
      <c r="M14" s="320"/>
      <c r="N14" s="127"/>
      <c r="O14" s="268"/>
      <c r="P14" s="57"/>
      <c r="Q14" s="57"/>
      <c r="R14" s="56"/>
      <c r="S14" s="56"/>
      <c r="T14" s="56"/>
      <c r="U14" s="56"/>
      <c r="V14" s="56"/>
      <c r="W14" s="56"/>
      <c r="X14" s="56"/>
      <c r="Y14" s="56"/>
      <c r="Z14" s="56"/>
      <c r="AA14" s="56"/>
      <c r="AB14" s="56"/>
      <c r="AC14" s="56"/>
      <c r="AD14" s="56"/>
      <c r="AE14" s="56"/>
      <c r="AF14" s="56"/>
      <c r="AG14" s="56"/>
      <c r="AH14" s="56"/>
      <c r="AI14" s="56"/>
      <c r="AJ14" s="56"/>
      <c r="AK14" s="56"/>
      <c r="AL14" s="56"/>
      <c r="AM14" s="56"/>
      <c r="AN14" s="58"/>
      <c r="BI14" s="49" t="s">
        <v>217</v>
      </c>
      <c r="BJ14" s="50" t="s">
        <v>218</v>
      </c>
    </row>
    <row r="15" spans="1:62" ht="70.150000000000006" customHeight="1" x14ac:dyDescent="0.25">
      <c r="A15" s="126"/>
      <c r="B15" s="314" t="str">
        <f>'Elenco Obiettivi'!C10</f>
        <v xml:space="preserve">Attuazione delle misure previste dalla normativa  in materia di trasparenza </v>
      </c>
      <c r="C15" s="314"/>
      <c r="D15" s="315"/>
      <c r="E15" s="347" t="e">
        <f t="shared" ref="E15:E20" si="1">(D15/D$44)*80</f>
        <v>#DIV/0!</v>
      </c>
      <c r="F15" s="315">
        <f t="shared" ref="F15:F23" si="2">G15/100</f>
        <v>0</v>
      </c>
      <c r="G15" s="317"/>
      <c r="H15" s="320" t="str">
        <f t="shared" si="0"/>
        <v>x</v>
      </c>
      <c r="I15" s="320" t="str">
        <f t="shared" ref="I15:I23" si="3">IF(F15&lt;=0.5,IF(F15&gt;=0.21,"x",""),"")</f>
        <v/>
      </c>
      <c r="J15" s="320" t="str">
        <f t="shared" ref="J15:J23" si="4">IF(F15&lt;=0.7,IF(F15&gt;=0.51,"x",""),"")</f>
        <v/>
      </c>
      <c r="K15" s="320" t="str">
        <f t="shared" ref="K15:K23" si="5">IF(F15&lt;=0.9,IF(F15&gt;=0.71,"x",""),"")</f>
        <v/>
      </c>
      <c r="L15" s="320" t="str">
        <f t="shared" ref="L15:L23" si="6">IF(F15&lt;=1,IF(F15&gt;0.9,"x",""),"")</f>
        <v/>
      </c>
      <c r="M15" s="320"/>
      <c r="N15" s="127"/>
      <c r="O15" s="42" t="str">
        <f>IF(G14&gt;76&lt;100,1,"")</f>
        <v/>
      </c>
      <c r="BI15" s="49" t="s">
        <v>274</v>
      </c>
      <c r="BJ15" s="50" t="s">
        <v>275</v>
      </c>
    </row>
    <row r="16" spans="1:62" ht="70.150000000000006" customHeight="1" x14ac:dyDescent="0.25">
      <c r="A16" s="126"/>
      <c r="B16" s="314" t="str">
        <f>'Elenco Obiettivi'!C11</f>
        <v>Attuazione delle misure previste dalla normativa  in materia di Anticorruzione</v>
      </c>
      <c r="C16" s="314"/>
      <c r="D16" s="315"/>
      <c r="E16" s="347" t="e">
        <f t="shared" si="1"/>
        <v>#DIV/0!</v>
      </c>
      <c r="F16" s="315">
        <f t="shared" si="2"/>
        <v>0</v>
      </c>
      <c r="G16" s="317"/>
      <c r="H16" s="320" t="str">
        <f t="shared" si="0"/>
        <v>x</v>
      </c>
      <c r="I16" s="320" t="str">
        <f t="shared" si="3"/>
        <v/>
      </c>
      <c r="J16" s="320" t="str">
        <f t="shared" si="4"/>
        <v/>
      </c>
      <c r="K16" s="320" t="str">
        <f t="shared" si="5"/>
        <v/>
      </c>
      <c r="L16" s="320" t="str">
        <f t="shared" si="6"/>
        <v/>
      </c>
      <c r="M16" s="320"/>
      <c r="N16" s="127"/>
      <c r="BI16" s="49" t="s">
        <v>276</v>
      </c>
      <c r="BJ16" s="50" t="s">
        <v>277</v>
      </c>
    </row>
    <row r="17" spans="1:62" ht="97.15" customHeight="1" x14ac:dyDescent="0.25">
      <c r="A17" s="126"/>
      <c r="B17" s="314" t="str">
        <f>'Elenco Obiettivi'!C12</f>
        <v>Assicurare un elevato standard degli atti amministrativi finalizzato a garantire la legittimità, regolarità e correttezza dell’azione amministrativa nonche di regolarità contabile degli atti mediante l'attuazione dei controlli cosi come previsto nel numero e con le modalità programmate nel regolamento sui controlli interni adottato dall'ente.</v>
      </c>
      <c r="C17" s="314"/>
      <c r="D17" s="315"/>
      <c r="E17" s="347" t="e">
        <f t="shared" si="1"/>
        <v>#DIV/0!</v>
      </c>
      <c r="F17" s="315">
        <f t="shared" si="2"/>
        <v>0</v>
      </c>
      <c r="G17" s="317"/>
      <c r="H17" s="320" t="str">
        <f t="shared" si="0"/>
        <v>x</v>
      </c>
      <c r="I17" s="320" t="str">
        <f t="shared" si="3"/>
        <v/>
      </c>
      <c r="J17" s="320" t="str">
        <f t="shared" si="4"/>
        <v/>
      </c>
      <c r="K17" s="320" t="str">
        <f t="shared" si="5"/>
        <v/>
      </c>
      <c r="L17" s="320" t="str">
        <f t="shared" si="6"/>
        <v/>
      </c>
      <c r="M17" s="320"/>
      <c r="N17" s="127"/>
      <c r="O17" s="56"/>
      <c r="P17" s="57"/>
      <c r="Q17" s="57"/>
      <c r="R17" s="56"/>
      <c r="S17" s="56"/>
      <c r="T17" s="56"/>
      <c r="U17" s="56"/>
      <c r="V17" s="56"/>
      <c r="W17" s="56"/>
      <c r="X17" s="56"/>
      <c r="Y17" s="56"/>
      <c r="Z17" s="56"/>
      <c r="AA17" s="56"/>
      <c r="AB17" s="56"/>
      <c r="AC17" s="56"/>
      <c r="AD17" s="56"/>
      <c r="AE17" s="56"/>
      <c r="AF17" s="56"/>
      <c r="AG17" s="56"/>
      <c r="AH17" s="56"/>
      <c r="AI17" s="56"/>
      <c r="AJ17" s="56"/>
      <c r="AK17" s="56"/>
      <c r="AL17" s="56"/>
      <c r="AM17" s="56"/>
      <c r="AN17" s="58"/>
      <c r="BI17" s="49" t="s">
        <v>278</v>
      </c>
      <c r="BJ17" s="50" t="s">
        <v>279</v>
      </c>
    </row>
    <row r="18" spans="1:62" ht="70.150000000000006" customHeight="1" x14ac:dyDescent="0.25">
      <c r="A18" s="126"/>
      <c r="B18" s="314" t="str">
        <f>'Elenco Obiettivi'!C13</f>
        <v>Rispetto dei tempi di pagamento:  Garantire il rispetto dei tempi di pagamento delle fatture per lavori, forniture e servizi come richiesto dall'art. 4 bis), c. 2 del D.L. D.L. 24/02/2023 n. 13 (cd. Decreto PNRR3) convertito in L. 21/04/2023 n. 41 e secondo le indicazioni operative della circolare n° 1  del MEF/RGS  del 03.01.2024</v>
      </c>
      <c r="C18" s="314"/>
      <c r="D18" s="315"/>
      <c r="E18" s="347" t="e">
        <f t="shared" si="1"/>
        <v>#DIV/0!</v>
      </c>
      <c r="F18" s="315">
        <f t="shared" si="2"/>
        <v>0</v>
      </c>
      <c r="G18" s="317"/>
      <c r="H18" s="320" t="str">
        <f t="shared" si="0"/>
        <v>x</v>
      </c>
      <c r="I18" s="320" t="str">
        <f t="shared" si="3"/>
        <v/>
      </c>
      <c r="J18" s="320" t="str">
        <f t="shared" si="4"/>
        <v/>
      </c>
      <c r="K18" s="320" t="str">
        <f t="shared" si="5"/>
        <v/>
      </c>
      <c r="L18" s="320" t="str">
        <f t="shared" si="6"/>
        <v/>
      </c>
      <c r="M18" s="320"/>
      <c r="N18" s="127"/>
      <c r="BI18" s="49" t="s">
        <v>280</v>
      </c>
      <c r="BJ18" s="50" t="s">
        <v>281</v>
      </c>
    </row>
    <row r="19" spans="1:62" ht="70.150000000000006" customHeight="1" thickBot="1" x14ac:dyDescent="0.3">
      <c r="A19" s="126"/>
      <c r="B19" s="314" t="s">
        <v>542</v>
      </c>
      <c r="C19" s="314"/>
      <c r="D19" s="315"/>
      <c r="E19" s="347" t="e">
        <f t="shared" si="1"/>
        <v>#DIV/0!</v>
      </c>
      <c r="F19" s="315">
        <f t="shared" si="2"/>
        <v>0</v>
      </c>
      <c r="G19" s="317"/>
      <c r="H19" s="320" t="str">
        <f t="shared" si="0"/>
        <v>x</v>
      </c>
      <c r="I19" s="320" t="str">
        <f t="shared" si="3"/>
        <v/>
      </c>
      <c r="J19" s="320" t="str">
        <f t="shared" si="4"/>
        <v/>
      </c>
      <c r="K19" s="320" t="str">
        <f t="shared" si="5"/>
        <v/>
      </c>
      <c r="L19" s="320" t="str">
        <f t="shared" si="6"/>
        <v/>
      </c>
      <c r="M19" s="320"/>
      <c r="N19" s="127"/>
      <c r="O19" s="42" t="str">
        <f>IF(G17&gt;76&lt;100,1,"")</f>
        <v/>
      </c>
      <c r="P19" s="145" t="e">
        <f>SUM(E14:E19)</f>
        <v>#DIV/0!</v>
      </c>
      <c r="BI19" s="133" t="s">
        <v>282</v>
      </c>
      <c r="BJ19" s="134" t="s">
        <v>283</v>
      </c>
    </row>
    <row r="20" spans="1:62" ht="70.150000000000006" customHeight="1" thickBot="1" x14ac:dyDescent="0.3">
      <c r="A20" s="126"/>
      <c r="B20" s="341" t="s">
        <v>581</v>
      </c>
      <c r="C20" s="314"/>
      <c r="D20" s="315"/>
      <c r="E20" s="347" t="e">
        <f t="shared" si="1"/>
        <v>#DIV/0!</v>
      </c>
      <c r="F20" s="315">
        <f t="shared" si="2"/>
        <v>0</v>
      </c>
      <c r="G20" s="317"/>
      <c r="H20" s="320" t="str">
        <f t="shared" si="0"/>
        <v>x</v>
      </c>
      <c r="I20" s="320" t="str">
        <f t="shared" si="3"/>
        <v/>
      </c>
      <c r="J20" s="320" t="str">
        <f t="shared" si="4"/>
        <v/>
      </c>
      <c r="K20" s="320" t="str">
        <f t="shared" si="5"/>
        <v/>
      </c>
      <c r="L20" s="320" t="str">
        <f t="shared" si="6"/>
        <v/>
      </c>
      <c r="M20" s="320"/>
      <c r="N20" s="127"/>
      <c r="BI20" s="133"/>
      <c r="BJ20" s="134"/>
    </row>
    <row r="21" spans="1:62" ht="24" customHeight="1" thickBot="1" x14ac:dyDescent="0.3">
      <c r="A21" s="126"/>
      <c r="B21" s="341" t="s">
        <v>590</v>
      </c>
      <c r="D21" s="315"/>
      <c r="E21" s="316" t="e">
        <f t="shared" ref="E21:E23" si="7">(D21/D$69)*100</f>
        <v>#DIV/0!</v>
      </c>
      <c r="F21" s="315">
        <f t="shared" si="2"/>
        <v>0</v>
      </c>
      <c r="G21" s="317"/>
      <c r="H21" s="320" t="str">
        <f t="shared" si="0"/>
        <v>x</v>
      </c>
      <c r="I21" s="320" t="str">
        <f t="shared" si="3"/>
        <v/>
      </c>
      <c r="J21" s="320" t="str">
        <f t="shared" si="4"/>
        <v/>
      </c>
      <c r="K21" s="320" t="str">
        <f t="shared" si="5"/>
        <v/>
      </c>
      <c r="L21" s="320" t="str">
        <f t="shared" si="6"/>
        <v/>
      </c>
      <c r="M21" s="320"/>
      <c r="N21" s="127"/>
      <c r="BI21" s="133"/>
      <c r="BJ21" s="134"/>
    </row>
    <row r="22" spans="1:62" ht="24" hidden="1" customHeight="1" x14ac:dyDescent="0.25">
      <c r="A22" s="126"/>
      <c r="B22" s="314">
        <f>'Elenco Obiettivi'!C17</f>
        <v>0</v>
      </c>
      <c r="C22" s="314">
        <f>'Elenco Obiettivi'!E17</f>
        <v>0</v>
      </c>
      <c r="D22" s="315"/>
      <c r="E22" s="316" t="e">
        <f t="shared" si="7"/>
        <v>#DIV/0!</v>
      </c>
      <c r="F22" s="315">
        <f t="shared" si="2"/>
        <v>0</v>
      </c>
      <c r="G22" s="317"/>
      <c r="H22" s="320" t="str">
        <f t="shared" si="0"/>
        <v>x</v>
      </c>
      <c r="I22" s="320" t="str">
        <f t="shared" si="3"/>
        <v/>
      </c>
      <c r="J22" s="320" t="str">
        <f t="shared" si="4"/>
        <v/>
      </c>
      <c r="K22" s="320" t="str">
        <f t="shared" si="5"/>
        <v/>
      </c>
      <c r="L22" s="320" t="str">
        <f t="shared" si="6"/>
        <v/>
      </c>
      <c r="M22" s="320"/>
      <c r="N22" s="127"/>
      <c r="BI22" s="133"/>
      <c r="BJ22" s="134"/>
    </row>
    <row r="23" spans="1:62" ht="24" hidden="1" customHeight="1" x14ac:dyDescent="0.25">
      <c r="A23" s="126"/>
      <c r="B23" s="314">
        <f>'Elenco Obiettivi'!C18</f>
        <v>0</v>
      </c>
      <c r="C23" s="314">
        <f>'Elenco Obiettivi'!E18</f>
        <v>0</v>
      </c>
      <c r="D23" s="315"/>
      <c r="E23" s="316" t="e">
        <f t="shared" si="7"/>
        <v>#DIV/0!</v>
      </c>
      <c r="F23" s="315">
        <f t="shared" si="2"/>
        <v>0</v>
      </c>
      <c r="G23" s="317"/>
      <c r="H23" s="320" t="str">
        <f t="shared" si="0"/>
        <v>x</v>
      </c>
      <c r="I23" s="320" t="str">
        <f t="shared" si="3"/>
        <v/>
      </c>
      <c r="J23" s="320" t="str">
        <f t="shared" si="4"/>
        <v/>
      </c>
      <c r="K23" s="320" t="str">
        <f t="shared" si="5"/>
        <v/>
      </c>
      <c r="L23" s="320" t="str">
        <f t="shared" si="6"/>
        <v/>
      </c>
      <c r="M23" s="320"/>
      <c r="N23" s="127"/>
      <c r="BI23" s="133"/>
      <c r="BJ23" s="134"/>
    </row>
    <row r="24" spans="1:62" s="60" customFormat="1" ht="24" customHeight="1" thickBot="1" x14ac:dyDescent="0.3">
      <c r="A24" s="126"/>
      <c r="B24" s="493" t="s">
        <v>284</v>
      </c>
      <c r="C24" s="494"/>
      <c r="D24" s="333" t="s">
        <v>285</v>
      </c>
      <c r="E24" s="510" t="s">
        <v>286</v>
      </c>
      <c r="F24" s="510"/>
      <c r="G24" s="510"/>
      <c r="H24" s="504" t="s">
        <v>287</v>
      </c>
      <c r="I24" s="504"/>
      <c r="J24" s="504"/>
      <c r="K24" s="504"/>
      <c r="L24" s="504"/>
      <c r="M24" s="328" t="s">
        <v>288</v>
      </c>
      <c r="N24" s="127"/>
      <c r="BI24" s="133"/>
      <c r="BJ24" s="134"/>
    </row>
    <row r="25" spans="1:62" s="60" customFormat="1" ht="24" customHeight="1" x14ac:dyDescent="0.25">
      <c r="A25" s="126"/>
      <c r="B25" s="495"/>
      <c r="C25" s="496"/>
      <c r="D25" s="334">
        <f>SUM(D14:D23)</f>
        <v>0</v>
      </c>
      <c r="E25" s="510" t="e">
        <f>SUM(E14:E20)</f>
        <v>#DIV/0!</v>
      </c>
      <c r="F25" s="510"/>
      <c r="G25" s="510"/>
      <c r="H25" s="335"/>
      <c r="I25" s="336">
        <f>IF(I14="x",F14*E14)++IF(I15="x",F15*E15)+IF(I16="x",F16*E16)+IF(I17="x",F17*E17)+IF(I18="x",F18*E18)+IF(I19="x",F19*E19)+IF(I20="x",F20*E20)+IF(I21="x",F21*E21)+IF(I22="x",F22*E22)+IF(I23="x",F23*E23)</f>
        <v>0</v>
      </c>
      <c r="J25" s="336">
        <f>IF(J14="x",F14*E14)+IF(J15="x",F15*E15)+IF(J16="x",F16*E16)+IF(J17="x",F17*E17)+IF(J18="x",F18*E18)+IF(J19="x",F19*E19)+IF(J20="x",F20*E20)+IF(J21="x",F21*E21)+IF(J22="x",F22*E22)+IF(J23="x",F23*E23)</f>
        <v>0</v>
      </c>
      <c r="K25" s="336">
        <f>IF(K14="x",F14*E14)+IF(K15="x",F15*E15)+IF(K16="x",F16*E16)+IF(K17="x",F17*E17)+IF(K18="x",F18*E18)+IF(K19="x",F19*E19)+IF(K20="x",F20*E20)+IF(K21="x",F21*E21)+IF(K22="x",F22*E22)+IF(K23="x",F23*E23)</f>
        <v>0</v>
      </c>
      <c r="L25" s="336">
        <f>IF(L14="x",F14*E14)+IF(L15="x",F15*E15)+IF(L16="x",F16*E16)+IF(L17="x",F17*E17)+IF(L18="x",F18*E18)+IF(L19="x",F19*E19)+IF(L20="x",F20*E20)+IF(L21="x",F21*E21)+IF(L22="x",F22*E22)+IF(L23="x",F23*E23)</f>
        <v>0</v>
      </c>
      <c r="M25" s="337">
        <f>SUM(I25:L25)</f>
        <v>0</v>
      </c>
      <c r="N25" s="127"/>
      <c r="BI25" s="135"/>
      <c r="BJ25" s="136"/>
    </row>
    <row r="26" spans="1:62" s="60" customFormat="1" ht="7.9" customHeight="1" x14ac:dyDescent="0.25">
      <c r="A26" s="126"/>
      <c r="B26" s="497"/>
      <c r="C26" s="497"/>
      <c r="D26" s="497"/>
      <c r="E26" s="497"/>
      <c r="F26" s="497"/>
      <c r="G26" s="497"/>
      <c r="H26" s="497"/>
      <c r="I26" s="497"/>
      <c r="J26" s="497"/>
      <c r="K26" s="497"/>
      <c r="L26" s="497"/>
      <c r="M26" s="497"/>
      <c r="N26" s="127"/>
      <c r="BI26" s="135"/>
      <c r="BJ26" s="136"/>
    </row>
    <row r="27" spans="1:62" s="60" customFormat="1" ht="24" customHeight="1" x14ac:dyDescent="0.25">
      <c r="A27" s="126"/>
      <c r="B27" s="488" t="s">
        <v>289</v>
      </c>
      <c r="C27" s="489"/>
      <c r="D27" s="492" t="str">
        <f>D10</f>
        <v>Peso Assoluto Obiettivo</v>
      </c>
      <c r="E27" s="492" t="str">
        <f>E10</f>
        <v>Peso % Obiettivo</v>
      </c>
      <c r="F27" s="492" t="str">
        <f>F10</f>
        <v>Fornule</v>
      </c>
      <c r="G27" s="492" t="str">
        <f>G10</f>
        <v>Risultato (%)</v>
      </c>
      <c r="H27" s="329">
        <v>1</v>
      </c>
      <c r="I27" s="329">
        <v>2</v>
      </c>
      <c r="J27" s="329">
        <v>3</v>
      </c>
      <c r="K27" s="329">
        <v>4</v>
      </c>
      <c r="L27" s="329">
        <v>5</v>
      </c>
      <c r="M27" s="509" t="str">
        <f>M10</f>
        <v>NOTE</v>
      </c>
      <c r="N27" s="127"/>
      <c r="BI27" s="135"/>
      <c r="BJ27" s="136"/>
    </row>
    <row r="28" spans="1:62" s="60" customFormat="1" ht="24" customHeight="1" x14ac:dyDescent="0.25">
      <c r="A28" s="126"/>
      <c r="B28" s="490"/>
      <c r="C28" s="491"/>
      <c r="D28" s="492"/>
      <c r="E28" s="492"/>
      <c r="F28" s="492"/>
      <c r="G28" s="492"/>
      <c r="H28" s="330" t="s">
        <v>232</v>
      </c>
      <c r="I28" s="330" t="s">
        <v>233</v>
      </c>
      <c r="J28" s="331" t="s">
        <v>234</v>
      </c>
      <c r="K28" s="331" t="s">
        <v>270</v>
      </c>
      <c r="L28" s="331" t="s">
        <v>271</v>
      </c>
      <c r="M28" s="509"/>
      <c r="N28" s="127"/>
      <c r="BI28" s="135"/>
      <c r="BJ28" s="136"/>
    </row>
    <row r="29" spans="1:62" s="60" customFormat="1" ht="34.15" customHeight="1" x14ac:dyDescent="0.25">
      <c r="A29" s="126"/>
      <c r="B29" s="332" t="s">
        <v>586</v>
      </c>
      <c r="C29" s="332" t="s">
        <v>238</v>
      </c>
      <c r="D29" s="492"/>
      <c r="E29" s="492"/>
      <c r="F29" s="492"/>
      <c r="G29" s="492"/>
      <c r="H29" s="328" t="s">
        <v>56</v>
      </c>
      <c r="I29" s="328" t="s">
        <v>57</v>
      </c>
      <c r="J29" s="328" t="s">
        <v>243</v>
      </c>
      <c r="K29" s="328" t="s">
        <v>244</v>
      </c>
      <c r="L29" s="328" t="s">
        <v>245</v>
      </c>
      <c r="M29" s="509"/>
      <c r="N29" s="127"/>
      <c r="BI29" s="135"/>
      <c r="BJ29" s="136"/>
    </row>
    <row r="30" spans="1:62" s="60" customFormat="1" ht="18.600000000000001" customHeight="1" x14ac:dyDescent="0.25">
      <c r="A30" s="126"/>
      <c r="B30" s="314"/>
      <c r="C30" s="314"/>
      <c r="D30" s="315"/>
      <c r="E30" s="347" t="e">
        <f>(D30/D$44)*80</f>
        <v>#DIV/0!</v>
      </c>
      <c r="F30" s="315">
        <f t="shared" ref="F30:F40" si="8">G30/100</f>
        <v>0</v>
      </c>
      <c r="G30" s="317"/>
      <c r="H30" s="320" t="str">
        <f t="shared" ref="H30:H41" si="9">IF($F30&lt;=0.2,IF($F30&gt;=0,"x",""),"")</f>
        <v>x</v>
      </c>
      <c r="I30" s="320" t="str">
        <f t="shared" ref="I30:I41" si="10">IF(F30&lt;=0.5,IF(F30&gt;=0.21,"x",""),"")</f>
        <v/>
      </c>
      <c r="J30" s="320" t="str">
        <f t="shared" ref="J30:J41" si="11">IF(F30&lt;=0.7,IF(F30&gt;=0.51,"x",""),"")</f>
        <v/>
      </c>
      <c r="K30" s="320" t="str">
        <f t="shared" ref="K30:K41" si="12">IF(F30&lt;=0.9,IF(F30&gt;=0.71,"x",""),"")</f>
        <v/>
      </c>
      <c r="L30" s="320" t="str">
        <f t="shared" ref="L30:L41" si="13">IF(F30&lt;=1,IF(F30&gt;0.9,"x",""),"")</f>
        <v/>
      </c>
      <c r="M30" s="320"/>
      <c r="N30" s="127"/>
      <c r="BI30" s="135"/>
      <c r="BJ30" s="136"/>
    </row>
    <row r="31" spans="1:62" s="60" customFormat="1" ht="18.600000000000001" customHeight="1" x14ac:dyDescent="0.25">
      <c r="A31" s="126"/>
      <c r="B31" s="314"/>
      <c r="C31" s="314"/>
      <c r="D31" s="315"/>
      <c r="E31" s="347" t="e">
        <f t="shared" ref="E31:E41" si="14">(D31/D$44)*80</f>
        <v>#DIV/0!</v>
      </c>
      <c r="F31" s="315">
        <f t="shared" si="8"/>
        <v>0</v>
      </c>
      <c r="G31" s="317"/>
      <c r="H31" s="320" t="str">
        <f t="shared" si="9"/>
        <v>x</v>
      </c>
      <c r="I31" s="320" t="str">
        <f t="shared" si="10"/>
        <v/>
      </c>
      <c r="J31" s="320" t="str">
        <f t="shared" si="11"/>
        <v/>
      </c>
      <c r="K31" s="320" t="str">
        <f t="shared" si="12"/>
        <v/>
      </c>
      <c r="L31" s="320" t="str">
        <f t="shared" si="13"/>
        <v/>
      </c>
      <c r="M31" s="320"/>
      <c r="N31" s="127"/>
      <c r="BI31" s="135"/>
      <c r="BJ31" s="136"/>
    </row>
    <row r="32" spans="1:62" s="60" customFormat="1" ht="18.600000000000001" customHeight="1" x14ac:dyDescent="0.25">
      <c r="A32" s="126"/>
      <c r="B32" s="314"/>
      <c r="C32" s="314"/>
      <c r="D32" s="315"/>
      <c r="E32" s="347" t="e">
        <f t="shared" si="14"/>
        <v>#DIV/0!</v>
      </c>
      <c r="F32" s="315">
        <f t="shared" si="8"/>
        <v>0</v>
      </c>
      <c r="G32" s="317"/>
      <c r="H32" s="320" t="str">
        <f t="shared" si="9"/>
        <v>x</v>
      </c>
      <c r="I32" s="320" t="str">
        <f t="shared" si="10"/>
        <v/>
      </c>
      <c r="J32" s="320" t="str">
        <f t="shared" si="11"/>
        <v/>
      </c>
      <c r="K32" s="320" t="str">
        <f t="shared" si="12"/>
        <v/>
      </c>
      <c r="L32" s="320" t="str">
        <f t="shared" si="13"/>
        <v/>
      </c>
      <c r="M32" s="320"/>
      <c r="N32" s="127"/>
      <c r="BI32" s="135"/>
      <c r="BJ32" s="136"/>
    </row>
    <row r="33" spans="1:62" s="60" customFormat="1" ht="18.600000000000001" customHeight="1" x14ac:dyDescent="0.25">
      <c r="A33" s="126"/>
      <c r="B33" s="314"/>
      <c r="C33" s="314"/>
      <c r="D33" s="315"/>
      <c r="E33" s="347" t="e">
        <f t="shared" si="14"/>
        <v>#DIV/0!</v>
      </c>
      <c r="F33" s="315">
        <f t="shared" si="8"/>
        <v>0</v>
      </c>
      <c r="G33" s="317"/>
      <c r="H33" s="320" t="str">
        <f t="shared" si="9"/>
        <v>x</v>
      </c>
      <c r="I33" s="320" t="str">
        <f t="shared" si="10"/>
        <v/>
      </c>
      <c r="J33" s="320" t="str">
        <f t="shared" si="11"/>
        <v/>
      </c>
      <c r="K33" s="320" t="str">
        <f t="shared" si="12"/>
        <v/>
      </c>
      <c r="L33" s="320" t="str">
        <f t="shared" si="13"/>
        <v/>
      </c>
      <c r="M33" s="320"/>
      <c r="N33" s="127"/>
      <c r="BI33" s="135"/>
      <c r="BJ33" s="136"/>
    </row>
    <row r="34" spans="1:62" s="60" customFormat="1" ht="18.600000000000001" customHeight="1" x14ac:dyDescent="0.25">
      <c r="A34" s="126"/>
      <c r="B34" s="314"/>
      <c r="C34" s="314"/>
      <c r="D34" s="315"/>
      <c r="E34" s="347" t="e">
        <f t="shared" si="14"/>
        <v>#DIV/0!</v>
      </c>
      <c r="F34" s="315">
        <f t="shared" si="8"/>
        <v>0</v>
      </c>
      <c r="G34" s="317"/>
      <c r="H34" s="320" t="str">
        <f t="shared" si="9"/>
        <v>x</v>
      </c>
      <c r="I34" s="320" t="str">
        <f t="shared" si="10"/>
        <v/>
      </c>
      <c r="J34" s="320" t="str">
        <f t="shared" si="11"/>
        <v/>
      </c>
      <c r="K34" s="320" t="str">
        <f t="shared" si="12"/>
        <v/>
      </c>
      <c r="L34" s="320" t="str">
        <f t="shared" si="13"/>
        <v/>
      </c>
      <c r="M34" s="320"/>
      <c r="N34" s="127"/>
      <c r="BI34" s="135"/>
      <c r="BJ34" s="136"/>
    </row>
    <row r="35" spans="1:62" s="60" customFormat="1" ht="18.600000000000001" customHeight="1" x14ac:dyDescent="0.25">
      <c r="A35" s="126"/>
      <c r="B35" s="314"/>
      <c r="C35" s="314"/>
      <c r="D35" s="315"/>
      <c r="E35" s="347" t="e">
        <f t="shared" si="14"/>
        <v>#DIV/0!</v>
      </c>
      <c r="F35" s="315">
        <f t="shared" si="8"/>
        <v>0</v>
      </c>
      <c r="G35" s="317"/>
      <c r="H35" s="320" t="str">
        <f t="shared" si="9"/>
        <v>x</v>
      </c>
      <c r="I35" s="320" t="str">
        <f t="shared" si="10"/>
        <v/>
      </c>
      <c r="J35" s="320" t="str">
        <f t="shared" si="11"/>
        <v/>
      </c>
      <c r="K35" s="320" t="str">
        <f t="shared" si="12"/>
        <v/>
      </c>
      <c r="L35" s="320" t="str">
        <f t="shared" si="13"/>
        <v/>
      </c>
      <c r="M35" s="320"/>
      <c r="N35" s="127"/>
      <c r="BI35" s="135"/>
      <c r="BJ35" s="136"/>
    </row>
    <row r="36" spans="1:62" s="60" customFormat="1" ht="18.600000000000001" customHeight="1" x14ac:dyDescent="0.25">
      <c r="A36" s="126"/>
      <c r="B36" s="314"/>
      <c r="C36" s="314"/>
      <c r="D36" s="315"/>
      <c r="E36" s="347" t="e">
        <f t="shared" si="14"/>
        <v>#DIV/0!</v>
      </c>
      <c r="F36" s="315">
        <f t="shared" si="8"/>
        <v>0</v>
      </c>
      <c r="G36" s="317"/>
      <c r="H36" s="320" t="str">
        <f t="shared" si="9"/>
        <v>x</v>
      </c>
      <c r="I36" s="320" t="str">
        <f t="shared" si="10"/>
        <v/>
      </c>
      <c r="J36" s="320" t="str">
        <f t="shared" si="11"/>
        <v/>
      </c>
      <c r="K36" s="320" t="str">
        <f t="shared" si="12"/>
        <v/>
      </c>
      <c r="L36" s="320" t="str">
        <f t="shared" si="13"/>
        <v/>
      </c>
      <c r="M36" s="320"/>
      <c r="N36" s="127"/>
      <c r="BI36" s="135"/>
      <c r="BJ36" s="136"/>
    </row>
    <row r="37" spans="1:62" s="60" customFormat="1" ht="18.600000000000001" customHeight="1" x14ac:dyDescent="0.25">
      <c r="A37" s="126"/>
      <c r="B37" s="314"/>
      <c r="C37" s="314"/>
      <c r="D37" s="315"/>
      <c r="E37" s="347" t="e">
        <f t="shared" si="14"/>
        <v>#DIV/0!</v>
      </c>
      <c r="F37" s="315">
        <f t="shared" si="8"/>
        <v>0</v>
      </c>
      <c r="G37" s="317"/>
      <c r="H37" s="320" t="str">
        <f t="shared" si="9"/>
        <v>x</v>
      </c>
      <c r="I37" s="320" t="str">
        <f t="shared" si="10"/>
        <v/>
      </c>
      <c r="J37" s="320" t="str">
        <f t="shared" si="11"/>
        <v/>
      </c>
      <c r="K37" s="320" t="str">
        <f t="shared" si="12"/>
        <v/>
      </c>
      <c r="L37" s="320" t="str">
        <f t="shared" si="13"/>
        <v/>
      </c>
      <c r="M37" s="320"/>
      <c r="N37" s="127"/>
      <c r="BI37" s="135"/>
      <c r="BJ37" s="136"/>
    </row>
    <row r="38" spans="1:62" s="60" customFormat="1" ht="18.600000000000001" customHeight="1" x14ac:dyDescent="0.25">
      <c r="A38" s="126"/>
      <c r="B38" s="314"/>
      <c r="C38" s="314"/>
      <c r="D38" s="315"/>
      <c r="E38" s="347" t="e">
        <f t="shared" si="14"/>
        <v>#DIV/0!</v>
      </c>
      <c r="F38" s="315">
        <f t="shared" si="8"/>
        <v>0</v>
      </c>
      <c r="G38" s="317"/>
      <c r="H38" s="320" t="str">
        <f t="shared" si="9"/>
        <v>x</v>
      </c>
      <c r="I38" s="320" t="str">
        <f t="shared" si="10"/>
        <v/>
      </c>
      <c r="J38" s="320" t="str">
        <f t="shared" si="11"/>
        <v/>
      </c>
      <c r="K38" s="320" t="str">
        <f t="shared" si="12"/>
        <v/>
      </c>
      <c r="L38" s="320" t="str">
        <f t="shared" si="13"/>
        <v/>
      </c>
      <c r="M38" s="320"/>
      <c r="N38" s="127"/>
      <c r="BI38" s="135"/>
      <c r="BJ38" s="136"/>
    </row>
    <row r="39" spans="1:62" s="60" customFormat="1" ht="18.600000000000001" customHeight="1" x14ac:dyDescent="0.25">
      <c r="A39" s="126"/>
      <c r="B39" s="314"/>
      <c r="C39" s="314"/>
      <c r="D39" s="315"/>
      <c r="E39" s="347" t="e">
        <f t="shared" si="14"/>
        <v>#DIV/0!</v>
      </c>
      <c r="F39" s="315">
        <f t="shared" si="8"/>
        <v>0</v>
      </c>
      <c r="G39" s="317"/>
      <c r="H39" s="320" t="str">
        <f t="shared" si="9"/>
        <v>x</v>
      </c>
      <c r="I39" s="320" t="str">
        <f t="shared" si="10"/>
        <v/>
      </c>
      <c r="J39" s="320" t="str">
        <f t="shared" si="11"/>
        <v/>
      </c>
      <c r="K39" s="320" t="str">
        <f t="shared" si="12"/>
        <v/>
      </c>
      <c r="L39" s="320" t="str">
        <f t="shared" si="13"/>
        <v/>
      </c>
      <c r="M39" s="320"/>
      <c r="N39" s="127"/>
      <c r="BI39" s="135"/>
      <c r="BJ39" s="136"/>
    </row>
    <row r="40" spans="1:62" s="60" customFormat="1" ht="18.600000000000001" customHeight="1" x14ac:dyDescent="0.25">
      <c r="A40" s="126"/>
      <c r="B40" s="314"/>
      <c r="C40" s="314"/>
      <c r="D40" s="315"/>
      <c r="E40" s="347" t="e">
        <f t="shared" si="14"/>
        <v>#DIV/0!</v>
      </c>
      <c r="F40" s="315">
        <f t="shared" si="8"/>
        <v>0</v>
      </c>
      <c r="G40" s="317"/>
      <c r="H40" s="320" t="str">
        <f t="shared" si="9"/>
        <v>x</v>
      </c>
      <c r="I40" s="320" t="str">
        <f t="shared" si="10"/>
        <v/>
      </c>
      <c r="J40" s="320" t="str">
        <f t="shared" si="11"/>
        <v/>
      </c>
      <c r="K40" s="320" t="str">
        <f t="shared" si="12"/>
        <v/>
      </c>
      <c r="L40" s="320" t="str">
        <f t="shared" si="13"/>
        <v/>
      </c>
      <c r="M40" s="320"/>
      <c r="N40" s="127"/>
      <c r="BI40" s="135"/>
      <c r="BJ40" s="136"/>
    </row>
    <row r="41" spans="1:62" s="60" customFormat="1" ht="18.600000000000001" customHeight="1" x14ac:dyDescent="0.25">
      <c r="A41" s="126"/>
      <c r="B41" s="314"/>
      <c r="C41" s="314"/>
      <c r="D41" s="315"/>
      <c r="E41" s="347" t="e">
        <f t="shared" si="14"/>
        <v>#DIV/0!</v>
      </c>
      <c r="F41" s="315">
        <f>G41/100</f>
        <v>0</v>
      </c>
      <c r="G41" s="317"/>
      <c r="H41" s="320" t="str">
        <f t="shared" si="9"/>
        <v>x</v>
      </c>
      <c r="I41" s="320" t="str">
        <f t="shared" si="10"/>
        <v/>
      </c>
      <c r="J41" s="320" t="str">
        <f t="shared" si="11"/>
        <v/>
      </c>
      <c r="K41" s="320" t="str">
        <f t="shared" si="12"/>
        <v/>
      </c>
      <c r="L41" s="320" t="str">
        <f t="shared" si="13"/>
        <v/>
      </c>
      <c r="M41" s="320"/>
      <c r="N41" s="127"/>
      <c r="BI41" s="135"/>
      <c r="BJ41" s="136"/>
    </row>
    <row r="42" spans="1:62" s="60" customFormat="1" ht="17.45" customHeight="1" thickBot="1" x14ac:dyDescent="0.3">
      <c r="A42" s="126"/>
      <c r="B42" s="482" t="s">
        <v>582</v>
      </c>
      <c r="C42" s="483"/>
      <c r="D42" s="348" t="s">
        <v>285</v>
      </c>
      <c r="E42" s="518" t="s">
        <v>286</v>
      </c>
      <c r="F42" s="518"/>
      <c r="G42" s="518"/>
      <c r="H42" s="514" t="s">
        <v>287</v>
      </c>
      <c r="I42" s="482"/>
      <c r="J42" s="482"/>
      <c r="K42" s="482"/>
      <c r="L42" s="482"/>
      <c r="M42" s="516" t="s">
        <v>288</v>
      </c>
      <c r="N42" s="127"/>
      <c r="P42" s="312" t="e">
        <f>SUM(E30:E41)</f>
        <v>#DIV/0!</v>
      </c>
      <c r="BI42" s="133"/>
      <c r="BJ42" s="134"/>
    </row>
    <row r="43" spans="1:62" s="60" customFormat="1" ht="17.45" customHeight="1" x14ac:dyDescent="0.25">
      <c r="A43" s="126"/>
      <c r="B43" s="484"/>
      <c r="C43" s="485"/>
      <c r="D43" s="349">
        <f>SUM(D30:D41)</f>
        <v>0</v>
      </c>
      <c r="E43" s="511" t="e">
        <f>SUM(E30:E41)</f>
        <v>#DIV/0!</v>
      </c>
      <c r="F43" s="512"/>
      <c r="G43" s="513"/>
      <c r="H43" s="515"/>
      <c r="I43" s="496"/>
      <c r="J43" s="496"/>
      <c r="K43" s="496"/>
      <c r="L43" s="496"/>
      <c r="M43" s="517"/>
      <c r="N43" s="127"/>
      <c r="P43" s="312"/>
      <c r="BI43" s="345"/>
      <c r="BJ43" s="345"/>
    </row>
    <row r="44" spans="1:62" s="60" customFormat="1" ht="24" customHeight="1" x14ac:dyDescent="0.25">
      <c r="A44" s="126"/>
      <c r="B44" s="486" t="s">
        <v>583</v>
      </c>
      <c r="C44" s="487"/>
      <c r="D44" s="350">
        <f>D43+D25</f>
        <v>0</v>
      </c>
      <c r="E44" s="519" t="e">
        <f>E43+E25</f>
        <v>#DIV/0!</v>
      </c>
      <c r="F44" s="519"/>
      <c r="G44" s="519"/>
      <c r="H44" s="335"/>
      <c r="I44" s="336">
        <f>IF(I30="x",F30*E30)+IF(I31="x",F31*E31)+IF(I32="x",F32*E32)++IF(I33="x",F33*E33)+IF(I34="x",F34*E34)+IF(I35="x",F35*E35)+IF(I36="x",F36*E36)+IF(I37="x",F37*E37)+IF(I38="x",F38*E38)+IF(I39="x",F39*E39)+IF(I40="x",F40*E40)+IF(I41="x",F41*E41)</f>
        <v>0</v>
      </c>
      <c r="J44" s="336">
        <f>IF(J32="x",F32*E32)+IF(J33="x",F33*E33)+IF(J34="x",F34*E34)+IF(J35="x",F35*E35)+IF(J36="x",F36*E36)+IF(J37="x",F37*E37)+IF(J38="x",F38*E38)+IF(J39="x",F39*E39)+IF(J40="x",F40*E40)+IF(J41="x",F41*E41)</f>
        <v>0</v>
      </c>
      <c r="K44" s="336">
        <f>IF(K32="x",F32*E32)+IF(K33="x",F33*E33)+IF(K34="x",F34*E34)+IF(K35="x",F35*E35)+IF(K36="x",F36*E36)+IF(K37="x",F37*E37)+IF(K38="x",F38*E38)+IF(K39="x",F39*E39)+IF(K40="x",F40*E40)+IF(K41="x",F41*E41)</f>
        <v>0</v>
      </c>
      <c r="L44" s="336">
        <f>IF(L30="x",F30*E30)+IF(L31="x",F31*E31)+IF(L32="x",F32*E32)+IF(L33="x",F33*E33)+IF(L34="x",F34*E34)+IF(L35="x",F35*E35)+IF(L36="x",F36*E36)+IF(L37="x",F37*E37)+IF(L38="x",F38*E38)+IF(L39="x",F39*E39)+IF(L40="x",F40*E40)+IF(L41="x",F41*E41)</f>
        <v>0</v>
      </c>
      <c r="M44" s="351">
        <f>SUM(I44:L44)</f>
        <v>0</v>
      </c>
      <c r="N44" s="127"/>
      <c r="BI44" s="135"/>
      <c r="BJ44" s="136"/>
    </row>
    <row r="45" spans="1:62" ht="24" customHeight="1" x14ac:dyDescent="0.25">
      <c r="A45" s="126"/>
      <c r="B45" s="527" t="s">
        <v>290</v>
      </c>
      <c r="C45" s="528"/>
      <c r="D45" s="531" t="s">
        <v>291</v>
      </c>
      <c r="E45" s="531" t="s">
        <v>292</v>
      </c>
      <c r="F45" s="531" t="s">
        <v>293</v>
      </c>
      <c r="G45" s="532" t="s">
        <v>294</v>
      </c>
      <c r="H45" s="508" t="s">
        <v>295</v>
      </c>
      <c r="I45" s="508"/>
      <c r="J45" s="508"/>
      <c r="K45" s="508"/>
      <c r="L45" s="508"/>
      <c r="M45" s="352"/>
      <c r="N45" s="127"/>
      <c r="BI45" s="135"/>
    </row>
    <row r="46" spans="1:62" ht="24" customHeight="1" x14ac:dyDescent="0.25">
      <c r="A46" s="126"/>
      <c r="B46" s="527"/>
      <c r="C46" s="528"/>
      <c r="D46" s="502"/>
      <c r="E46" s="502"/>
      <c r="F46" s="502"/>
      <c r="G46" s="503"/>
      <c r="H46" s="329">
        <v>1</v>
      </c>
      <c r="I46" s="329">
        <v>2</v>
      </c>
      <c r="J46" s="329">
        <v>3</v>
      </c>
      <c r="K46" s="329">
        <v>4</v>
      </c>
      <c r="L46" s="329">
        <v>5</v>
      </c>
      <c r="M46" s="509" t="str">
        <f>M27</f>
        <v>NOTE</v>
      </c>
      <c r="N46" s="127"/>
      <c r="BI46" s="49"/>
      <c r="BJ46" s="50"/>
    </row>
    <row r="47" spans="1:62" ht="24" customHeight="1" x14ac:dyDescent="0.25">
      <c r="A47" s="126"/>
      <c r="B47" s="529"/>
      <c r="C47" s="530"/>
      <c r="D47" s="502"/>
      <c r="E47" s="502"/>
      <c r="F47" s="502"/>
      <c r="G47" s="503"/>
      <c r="H47" s="330" t="s">
        <v>232</v>
      </c>
      <c r="I47" s="330" t="s">
        <v>233</v>
      </c>
      <c r="J47" s="331" t="s">
        <v>234</v>
      </c>
      <c r="K47" s="331" t="s">
        <v>270</v>
      </c>
      <c r="L47" s="331" t="s">
        <v>271</v>
      </c>
      <c r="M47" s="509"/>
      <c r="N47" s="127"/>
      <c r="BI47" s="49"/>
      <c r="BJ47" s="50"/>
    </row>
    <row r="48" spans="1:62" ht="24" customHeight="1" x14ac:dyDescent="0.25">
      <c r="A48" s="126"/>
      <c r="B48" s="353" t="s">
        <v>296</v>
      </c>
      <c r="C48" s="353" t="s">
        <v>297</v>
      </c>
      <c r="D48" s="502"/>
      <c r="E48" s="502"/>
      <c r="F48" s="502"/>
      <c r="G48" s="503"/>
      <c r="H48" s="328" t="s">
        <v>298</v>
      </c>
      <c r="I48" s="328" t="s">
        <v>299</v>
      </c>
      <c r="J48" s="328" t="s">
        <v>300</v>
      </c>
      <c r="K48" s="328" t="s">
        <v>301</v>
      </c>
      <c r="L48" s="328" t="s">
        <v>302</v>
      </c>
      <c r="M48" s="509"/>
      <c r="N48" s="127"/>
    </row>
    <row r="49" spans="1:62" ht="27.6" customHeight="1" x14ac:dyDescent="0.25">
      <c r="A49" s="126"/>
      <c r="B49" s="321"/>
      <c r="C49" s="321"/>
      <c r="D49" s="316">
        <v>0</v>
      </c>
      <c r="E49" s="346" t="e">
        <f>(D49/D$69)*20</f>
        <v>#DIV/0!</v>
      </c>
      <c r="F49" s="323">
        <f t="shared" ref="F49:F67" si="15">G49/100</f>
        <v>0</v>
      </c>
      <c r="G49" s="324"/>
      <c r="H49" s="320" t="str">
        <f t="shared" ref="H49:H67" si="16">IF($F49&lt;=0.2,IF($F49&gt;=0,"x",""),"")</f>
        <v>x</v>
      </c>
      <c r="I49" s="320" t="str">
        <f t="shared" ref="I49:I67" si="17">IF(F49&lt;=0.5,IF(F49&gt;=0.21,"x",""),"")</f>
        <v/>
      </c>
      <c r="J49" s="320" t="str">
        <f t="shared" ref="J49:J67" si="18">IF(F49&lt;=0.7,IF(F49&gt;=0.51,"x",""),"")</f>
        <v/>
      </c>
      <c r="K49" s="320" t="str">
        <f t="shared" ref="K49:K67" si="19">IF(F49&lt;=0.9,IF(F49&gt;=0.71,"x",""),"")</f>
        <v/>
      </c>
      <c r="L49" s="320" t="str">
        <f t="shared" ref="L49:L67" si="20">IF(F49&lt;=1,IF(F49&gt;0.9,"x",""),"")</f>
        <v/>
      </c>
      <c r="M49" s="325"/>
      <c r="N49" s="127"/>
      <c r="BI49" s="42"/>
      <c r="BJ49" s="42"/>
    </row>
    <row r="50" spans="1:62" ht="27.6" customHeight="1" x14ac:dyDescent="0.25">
      <c r="A50" s="126"/>
      <c r="B50" s="321"/>
      <c r="C50" s="321"/>
      <c r="D50" s="316"/>
      <c r="E50" s="346" t="e">
        <f t="shared" ref="E50:E57" si="21">(D50/D$69)*20</f>
        <v>#DIV/0!</v>
      </c>
      <c r="F50" s="323">
        <f t="shared" si="15"/>
        <v>0</v>
      </c>
      <c r="G50" s="324"/>
      <c r="H50" s="320" t="str">
        <f t="shared" si="16"/>
        <v>x</v>
      </c>
      <c r="I50" s="320" t="str">
        <f t="shared" si="17"/>
        <v/>
      </c>
      <c r="J50" s="320" t="str">
        <f t="shared" si="18"/>
        <v/>
      </c>
      <c r="K50" s="320" t="str">
        <f t="shared" si="19"/>
        <v/>
      </c>
      <c r="L50" s="320" t="str">
        <f t="shared" si="20"/>
        <v/>
      </c>
      <c r="M50" s="325"/>
      <c r="N50" s="127"/>
      <c r="BI50" s="42"/>
      <c r="BJ50" s="42"/>
    </row>
    <row r="51" spans="1:62" ht="27.6" customHeight="1" x14ac:dyDescent="0.25">
      <c r="A51" s="126"/>
      <c r="B51" s="321"/>
      <c r="C51" s="321"/>
      <c r="D51" s="316"/>
      <c r="E51" s="346" t="e">
        <f t="shared" si="21"/>
        <v>#DIV/0!</v>
      </c>
      <c r="F51" s="323">
        <f t="shared" si="15"/>
        <v>0</v>
      </c>
      <c r="G51" s="324"/>
      <c r="H51" s="320" t="str">
        <f t="shared" si="16"/>
        <v>x</v>
      </c>
      <c r="I51" s="320" t="str">
        <f t="shared" si="17"/>
        <v/>
      </c>
      <c r="J51" s="320" t="str">
        <f t="shared" si="18"/>
        <v/>
      </c>
      <c r="K51" s="320" t="str">
        <f t="shared" si="19"/>
        <v/>
      </c>
      <c r="L51" s="320" t="str">
        <f t="shared" si="20"/>
        <v/>
      </c>
      <c r="M51" s="325"/>
      <c r="N51" s="127"/>
      <c r="BI51" s="42"/>
      <c r="BJ51" s="42"/>
    </row>
    <row r="52" spans="1:62" ht="27.6" customHeight="1" x14ac:dyDescent="0.25">
      <c r="A52" s="126"/>
      <c r="B52" s="321"/>
      <c r="C52" s="321"/>
      <c r="D52" s="316"/>
      <c r="E52" s="346" t="e">
        <f t="shared" si="21"/>
        <v>#DIV/0!</v>
      </c>
      <c r="F52" s="323">
        <f t="shared" si="15"/>
        <v>0</v>
      </c>
      <c r="G52" s="324"/>
      <c r="H52" s="320" t="str">
        <f t="shared" si="16"/>
        <v>x</v>
      </c>
      <c r="I52" s="320" t="str">
        <f t="shared" si="17"/>
        <v/>
      </c>
      <c r="J52" s="320" t="str">
        <f t="shared" si="18"/>
        <v/>
      </c>
      <c r="K52" s="320" t="str">
        <f t="shared" si="19"/>
        <v/>
      </c>
      <c r="L52" s="320" t="str">
        <f t="shared" si="20"/>
        <v/>
      </c>
      <c r="M52" s="325"/>
      <c r="N52" s="127"/>
      <c r="BI52" s="42"/>
      <c r="BJ52" s="42"/>
    </row>
    <row r="53" spans="1:62" ht="27.6" customHeight="1" x14ac:dyDescent="0.25">
      <c r="A53" s="126"/>
      <c r="B53" s="321"/>
      <c r="C53" s="321"/>
      <c r="D53" s="316"/>
      <c r="E53" s="346" t="e">
        <f t="shared" si="21"/>
        <v>#DIV/0!</v>
      </c>
      <c r="F53" s="323">
        <f t="shared" si="15"/>
        <v>0</v>
      </c>
      <c r="G53" s="324"/>
      <c r="H53" s="320" t="str">
        <f t="shared" si="16"/>
        <v>x</v>
      </c>
      <c r="I53" s="320" t="str">
        <f t="shared" si="17"/>
        <v/>
      </c>
      <c r="J53" s="320" t="str">
        <f t="shared" si="18"/>
        <v/>
      </c>
      <c r="K53" s="320" t="str">
        <f t="shared" si="19"/>
        <v/>
      </c>
      <c r="L53" s="320" t="str">
        <f t="shared" si="20"/>
        <v/>
      </c>
      <c r="M53" s="325"/>
      <c r="N53" s="127"/>
      <c r="BI53" s="42"/>
      <c r="BJ53" s="42"/>
    </row>
    <row r="54" spans="1:62" ht="27.6" customHeight="1" x14ac:dyDescent="0.25">
      <c r="A54" s="126"/>
      <c r="B54" s="321"/>
      <c r="C54" s="321"/>
      <c r="D54" s="316"/>
      <c r="E54" s="346" t="e">
        <f t="shared" si="21"/>
        <v>#DIV/0!</v>
      </c>
      <c r="F54" s="323">
        <f t="shared" si="15"/>
        <v>0</v>
      </c>
      <c r="G54" s="324"/>
      <c r="H54" s="320" t="str">
        <f t="shared" si="16"/>
        <v>x</v>
      </c>
      <c r="I54" s="320" t="str">
        <f t="shared" si="17"/>
        <v/>
      </c>
      <c r="J54" s="320" t="str">
        <f t="shared" si="18"/>
        <v/>
      </c>
      <c r="K54" s="320" t="str">
        <f t="shared" si="19"/>
        <v/>
      </c>
      <c r="L54" s="320" t="str">
        <f t="shared" si="20"/>
        <v/>
      </c>
      <c r="M54" s="325"/>
      <c r="N54" s="127"/>
      <c r="BI54" s="42"/>
      <c r="BJ54" s="42"/>
    </row>
    <row r="55" spans="1:62" ht="27.6" customHeight="1" x14ac:dyDescent="0.25">
      <c r="A55" s="126"/>
      <c r="B55" s="321"/>
      <c r="C55" s="321"/>
      <c r="D55" s="316"/>
      <c r="E55" s="346" t="e">
        <f t="shared" si="21"/>
        <v>#DIV/0!</v>
      </c>
      <c r="F55" s="323">
        <f t="shared" si="15"/>
        <v>0</v>
      </c>
      <c r="G55" s="324"/>
      <c r="H55" s="320" t="str">
        <f t="shared" si="16"/>
        <v>x</v>
      </c>
      <c r="I55" s="320" t="str">
        <f t="shared" si="17"/>
        <v/>
      </c>
      <c r="J55" s="320" t="str">
        <f t="shared" si="18"/>
        <v/>
      </c>
      <c r="K55" s="320" t="str">
        <f t="shared" si="19"/>
        <v/>
      </c>
      <c r="L55" s="320" t="str">
        <f t="shared" si="20"/>
        <v/>
      </c>
      <c r="M55" s="325"/>
      <c r="N55" s="127"/>
      <c r="BI55" s="42"/>
      <c r="BJ55" s="42"/>
    </row>
    <row r="56" spans="1:62" ht="27.6" customHeight="1" x14ac:dyDescent="0.25">
      <c r="A56" s="126"/>
      <c r="B56" s="321"/>
      <c r="C56" s="321"/>
      <c r="D56" s="316"/>
      <c r="E56" s="346" t="e">
        <f t="shared" si="21"/>
        <v>#DIV/0!</v>
      </c>
      <c r="F56" s="323">
        <f t="shared" si="15"/>
        <v>0</v>
      </c>
      <c r="G56" s="324"/>
      <c r="H56" s="320" t="str">
        <f t="shared" si="16"/>
        <v>x</v>
      </c>
      <c r="I56" s="320" t="str">
        <f t="shared" si="17"/>
        <v/>
      </c>
      <c r="J56" s="320" t="str">
        <f t="shared" si="18"/>
        <v/>
      </c>
      <c r="K56" s="320" t="str">
        <f t="shared" si="19"/>
        <v/>
      </c>
      <c r="L56" s="320" t="str">
        <f t="shared" si="20"/>
        <v/>
      </c>
      <c r="M56" s="325"/>
      <c r="N56" s="127"/>
      <c r="BI56" s="42"/>
      <c r="BJ56" s="42"/>
    </row>
    <row r="57" spans="1:62" ht="27.6" customHeight="1" x14ac:dyDescent="0.25">
      <c r="A57" s="126"/>
      <c r="B57" s="321"/>
      <c r="C57" s="321"/>
      <c r="D57" s="316"/>
      <c r="E57" s="346" t="e">
        <f t="shared" si="21"/>
        <v>#DIV/0!</v>
      </c>
      <c r="F57" s="323">
        <f t="shared" si="15"/>
        <v>0</v>
      </c>
      <c r="G57" s="324"/>
      <c r="H57" s="320" t="str">
        <f t="shared" si="16"/>
        <v>x</v>
      </c>
      <c r="I57" s="320" t="str">
        <f t="shared" si="17"/>
        <v/>
      </c>
      <c r="J57" s="320" t="str">
        <f t="shared" si="18"/>
        <v/>
      </c>
      <c r="K57" s="320" t="str">
        <f t="shared" si="19"/>
        <v/>
      </c>
      <c r="L57" s="320" t="str">
        <f t="shared" si="20"/>
        <v/>
      </c>
      <c r="M57" s="325"/>
      <c r="N57" s="127"/>
      <c r="BI57" s="42"/>
      <c r="BJ57" s="42"/>
    </row>
    <row r="58" spans="1:62" ht="24" hidden="1" customHeight="1" x14ac:dyDescent="0.25">
      <c r="A58" s="126"/>
      <c r="B58" s="321" t="s">
        <v>570</v>
      </c>
      <c r="C58" s="326"/>
      <c r="D58" s="316"/>
      <c r="E58" s="322" t="e">
        <f t="shared" ref="E58:E67" si="22">(D58/D$69)*100</f>
        <v>#DIV/0!</v>
      </c>
      <c r="F58" s="323">
        <f t="shared" si="15"/>
        <v>0</v>
      </c>
      <c r="G58" s="324"/>
      <c r="H58" s="320" t="str">
        <f t="shared" si="16"/>
        <v>x</v>
      </c>
      <c r="I58" s="320" t="str">
        <f t="shared" si="17"/>
        <v/>
      </c>
      <c r="J58" s="320" t="str">
        <f t="shared" si="18"/>
        <v/>
      </c>
      <c r="K58" s="320" t="str">
        <f t="shared" si="19"/>
        <v/>
      </c>
      <c r="L58" s="320" t="str">
        <f t="shared" si="20"/>
        <v/>
      </c>
      <c r="M58" s="325"/>
      <c r="N58" s="127"/>
      <c r="BI58" s="42"/>
      <c r="BJ58" s="42"/>
    </row>
    <row r="59" spans="1:62" ht="24" hidden="1" customHeight="1" x14ac:dyDescent="0.25">
      <c r="A59" s="126"/>
      <c r="B59" s="321" t="s">
        <v>570</v>
      </c>
      <c r="C59" s="326"/>
      <c r="D59" s="316"/>
      <c r="E59" s="322" t="e">
        <f t="shared" si="22"/>
        <v>#DIV/0!</v>
      </c>
      <c r="F59" s="323">
        <f t="shared" si="15"/>
        <v>0</v>
      </c>
      <c r="G59" s="324"/>
      <c r="H59" s="320" t="str">
        <f t="shared" si="16"/>
        <v>x</v>
      </c>
      <c r="I59" s="320" t="str">
        <f t="shared" si="17"/>
        <v/>
      </c>
      <c r="J59" s="320" t="str">
        <f t="shared" si="18"/>
        <v/>
      </c>
      <c r="K59" s="320" t="str">
        <f t="shared" si="19"/>
        <v/>
      </c>
      <c r="L59" s="320" t="str">
        <f t="shared" si="20"/>
        <v/>
      </c>
      <c r="M59" s="325"/>
      <c r="N59" s="127"/>
      <c r="BI59" s="42"/>
      <c r="BJ59" s="42"/>
    </row>
    <row r="60" spans="1:62" ht="24" hidden="1" customHeight="1" x14ac:dyDescent="0.25">
      <c r="A60" s="126"/>
      <c r="B60" s="321" t="s">
        <v>570</v>
      </c>
      <c r="C60" s="326"/>
      <c r="D60" s="316"/>
      <c r="E60" s="322" t="e">
        <f t="shared" si="22"/>
        <v>#DIV/0!</v>
      </c>
      <c r="F60" s="323">
        <f t="shared" si="15"/>
        <v>0</v>
      </c>
      <c r="G60" s="324"/>
      <c r="H60" s="320" t="str">
        <f t="shared" si="16"/>
        <v>x</v>
      </c>
      <c r="I60" s="320" t="str">
        <f t="shared" si="17"/>
        <v/>
      </c>
      <c r="J60" s="320" t="str">
        <f t="shared" si="18"/>
        <v/>
      </c>
      <c r="K60" s="320" t="str">
        <f t="shared" si="19"/>
        <v/>
      </c>
      <c r="L60" s="320" t="str">
        <f t="shared" si="20"/>
        <v/>
      </c>
      <c r="M60" s="325"/>
      <c r="N60" s="127"/>
      <c r="BI60" s="42"/>
      <c r="BJ60" s="42"/>
    </row>
    <row r="61" spans="1:62" ht="24" hidden="1" customHeight="1" x14ac:dyDescent="0.25">
      <c r="A61" s="126"/>
      <c r="B61" s="321" t="s">
        <v>570</v>
      </c>
      <c r="C61" s="326"/>
      <c r="D61" s="316"/>
      <c r="E61" s="322" t="e">
        <f t="shared" si="22"/>
        <v>#DIV/0!</v>
      </c>
      <c r="F61" s="323">
        <f t="shared" si="15"/>
        <v>0</v>
      </c>
      <c r="G61" s="324"/>
      <c r="H61" s="320" t="str">
        <f t="shared" si="16"/>
        <v>x</v>
      </c>
      <c r="I61" s="320" t="str">
        <f t="shared" si="17"/>
        <v/>
      </c>
      <c r="J61" s="320" t="str">
        <f t="shared" si="18"/>
        <v/>
      </c>
      <c r="K61" s="320" t="str">
        <f t="shared" si="19"/>
        <v/>
      </c>
      <c r="L61" s="320" t="str">
        <f t="shared" si="20"/>
        <v/>
      </c>
      <c r="M61" s="325"/>
      <c r="N61" s="127"/>
      <c r="BI61" s="42"/>
      <c r="BJ61" s="42"/>
    </row>
    <row r="62" spans="1:62" ht="24" hidden="1" customHeight="1" x14ac:dyDescent="0.25">
      <c r="A62" s="126"/>
      <c r="B62" s="321" t="s">
        <v>570</v>
      </c>
      <c r="C62" s="326"/>
      <c r="D62" s="316"/>
      <c r="E62" s="322" t="e">
        <f t="shared" si="22"/>
        <v>#DIV/0!</v>
      </c>
      <c r="F62" s="323">
        <f t="shared" si="15"/>
        <v>0</v>
      </c>
      <c r="G62" s="324"/>
      <c r="H62" s="320" t="str">
        <f t="shared" si="16"/>
        <v>x</v>
      </c>
      <c r="I62" s="320" t="str">
        <f t="shared" si="17"/>
        <v/>
      </c>
      <c r="J62" s="320" t="str">
        <f t="shared" si="18"/>
        <v/>
      </c>
      <c r="K62" s="320" t="str">
        <f t="shared" si="19"/>
        <v/>
      </c>
      <c r="L62" s="320" t="str">
        <f t="shared" si="20"/>
        <v/>
      </c>
      <c r="M62" s="325"/>
      <c r="N62" s="127"/>
      <c r="BI62" s="42"/>
      <c r="BJ62" s="42"/>
    </row>
    <row r="63" spans="1:62" ht="24" hidden="1" customHeight="1" x14ac:dyDescent="0.25">
      <c r="A63" s="126"/>
      <c r="B63" s="321" t="s">
        <v>570</v>
      </c>
      <c r="C63" s="326"/>
      <c r="D63" s="316"/>
      <c r="E63" s="322" t="e">
        <f t="shared" si="22"/>
        <v>#DIV/0!</v>
      </c>
      <c r="F63" s="323">
        <f t="shared" si="15"/>
        <v>0</v>
      </c>
      <c r="G63" s="324"/>
      <c r="H63" s="320" t="str">
        <f t="shared" si="16"/>
        <v>x</v>
      </c>
      <c r="I63" s="320" t="str">
        <f t="shared" si="17"/>
        <v/>
      </c>
      <c r="J63" s="320" t="str">
        <f t="shared" si="18"/>
        <v/>
      </c>
      <c r="K63" s="320" t="str">
        <f t="shared" si="19"/>
        <v/>
      </c>
      <c r="L63" s="320" t="str">
        <f t="shared" si="20"/>
        <v/>
      </c>
      <c r="M63" s="325"/>
      <c r="N63" s="127"/>
      <c r="BI63" s="42"/>
      <c r="BJ63" s="42"/>
    </row>
    <row r="64" spans="1:62" ht="24" hidden="1" customHeight="1" x14ac:dyDescent="0.25">
      <c r="A64" s="126"/>
      <c r="B64" s="321" t="s">
        <v>570</v>
      </c>
      <c r="C64" s="326"/>
      <c r="D64" s="316"/>
      <c r="E64" s="322" t="e">
        <f t="shared" si="22"/>
        <v>#DIV/0!</v>
      </c>
      <c r="F64" s="323">
        <f t="shared" si="15"/>
        <v>0</v>
      </c>
      <c r="G64" s="324"/>
      <c r="H64" s="320" t="str">
        <f t="shared" si="16"/>
        <v>x</v>
      </c>
      <c r="I64" s="320" t="str">
        <f t="shared" si="17"/>
        <v/>
      </c>
      <c r="J64" s="320" t="str">
        <f t="shared" si="18"/>
        <v/>
      </c>
      <c r="K64" s="320" t="str">
        <f t="shared" si="19"/>
        <v/>
      </c>
      <c r="L64" s="320" t="str">
        <f t="shared" si="20"/>
        <v/>
      </c>
      <c r="M64" s="325"/>
      <c r="N64" s="127"/>
      <c r="BI64" s="42"/>
      <c r="BJ64" s="42"/>
    </row>
    <row r="65" spans="1:62" ht="24" hidden="1" customHeight="1" x14ac:dyDescent="0.25">
      <c r="A65" s="126"/>
      <c r="B65" s="321" t="s">
        <v>570</v>
      </c>
      <c r="C65" s="326"/>
      <c r="D65" s="316"/>
      <c r="E65" s="322" t="e">
        <f t="shared" si="22"/>
        <v>#DIV/0!</v>
      </c>
      <c r="F65" s="323">
        <f>G65/100</f>
        <v>0</v>
      </c>
      <c r="G65" s="324"/>
      <c r="H65" s="320" t="str">
        <f t="shared" si="16"/>
        <v>x</v>
      </c>
      <c r="I65" s="320" t="str">
        <f t="shared" si="17"/>
        <v/>
      </c>
      <c r="J65" s="320" t="str">
        <f t="shared" si="18"/>
        <v/>
      </c>
      <c r="K65" s="320" t="str">
        <f t="shared" si="19"/>
        <v/>
      </c>
      <c r="L65" s="320" t="str">
        <f t="shared" si="20"/>
        <v/>
      </c>
      <c r="M65" s="325"/>
      <c r="N65" s="127"/>
    </row>
    <row r="66" spans="1:62" ht="19.899999999999999" hidden="1" customHeight="1" x14ac:dyDescent="0.25">
      <c r="A66" s="126"/>
      <c r="B66" s="321"/>
      <c r="C66" s="326"/>
      <c r="D66" s="316"/>
      <c r="E66" s="322" t="e">
        <f t="shared" si="22"/>
        <v>#DIV/0!</v>
      </c>
      <c r="F66" s="323">
        <f>G66/100</f>
        <v>0</v>
      </c>
      <c r="G66" s="324"/>
      <c r="H66" s="320" t="str">
        <f t="shared" si="16"/>
        <v>x</v>
      </c>
      <c r="I66" s="320" t="str">
        <f t="shared" si="17"/>
        <v/>
      </c>
      <c r="J66" s="320" t="str">
        <f t="shared" si="18"/>
        <v/>
      </c>
      <c r="K66" s="320" t="str">
        <f t="shared" si="19"/>
        <v/>
      </c>
      <c r="L66" s="320" t="str">
        <f t="shared" si="20"/>
        <v/>
      </c>
      <c r="M66" s="325"/>
      <c r="N66" s="127"/>
    </row>
    <row r="67" spans="1:62" ht="48.6" hidden="1" customHeight="1" x14ac:dyDescent="0.25">
      <c r="A67" s="126"/>
      <c r="D67" s="316"/>
      <c r="E67" s="322" t="e">
        <f t="shared" si="22"/>
        <v>#DIV/0!</v>
      </c>
      <c r="F67" s="323">
        <f t="shared" si="15"/>
        <v>0</v>
      </c>
      <c r="G67" s="324"/>
      <c r="H67" s="320" t="str">
        <f t="shared" si="16"/>
        <v>x</v>
      </c>
      <c r="I67" s="320" t="str">
        <f t="shared" si="17"/>
        <v/>
      </c>
      <c r="J67" s="320" t="str">
        <f t="shared" si="18"/>
        <v/>
      </c>
      <c r="K67" s="320" t="str">
        <f t="shared" si="19"/>
        <v/>
      </c>
      <c r="L67" s="320" t="str">
        <f t="shared" si="20"/>
        <v/>
      </c>
      <c r="M67" s="325"/>
      <c r="N67" s="127"/>
      <c r="O67" s="145" t="e">
        <f>SUM(E30:E41)</f>
        <v>#DIV/0!</v>
      </c>
      <c r="P67" s="313" t="e">
        <f>SUM(E49:E67)</f>
        <v>#DIV/0!</v>
      </c>
    </row>
    <row r="68" spans="1:62" s="60" customFormat="1" ht="24" customHeight="1" x14ac:dyDescent="0.25">
      <c r="A68" s="126"/>
      <c r="B68" s="504" t="s">
        <v>305</v>
      </c>
      <c r="C68" s="504"/>
      <c r="D68" s="354">
        <f>SUM(D49:D67)</f>
        <v>0</v>
      </c>
      <c r="E68" s="510" t="s">
        <v>306</v>
      </c>
      <c r="F68" s="510"/>
      <c r="G68" s="510"/>
      <c r="H68" s="504" t="s">
        <v>287</v>
      </c>
      <c r="I68" s="504"/>
      <c r="J68" s="504"/>
      <c r="K68" s="504"/>
      <c r="L68" s="504"/>
      <c r="M68" s="328" t="s">
        <v>288</v>
      </c>
      <c r="N68" s="127"/>
      <c r="O68" s="311" t="e">
        <f>SUM(E49:E67)</f>
        <v>#DIV/0!</v>
      </c>
      <c r="P68" s="60" t="e">
        <f>SUM(P3:P67)</f>
        <v>#DIV/0!</v>
      </c>
      <c r="BI68" s="135"/>
      <c r="BJ68" s="136"/>
    </row>
    <row r="69" spans="1:62" s="60" customFormat="1" ht="24" customHeight="1" x14ac:dyDescent="0.25">
      <c r="A69" s="126"/>
      <c r="B69" s="504" t="s">
        <v>535</v>
      </c>
      <c r="C69" s="504"/>
      <c r="D69" s="354">
        <f>SUM(D49:D57)</f>
        <v>0</v>
      </c>
      <c r="E69" s="510" t="e">
        <f>SUM(E49:E57)</f>
        <v>#DIV/0!</v>
      </c>
      <c r="F69" s="510"/>
      <c r="G69" s="510"/>
      <c r="H69" s="335"/>
      <c r="I69" s="336">
        <f>IF(I49="x",F49*E49)+IF(I50="x",F50*E50)+IF(I51="x",F51*E51)+IF(I52="x",F52*E52)+IF(I53="x",F53*E53)+IF(I54="x",F54*E54)+IF(I55="x",F55*E55)+IF(I56="x",F56*E56)+IF(I57="x",F57*E57)+IF(I58="x",F58*E58)+IF(I59="x",F59*E59)+IF(I60="x",F60*E60)+IF(I61="x",F61*E61)+IF(I62="x",F62*E62)+IF(I63="x",F63*E63)+IF(I64="x",F64*E64)+IF(I65="x",F65*E65)+IF(I66="x",F66*E66)+IF(I67="x",F67*E67)</f>
        <v>0</v>
      </c>
      <c r="J69" s="336">
        <f>IF(J49="x",F49*E49)+IF(J50="x",F50*E50)+IF(J51="x",F51*E51)+IF(J52="x",F52*E52)+IF(J53="x",F53*E53)+IF(J54="x",F54*E54)+IF(J55="x",F55*E55)+IF(J56="x",F56*E56)+IF(J57="x",F57*E57)+IF(J58="x",F58*E58)+IF(J59="x",F59*E59)+IF(J60="x",F60*E60)+IF(J61="x",F61*E61)+IF(J62="x",F62*E62)+IF(J63="x",F63*E63)+IF(J64="x",F64*E64)+IF(J65="x",F65*E65)+IF(J66="x",F66*E66)+IF(J67="x",F67*E67)</f>
        <v>0</v>
      </c>
      <c r="K69" s="336">
        <f>IF(K49="x",F49*E49)+IF(K50="x",F50*E50)+IF(K51="x",F51*E51)+IF(K52="x",F52*E52)+IF(K53="x",F53*E53)+IF(K54="x",F54*E54)+IF(K55="x",F55*E55)+IF(K56="x",F56*E56)+IF(K57="x",F57*E57)+IF(K58="x",F58*E58)+IF(K59="x",F59*E59)+IF(K60="x",F60*E60)+IF(K61="x",F61*E61)+IF(K62="x",F62*E62)+IF(K63="x",F63*E63)+IF(K64="x",F64*E64)+IF(K65="x",F65*E65)+IF(K66="x",F66*E66)+IF(K67="x",F67*E67)</f>
        <v>0</v>
      </c>
      <c r="L69" s="336">
        <f>IF(L49="x",F49*E49)+IF(L50="x",F50*E50)+IF(L51="x",F51*E51)+IF(L52="x",F52*E52)+IF(L53="x",F53*E53)+IF(L54="x",F54*E54)+IF(L55="x",F55*E55)+IF(L56="x",F56*E56)+IF(L57="x",F57*E57)+IF(L58="x",F58*E58)+IF(L59="x",F59*E59)+IF(L60="x",F60*E60)+IF(L61="x",F61*E61)+IF(L62="x",F62*E62)+IF(L63="x",F63*E63)+IF(L64="x",F64*E64)+IF(L65="x",F65*E65)+IF(L66="x",F66*E66)+IF(L67="x",F67*E67)</f>
        <v>0</v>
      </c>
      <c r="M69" s="337">
        <f>SUM(H69:L69)</f>
        <v>0</v>
      </c>
      <c r="N69" s="127"/>
      <c r="O69" s="312" t="e">
        <f>SUM(E14:E19)</f>
        <v>#DIV/0!</v>
      </c>
      <c r="BI69" s="136"/>
      <c r="BJ69" s="136"/>
    </row>
    <row r="70" spans="1:62" ht="15" customHeight="1" x14ac:dyDescent="0.25">
      <c r="A70" s="126"/>
      <c r="B70" s="53"/>
      <c r="C70" s="53"/>
      <c r="D70" s="53"/>
      <c r="E70" s="53"/>
      <c r="F70" s="53"/>
      <c r="G70" s="53"/>
      <c r="H70" s="53"/>
      <c r="I70" s="53"/>
      <c r="J70" s="53"/>
      <c r="K70" s="53"/>
      <c r="L70" s="53"/>
      <c r="M70" s="53"/>
      <c r="N70" s="127"/>
    </row>
    <row r="71" spans="1:62" ht="7.9" customHeight="1" x14ac:dyDescent="0.25">
      <c r="A71" s="523"/>
      <c r="B71" s="524"/>
      <c r="C71" s="524"/>
      <c r="D71" s="524"/>
      <c r="E71" s="524"/>
      <c r="F71" s="524"/>
      <c r="G71" s="524"/>
      <c r="H71" s="524"/>
      <c r="I71" s="524"/>
      <c r="J71" s="524"/>
      <c r="K71" s="524"/>
      <c r="L71" s="524"/>
      <c r="M71" s="524"/>
      <c r="N71" s="525"/>
    </row>
    <row r="72" spans="1:62" ht="17.45" customHeight="1" x14ac:dyDescent="0.25">
      <c r="A72" s="126"/>
      <c r="B72" s="53"/>
      <c r="C72" s="53"/>
      <c r="D72" s="53"/>
      <c r="E72" s="53"/>
      <c r="F72" s="45"/>
      <c r="G72" s="45"/>
      <c r="H72" s="53"/>
      <c r="I72" s="137"/>
      <c r="J72" s="137"/>
      <c r="K72" s="53"/>
      <c r="L72" s="53"/>
      <c r="M72" s="53"/>
      <c r="N72" s="127"/>
      <c r="O72" s="145" t="e">
        <f>SUM(O67:O69)</f>
        <v>#DIV/0!</v>
      </c>
    </row>
    <row r="73" spans="1:62" ht="17.45" customHeight="1" x14ac:dyDescent="0.25">
      <c r="A73" s="126"/>
      <c r="B73" s="138"/>
      <c r="C73" s="526" t="s">
        <v>537</v>
      </c>
      <c r="D73" s="526"/>
      <c r="E73" s="526"/>
      <c r="F73" s="526"/>
      <c r="G73" s="526"/>
      <c r="H73" s="306">
        <f>M25</f>
        <v>0</v>
      </c>
      <c r="I73" s="40" t="e">
        <f>M25/E25</f>
        <v>#DIV/0!</v>
      </c>
      <c r="J73" s="40"/>
      <c r="K73" s="40"/>
      <c r="L73" s="40"/>
      <c r="M73" s="53"/>
      <c r="N73" s="127"/>
    </row>
    <row r="74" spans="1:62" ht="17.45" customHeight="1" x14ac:dyDescent="0.25">
      <c r="A74" s="126"/>
      <c r="B74" s="138"/>
      <c r="C74" s="40"/>
      <c r="D74" s="40"/>
      <c r="E74" s="40"/>
      <c r="F74" s="40"/>
      <c r="G74" s="40"/>
      <c r="H74" s="40"/>
      <c r="I74" s="40"/>
      <c r="J74" s="40"/>
      <c r="K74" s="40"/>
      <c r="L74" s="40"/>
      <c r="M74" s="53"/>
      <c r="N74" s="127"/>
    </row>
    <row r="75" spans="1:62" ht="17.45" customHeight="1" x14ac:dyDescent="0.25">
      <c r="A75" s="126"/>
      <c r="B75" s="53" t="s">
        <v>536</v>
      </c>
      <c r="C75" s="526" t="s">
        <v>538</v>
      </c>
      <c r="D75" s="526"/>
      <c r="E75" s="526"/>
      <c r="F75" s="526"/>
      <c r="G75" s="526"/>
      <c r="H75" s="306">
        <f>M44</f>
        <v>0</v>
      </c>
      <c r="I75" s="40" t="e">
        <f>M44/E43</f>
        <v>#DIV/0!</v>
      </c>
      <c r="J75" s="304" t="e">
        <f>AVERAGE(I73:I77)</f>
        <v>#DIV/0!</v>
      </c>
      <c r="K75" s="305" t="s">
        <v>584</v>
      </c>
      <c r="L75" s="304" t="e">
        <f>IF(J75&gt;90%,100%,J75)</f>
        <v>#DIV/0!</v>
      </c>
      <c r="M75" s="53"/>
      <c r="N75" s="127"/>
    </row>
    <row r="76" spans="1:62" ht="17.45" customHeight="1" x14ac:dyDescent="0.25">
      <c r="A76" s="126"/>
      <c r="B76" s="138"/>
      <c r="C76" s="40"/>
      <c r="D76" s="40"/>
      <c r="E76" s="40"/>
      <c r="F76" s="40"/>
      <c r="G76" s="40"/>
      <c r="H76" s="40"/>
      <c r="I76" s="307"/>
      <c r="J76" s="307"/>
      <c r="K76" s="307"/>
      <c r="L76" s="307"/>
      <c r="M76" s="53"/>
      <c r="N76" s="127"/>
    </row>
    <row r="77" spans="1:62" ht="17.45" customHeight="1" x14ac:dyDescent="0.25">
      <c r="A77" s="126"/>
      <c r="B77" s="138"/>
      <c r="C77" s="526" t="s">
        <v>307</v>
      </c>
      <c r="D77" s="526"/>
      <c r="E77" s="526"/>
      <c r="F77" s="526"/>
      <c r="G77" s="526"/>
      <c r="H77" s="306">
        <f>M69</f>
        <v>0</v>
      </c>
      <c r="I77" s="307" t="e">
        <f>M69/E69</f>
        <v>#DIV/0!</v>
      </c>
      <c r="J77" s="307"/>
      <c r="K77" s="307"/>
      <c r="L77" s="307"/>
      <c r="M77" s="137"/>
      <c r="N77" s="127"/>
    </row>
    <row r="78" spans="1:62" ht="17.45" customHeight="1" thickBot="1" x14ac:dyDescent="0.3">
      <c r="A78" s="139"/>
      <c r="B78" s="140"/>
      <c r="C78" s="140"/>
      <c r="D78" s="141"/>
      <c r="E78" s="141"/>
      <c r="F78" s="141"/>
      <c r="G78" s="141"/>
      <c r="H78" s="141"/>
      <c r="I78" s="142"/>
      <c r="J78" s="142"/>
      <c r="K78" s="141"/>
      <c r="L78" s="141"/>
      <c r="M78" s="141"/>
      <c r="N78" s="143"/>
    </row>
    <row r="79" spans="1:62" ht="24" customHeight="1" thickTop="1" x14ac:dyDescent="0.25">
      <c r="G79" s="144"/>
      <c r="K79" s="145"/>
    </row>
  </sheetData>
  <mergeCells count="45">
    <mergeCell ref="C77:G77"/>
    <mergeCell ref="B69:C69"/>
    <mergeCell ref="E69:G69"/>
    <mergeCell ref="A71:N71"/>
    <mergeCell ref="C73:G73"/>
    <mergeCell ref="C75:G75"/>
    <mergeCell ref="H45:L45"/>
    <mergeCell ref="M46:M48"/>
    <mergeCell ref="B68:C68"/>
    <mergeCell ref="E68:G68"/>
    <mergeCell ref="H68:L68"/>
    <mergeCell ref="M27:M29"/>
    <mergeCell ref="B42:C43"/>
    <mergeCell ref="E42:G42"/>
    <mergeCell ref="H42:L43"/>
    <mergeCell ref="M42:M43"/>
    <mergeCell ref="E43:G43"/>
    <mergeCell ref="B27:C28"/>
    <mergeCell ref="D27:D29"/>
    <mergeCell ref="E27:E29"/>
    <mergeCell ref="F27:F29"/>
    <mergeCell ref="G27:G29"/>
    <mergeCell ref="B24:C25"/>
    <mergeCell ref="E24:G24"/>
    <mergeCell ref="H24:L24"/>
    <mergeCell ref="E25:G25"/>
    <mergeCell ref="B26:M26"/>
    <mergeCell ref="B44:C44"/>
    <mergeCell ref="E44:G44"/>
    <mergeCell ref="B45:C47"/>
    <mergeCell ref="D45:D48"/>
    <mergeCell ref="E45:E48"/>
    <mergeCell ref="F45:F48"/>
    <mergeCell ref="G45:G48"/>
    <mergeCell ref="B1:M1"/>
    <mergeCell ref="B2:M2"/>
    <mergeCell ref="E5:J5"/>
    <mergeCell ref="E6:J6"/>
    <mergeCell ref="B10:C12"/>
    <mergeCell ref="D10:D13"/>
    <mergeCell ref="E10:E13"/>
    <mergeCell ref="F10:F13"/>
    <mergeCell ref="G10:G13"/>
    <mergeCell ref="H10:L10"/>
    <mergeCell ref="M10:M13"/>
  </mergeCells>
  <conditionalFormatting sqref="H14:H23 H30:H41">
    <cfRule type="cellIs" dxfId="114" priority="6" stopIfTrue="1" operator="equal">
      <formula>"X"</formula>
    </cfRule>
  </conditionalFormatting>
  <conditionalFormatting sqref="H49:H67">
    <cfRule type="cellIs" dxfId="113" priority="1" stopIfTrue="1" operator="equal">
      <formula>"X"</formula>
    </cfRule>
  </conditionalFormatting>
  <conditionalFormatting sqref="I14:I23 I30:I41">
    <cfRule type="cellIs" dxfId="112" priority="8" stopIfTrue="1" operator="equal">
      <formula>"X"</formula>
    </cfRule>
  </conditionalFormatting>
  <conditionalFormatting sqref="I49:I67">
    <cfRule type="cellIs" dxfId="111" priority="3" stopIfTrue="1" operator="equal">
      <formula>"X"</formula>
    </cfRule>
  </conditionalFormatting>
  <conditionalFormatting sqref="J14:J23 J30:J41">
    <cfRule type="cellIs" dxfId="110" priority="9" stopIfTrue="1" operator="equal">
      <formula>"X"</formula>
    </cfRule>
  </conditionalFormatting>
  <conditionalFormatting sqref="J49:J67">
    <cfRule type="cellIs" dxfId="109" priority="4" stopIfTrue="1" operator="equal">
      <formula>"X"</formula>
    </cfRule>
  </conditionalFormatting>
  <conditionalFormatting sqref="K14:K23 K30:K41">
    <cfRule type="cellIs" dxfId="108" priority="7" stopIfTrue="1" operator="equal">
      <formula>"X"</formula>
    </cfRule>
  </conditionalFormatting>
  <conditionalFormatting sqref="K49:K67">
    <cfRule type="cellIs" dxfId="107" priority="2" stopIfTrue="1" operator="equal">
      <formula>"X"</formula>
    </cfRule>
  </conditionalFormatting>
  <conditionalFormatting sqref="L49:L67">
    <cfRule type="cellIs" dxfId="106" priority="5" stopIfTrue="1" operator="equal">
      <formula>"X"</formula>
    </cfRule>
  </conditionalFormatting>
  <conditionalFormatting sqref="L14:M23 L30:M41">
    <cfRule type="cellIs" dxfId="105" priority="10" stopIfTrue="1" operator="equal">
      <formula>"X"</formula>
    </cfRule>
  </conditionalFormatting>
  <dataValidations count="2">
    <dataValidation type="list" allowBlank="1" showInputMessage="1" showErrorMessage="1" sqref="WVK983082:WVK983089 IY38:IY46 SU38:SU46 ACQ38:ACQ46 AMM38:AMM46 AWI38:AWI46 BGE38:BGE46 BQA38:BQA46 BZW38:BZW46 CJS38:CJS46 CTO38:CTO46 DDK38:DDK46 DNG38:DNG46 DXC38:DXC46 EGY38:EGY46 EQU38:EQU46 FAQ38:FAQ46 FKM38:FKM46 FUI38:FUI46 GEE38:GEE46 GOA38:GOA46 GXW38:GXW46 HHS38:HHS46 HRO38:HRO46 IBK38:IBK46 ILG38:ILG46 IVC38:IVC46 JEY38:JEY46 JOU38:JOU46 JYQ38:JYQ46 KIM38:KIM46 KSI38:KSI46 LCE38:LCE46 LMA38:LMA46 LVW38:LVW46 MFS38:MFS46 MPO38:MPO46 MZK38:MZK46 NJG38:NJG46 NTC38:NTC46 OCY38:OCY46 OMU38:OMU46 OWQ38:OWQ46 PGM38:PGM46 PQI38:PQI46 QAE38:QAE46 QKA38:QKA46 QTW38:QTW46 RDS38:RDS46 RNO38:RNO46 RXK38:RXK46 SHG38:SHG46 SRC38:SRC46 TAY38:TAY46 TKU38:TKU46 TUQ38:TUQ46 UEM38:UEM46 UOI38:UOI46 UYE38:UYE46 VIA38:VIA46 VRW38:VRW46 WBS38:WBS46 WLO38:WLO46 WVK38:WVK46 B65578:B65585 IY65578:IY65585 SU65578:SU65585 ACQ65578:ACQ65585 AMM65578:AMM65585 AWI65578:AWI65585 BGE65578:BGE65585 BQA65578:BQA65585 BZW65578:BZW65585 CJS65578:CJS65585 CTO65578:CTO65585 DDK65578:DDK65585 DNG65578:DNG65585 DXC65578:DXC65585 EGY65578:EGY65585 EQU65578:EQU65585 FAQ65578:FAQ65585 FKM65578:FKM65585 FUI65578:FUI65585 GEE65578:GEE65585 GOA65578:GOA65585 GXW65578:GXW65585 HHS65578:HHS65585 HRO65578:HRO65585 IBK65578:IBK65585 ILG65578:ILG65585 IVC65578:IVC65585 JEY65578:JEY65585 JOU65578:JOU65585 JYQ65578:JYQ65585 KIM65578:KIM65585 KSI65578:KSI65585 LCE65578:LCE65585 LMA65578:LMA65585 LVW65578:LVW65585 MFS65578:MFS65585 MPO65578:MPO65585 MZK65578:MZK65585 NJG65578:NJG65585 NTC65578:NTC65585 OCY65578:OCY65585 OMU65578:OMU65585 OWQ65578:OWQ65585 PGM65578:PGM65585 PQI65578:PQI65585 QAE65578:QAE65585 QKA65578:QKA65585 QTW65578:QTW65585 RDS65578:RDS65585 RNO65578:RNO65585 RXK65578:RXK65585 SHG65578:SHG65585 SRC65578:SRC65585 TAY65578:TAY65585 TKU65578:TKU65585 TUQ65578:TUQ65585 UEM65578:UEM65585 UOI65578:UOI65585 UYE65578:UYE65585 VIA65578:VIA65585 VRW65578:VRW65585 WBS65578:WBS65585 WLO65578:WLO65585 WVK65578:WVK65585 B131114:B131121 IY131114:IY131121 SU131114:SU131121 ACQ131114:ACQ131121 AMM131114:AMM131121 AWI131114:AWI131121 BGE131114:BGE131121 BQA131114:BQA131121 BZW131114:BZW131121 CJS131114:CJS131121 CTO131114:CTO131121 DDK131114:DDK131121 DNG131114:DNG131121 DXC131114:DXC131121 EGY131114:EGY131121 EQU131114:EQU131121 FAQ131114:FAQ131121 FKM131114:FKM131121 FUI131114:FUI131121 GEE131114:GEE131121 GOA131114:GOA131121 GXW131114:GXW131121 HHS131114:HHS131121 HRO131114:HRO131121 IBK131114:IBK131121 ILG131114:ILG131121 IVC131114:IVC131121 JEY131114:JEY131121 JOU131114:JOU131121 JYQ131114:JYQ131121 KIM131114:KIM131121 KSI131114:KSI131121 LCE131114:LCE131121 LMA131114:LMA131121 LVW131114:LVW131121 MFS131114:MFS131121 MPO131114:MPO131121 MZK131114:MZK131121 NJG131114:NJG131121 NTC131114:NTC131121 OCY131114:OCY131121 OMU131114:OMU131121 OWQ131114:OWQ131121 PGM131114:PGM131121 PQI131114:PQI131121 QAE131114:QAE131121 QKA131114:QKA131121 QTW131114:QTW131121 RDS131114:RDS131121 RNO131114:RNO131121 RXK131114:RXK131121 SHG131114:SHG131121 SRC131114:SRC131121 TAY131114:TAY131121 TKU131114:TKU131121 TUQ131114:TUQ131121 UEM131114:UEM131121 UOI131114:UOI131121 UYE131114:UYE131121 VIA131114:VIA131121 VRW131114:VRW131121 WBS131114:WBS131121 WLO131114:WLO131121 WVK131114:WVK131121 B196650:B196657 IY196650:IY196657 SU196650:SU196657 ACQ196650:ACQ196657 AMM196650:AMM196657 AWI196650:AWI196657 BGE196650:BGE196657 BQA196650:BQA196657 BZW196650:BZW196657 CJS196650:CJS196657 CTO196650:CTO196657 DDK196650:DDK196657 DNG196650:DNG196657 DXC196650:DXC196657 EGY196650:EGY196657 EQU196650:EQU196657 FAQ196650:FAQ196657 FKM196650:FKM196657 FUI196650:FUI196657 GEE196650:GEE196657 GOA196650:GOA196657 GXW196650:GXW196657 HHS196650:HHS196657 HRO196650:HRO196657 IBK196650:IBK196657 ILG196650:ILG196657 IVC196650:IVC196657 JEY196650:JEY196657 JOU196650:JOU196657 JYQ196650:JYQ196657 KIM196650:KIM196657 KSI196650:KSI196657 LCE196650:LCE196657 LMA196650:LMA196657 LVW196650:LVW196657 MFS196650:MFS196657 MPO196650:MPO196657 MZK196650:MZK196657 NJG196650:NJG196657 NTC196650:NTC196657 OCY196650:OCY196657 OMU196650:OMU196657 OWQ196650:OWQ196657 PGM196650:PGM196657 PQI196650:PQI196657 QAE196650:QAE196657 QKA196650:QKA196657 QTW196650:QTW196657 RDS196650:RDS196657 RNO196650:RNO196657 RXK196650:RXK196657 SHG196650:SHG196657 SRC196650:SRC196657 TAY196650:TAY196657 TKU196650:TKU196657 TUQ196650:TUQ196657 UEM196650:UEM196657 UOI196650:UOI196657 UYE196650:UYE196657 VIA196650:VIA196657 VRW196650:VRW196657 WBS196650:WBS196657 WLO196650:WLO196657 WVK196650:WVK196657 B262186:B262193 IY262186:IY262193 SU262186:SU262193 ACQ262186:ACQ262193 AMM262186:AMM262193 AWI262186:AWI262193 BGE262186:BGE262193 BQA262186:BQA262193 BZW262186:BZW262193 CJS262186:CJS262193 CTO262186:CTO262193 DDK262186:DDK262193 DNG262186:DNG262193 DXC262186:DXC262193 EGY262186:EGY262193 EQU262186:EQU262193 FAQ262186:FAQ262193 FKM262186:FKM262193 FUI262186:FUI262193 GEE262186:GEE262193 GOA262186:GOA262193 GXW262186:GXW262193 HHS262186:HHS262193 HRO262186:HRO262193 IBK262186:IBK262193 ILG262186:ILG262193 IVC262186:IVC262193 JEY262186:JEY262193 JOU262186:JOU262193 JYQ262186:JYQ262193 KIM262186:KIM262193 KSI262186:KSI262193 LCE262186:LCE262193 LMA262186:LMA262193 LVW262186:LVW262193 MFS262186:MFS262193 MPO262186:MPO262193 MZK262186:MZK262193 NJG262186:NJG262193 NTC262186:NTC262193 OCY262186:OCY262193 OMU262186:OMU262193 OWQ262186:OWQ262193 PGM262186:PGM262193 PQI262186:PQI262193 QAE262186:QAE262193 QKA262186:QKA262193 QTW262186:QTW262193 RDS262186:RDS262193 RNO262186:RNO262193 RXK262186:RXK262193 SHG262186:SHG262193 SRC262186:SRC262193 TAY262186:TAY262193 TKU262186:TKU262193 TUQ262186:TUQ262193 UEM262186:UEM262193 UOI262186:UOI262193 UYE262186:UYE262193 VIA262186:VIA262193 VRW262186:VRW262193 WBS262186:WBS262193 WLO262186:WLO262193 WVK262186:WVK262193 B327722:B327729 IY327722:IY327729 SU327722:SU327729 ACQ327722:ACQ327729 AMM327722:AMM327729 AWI327722:AWI327729 BGE327722:BGE327729 BQA327722:BQA327729 BZW327722:BZW327729 CJS327722:CJS327729 CTO327722:CTO327729 DDK327722:DDK327729 DNG327722:DNG327729 DXC327722:DXC327729 EGY327722:EGY327729 EQU327722:EQU327729 FAQ327722:FAQ327729 FKM327722:FKM327729 FUI327722:FUI327729 GEE327722:GEE327729 GOA327722:GOA327729 GXW327722:GXW327729 HHS327722:HHS327729 HRO327722:HRO327729 IBK327722:IBK327729 ILG327722:ILG327729 IVC327722:IVC327729 JEY327722:JEY327729 JOU327722:JOU327729 JYQ327722:JYQ327729 KIM327722:KIM327729 KSI327722:KSI327729 LCE327722:LCE327729 LMA327722:LMA327729 LVW327722:LVW327729 MFS327722:MFS327729 MPO327722:MPO327729 MZK327722:MZK327729 NJG327722:NJG327729 NTC327722:NTC327729 OCY327722:OCY327729 OMU327722:OMU327729 OWQ327722:OWQ327729 PGM327722:PGM327729 PQI327722:PQI327729 QAE327722:QAE327729 QKA327722:QKA327729 QTW327722:QTW327729 RDS327722:RDS327729 RNO327722:RNO327729 RXK327722:RXK327729 SHG327722:SHG327729 SRC327722:SRC327729 TAY327722:TAY327729 TKU327722:TKU327729 TUQ327722:TUQ327729 UEM327722:UEM327729 UOI327722:UOI327729 UYE327722:UYE327729 VIA327722:VIA327729 VRW327722:VRW327729 WBS327722:WBS327729 WLO327722:WLO327729 WVK327722:WVK327729 B393258:B393265 IY393258:IY393265 SU393258:SU393265 ACQ393258:ACQ393265 AMM393258:AMM393265 AWI393258:AWI393265 BGE393258:BGE393265 BQA393258:BQA393265 BZW393258:BZW393265 CJS393258:CJS393265 CTO393258:CTO393265 DDK393258:DDK393265 DNG393258:DNG393265 DXC393258:DXC393265 EGY393258:EGY393265 EQU393258:EQU393265 FAQ393258:FAQ393265 FKM393258:FKM393265 FUI393258:FUI393265 GEE393258:GEE393265 GOA393258:GOA393265 GXW393258:GXW393265 HHS393258:HHS393265 HRO393258:HRO393265 IBK393258:IBK393265 ILG393258:ILG393265 IVC393258:IVC393265 JEY393258:JEY393265 JOU393258:JOU393265 JYQ393258:JYQ393265 KIM393258:KIM393265 KSI393258:KSI393265 LCE393258:LCE393265 LMA393258:LMA393265 LVW393258:LVW393265 MFS393258:MFS393265 MPO393258:MPO393265 MZK393258:MZK393265 NJG393258:NJG393265 NTC393258:NTC393265 OCY393258:OCY393265 OMU393258:OMU393265 OWQ393258:OWQ393265 PGM393258:PGM393265 PQI393258:PQI393265 QAE393258:QAE393265 QKA393258:QKA393265 QTW393258:QTW393265 RDS393258:RDS393265 RNO393258:RNO393265 RXK393258:RXK393265 SHG393258:SHG393265 SRC393258:SRC393265 TAY393258:TAY393265 TKU393258:TKU393265 TUQ393258:TUQ393265 UEM393258:UEM393265 UOI393258:UOI393265 UYE393258:UYE393265 VIA393258:VIA393265 VRW393258:VRW393265 WBS393258:WBS393265 WLO393258:WLO393265 WVK393258:WVK393265 B458794:B458801 IY458794:IY458801 SU458794:SU458801 ACQ458794:ACQ458801 AMM458794:AMM458801 AWI458794:AWI458801 BGE458794:BGE458801 BQA458794:BQA458801 BZW458794:BZW458801 CJS458794:CJS458801 CTO458794:CTO458801 DDK458794:DDK458801 DNG458794:DNG458801 DXC458794:DXC458801 EGY458794:EGY458801 EQU458794:EQU458801 FAQ458794:FAQ458801 FKM458794:FKM458801 FUI458794:FUI458801 GEE458794:GEE458801 GOA458794:GOA458801 GXW458794:GXW458801 HHS458794:HHS458801 HRO458794:HRO458801 IBK458794:IBK458801 ILG458794:ILG458801 IVC458794:IVC458801 JEY458794:JEY458801 JOU458794:JOU458801 JYQ458794:JYQ458801 KIM458794:KIM458801 KSI458794:KSI458801 LCE458794:LCE458801 LMA458794:LMA458801 LVW458794:LVW458801 MFS458794:MFS458801 MPO458794:MPO458801 MZK458794:MZK458801 NJG458794:NJG458801 NTC458794:NTC458801 OCY458794:OCY458801 OMU458794:OMU458801 OWQ458794:OWQ458801 PGM458794:PGM458801 PQI458794:PQI458801 QAE458794:QAE458801 QKA458794:QKA458801 QTW458794:QTW458801 RDS458794:RDS458801 RNO458794:RNO458801 RXK458794:RXK458801 SHG458794:SHG458801 SRC458794:SRC458801 TAY458794:TAY458801 TKU458794:TKU458801 TUQ458794:TUQ458801 UEM458794:UEM458801 UOI458794:UOI458801 UYE458794:UYE458801 VIA458794:VIA458801 VRW458794:VRW458801 WBS458794:WBS458801 WLO458794:WLO458801 WVK458794:WVK458801 B524330:B524337 IY524330:IY524337 SU524330:SU524337 ACQ524330:ACQ524337 AMM524330:AMM524337 AWI524330:AWI524337 BGE524330:BGE524337 BQA524330:BQA524337 BZW524330:BZW524337 CJS524330:CJS524337 CTO524330:CTO524337 DDK524330:DDK524337 DNG524330:DNG524337 DXC524330:DXC524337 EGY524330:EGY524337 EQU524330:EQU524337 FAQ524330:FAQ524337 FKM524330:FKM524337 FUI524330:FUI524337 GEE524330:GEE524337 GOA524330:GOA524337 GXW524330:GXW524337 HHS524330:HHS524337 HRO524330:HRO524337 IBK524330:IBK524337 ILG524330:ILG524337 IVC524330:IVC524337 JEY524330:JEY524337 JOU524330:JOU524337 JYQ524330:JYQ524337 KIM524330:KIM524337 KSI524330:KSI524337 LCE524330:LCE524337 LMA524330:LMA524337 LVW524330:LVW524337 MFS524330:MFS524337 MPO524330:MPO524337 MZK524330:MZK524337 NJG524330:NJG524337 NTC524330:NTC524337 OCY524330:OCY524337 OMU524330:OMU524337 OWQ524330:OWQ524337 PGM524330:PGM524337 PQI524330:PQI524337 QAE524330:QAE524337 QKA524330:QKA524337 QTW524330:QTW524337 RDS524330:RDS524337 RNO524330:RNO524337 RXK524330:RXK524337 SHG524330:SHG524337 SRC524330:SRC524337 TAY524330:TAY524337 TKU524330:TKU524337 TUQ524330:TUQ524337 UEM524330:UEM524337 UOI524330:UOI524337 UYE524330:UYE524337 VIA524330:VIA524337 VRW524330:VRW524337 WBS524330:WBS524337 WLO524330:WLO524337 WVK524330:WVK524337 B589866:B589873 IY589866:IY589873 SU589866:SU589873 ACQ589866:ACQ589873 AMM589866:AMM589873 AWI589866:AWI589873 BGE589866:BGE589873 BQA589866:BQA589873 BZW589866:BZW589873 CJS589866:CJS589873 CTO589866:CTO589873 DDK589866:DDK589873 DNG589866:DNG589873 DXC589866:DXC589873 EGY589866:EGY589873 EQU589866:EQU589873 FAQ589866:FAQ589873 FKM589866:FKM589873 FUI589866:FUI589873 GEE589866:GEE589873 GOA589866:GOA589873 GXW589866:GXW589873 HHS589866:HHS589873 HRO589866:HRO589873 IBK589866:IBK589873 ILG589866:ILG589873 IVC589866:IVC589873 JEY589866:JEY589873 JOU589866:JOU589873 JYQ589866:JYQ589873 KIM589866:KIM589873 KSI589866:KSI589873 LCE589866:LCE589873 LMA589866:LMA589873 LVW589866:LVW589873 MFS589866:MFS589873 MPO589866:MPO589873 MZK589866:MZK589873 NJG589866:NJG589873 NTC589866:NTC589873 OCY589866:OCY589873 OMU589866:OMU589873 OWQ589866:OWQ589873 PGM589866:PGM589873 PQI589866:PQI589873 QAE589866:QAE589873 QKA589866:QKA589873 QTW589866:QTW589873 RDS589866:RDS589873 RNO589866:RNO589873 RXK589866:RXK589873 SHG589866:SHG589873 SRC589866:SRC589873 TAY589866:TAY589873 TKU589866:TKU589873 TUQ589866:TUQ589873 UEM589866:UEM589873 UOI589866:UOI589873 UYE589866:UYE589873 VIA589866:VIA589873 VRW589866:VRW589873 WBS589866:WBS589873 WLO589866:WLO589873 WVK589866:WVK589873 B655402:B655409 IY655402:IY655409 SU655402:SU655409 ACQ655402:ACQ655409 AMM655402:AMM655409 AWI655402:AWI655409 BGE655402:BGE655409 BQA655402:BQA655409 BZW655402:BZW655409 CJS655402:CJS655409 CTO655402:CTO655409 DDK655402:DDK655409 DNG655402:DNG655409 DXC655402:DXC655409 EGY655402:EGY655409 EQU655402:EQU655409 FAQ655402:FAQ655409 FKM655402:FKM655409 FUI655402:FUI655409 GEE655402:GEE655409 GOA655402:GOA655409 GXW655402:GXW655409 HHS655402:HHS655409 HRO655402:HRO655409 IBK655402:IBK655409 ILG655402:ILG655409 IVC655402:IVC655409 JEY655402:JEY655409 JOU655402:JOU655409 JYQ655402:JYQ655409 KIM655402:KIM655409 KSI655402:KSI655409 LCE655402:LCE655409 LMA655402:LMA655409 LVW655402:LVW655409 MFS655402:MFS655409 MPO655402:MPO655409 MZK655402:MZK655409 NJG655402:NJG655409 NTC655402:NTC655409 OCY655402:OCY655409 OMU655402:OMU655409 OWQ655402:OWQ655409 PGM655402:PGM655409 PQI655402:PQI655409 QAE655402:QAE655409 QKA655402:QKA655409 QTW655402:QTW655409 RDS655402:RDS655409 RNO655402:RNO655409 RXK655402:RXK655409 SHG655402:SHG655409 SRC655402:SRC655409 TAY655402:TAY655409 TKU655402:TKU655409 TUQ655402:TUQ655409 UEM655402:UEM655409 UOI655402:UOI655409 UYE655402:UYE655409 VIA655402:VIA655409 VRW655402:VRW655409 WBS655402:WBS655409 WLO655402:WLO655409 WVK655402:WVK655409 B720938:B720945 IY720938:IY720945 SU720938:SU720945 ACQ720938:ACQ720945 AMM720938:AMM720945 AWI720938:AWI720945 BGE720938:BGE720945 BQA720938:BQA720945 BZW720938:BZW720945 CJS720938:CJS720945 CTO720938:CTO720945 DDK720938:DDK720945 DNG720938:DNG720945 DXC720938:DXC720945 EGY720938:EGY720945 EQU720938:EQU720945 FAQ720938:FAQ720945 FKM720938:FKM720945 FUI720938:FUI720945 GEE720938:GEE720945 GOA720938:GOA720945 GXW720938:GXW720945 HHS720938:HHS720945 HRO720938:HRO720945 IBK720938:IBK720945 ILG720938:ILG720945 IVC720938:IVC720945 JEY720938:JEY720945 JOU720938:JOU720945 JYQ720938:JYQ720945 KIM720938:KIM720945 KSI720938:KSI720945 LCE720938:LCE720945 LMA720938:LMA720945 LVW720938:LVW720945 MFS720938:MFS720945 MPO720938:MPO720945 MZK720938:MZK720945 NJG720938:NJG720945 NTC720938:NTC720945 OCY720938:OCY720945 OMU720938:OMU720945 OWQ720938:OWQ720945 PGM720938:PGM720945 PQI720938:PQI720945 QAE720938:QAE720945 QKA720938:QKA720945 QTW720938:QTW720945 RDS720938:RDS720945 RNO720938:RNO720945 RXK720938:RXK720945 SHG720938:SHG720945 SRC720938:SRC720945 TAY720938:TAY720945 TKU720938:TKU720945 TUQ720938:TUQ720945 UEM720938:UEM720945 UOI720938:UOI720945 UYE720938:UYE720945 VIA720938:VIA720945 VRW720938:VRW720945 WBS720938:WBS720945 WLO720938:WLO720945 WVK720938:WVK720945 B786474:B786481 IY786474:IY786481 SU786474:SU786481 ACQ786474:ACQ786481 AMM786474:AMM786481 AWI786474:AWI786481 BGE786474:BGE786481 BQA786474:BQA786481 BZW786474:BZW786481 CJS786474:CJS786481 CTO786474:CTO786481 DDK786474:DDK786481 DNG786474:DNG786481 DXC786474:DXC786481 EGY786474:EGY786481 EQU786474:EQU786481 FAQ786474:FAQ786481 FKM786474:FKM786481 FUI786474:FUI786481 GEE786474:GEE786481 GOA786474:GOA786481 GXW786474:GXW786481 HHS786474:HHS786481 HRO786474:HRO786481 IBK786474:IBK786481 ILG786474:ILG786481 IVC786474:IVC786481 JEY786474:JEY786481 JOU786474:JOU786481 JYQ786474:JYQ786481 KIM786474:KIM786481 KSI786474:KSI786481 LCE786474:LCE786481 LMA786474:LMA786481 LVW786474:LVW786481 MFS786474:MFS786481 MPO786474:MPO786481 MZK786474:MZK786481 NJG786474:NJG786481 NTC786474:NTC786481 OCY786474:OCY786481 OMU786474:OMU786481 OWQ786474:OWQ786481 PGM786474:PGM786481 PQI786474:PQI786481 QAE786474:QAE786481 QKA786474:QKA786481 QTW786474:QTW786481 RDS786474:RDS786481 RNO786474:RNO786481 RXK786474:RXK786481 SHG786474:SHG786481 SRC786474:SRC786481 TAY786474:TAY786481 TKU786474:TKU786481 TUQ786474:TUQ786481 UEM786474:UEM786481 UOI786474:UOI786481 UYE786474:UYE786481 VIA786474:VIA786481 VRW786474:VRW786481 WBS786474:WBS786481 WLO786474:WLO786481 WVK786474:WVK786481 B852010:B852017 IY852010:IY852017 SU852010:SU852017 ACQ852010:ACQ852017 AMM852010:AMM852017 AWI852010:AWI852017 BGE852010:BGE852017 BQA852010:BQA852017 BZW852010:BZW852017 CJS852010:CJS852017 CTO852010:CTO852017 DDK852010:DDK852017 DNG852010:DNG852017 DXC852010:DXC852017 EGY852010:EGY852017 EQU852010:EQU852017 FAQ852010:FAQ852017 FKM852010:FKM852017 FUI852010:FUI852017 GEE852010:GEE852017 GOA852010:GOA852017 GXW852010:GXW852017 HHS852010:HHS852017 HRO852010:HRO852017 IBK852010:IBK852017 ILG852010:ILG852017 IVC852010:IVC852017 JEY852010:JEY852017 JOU852010:JOU852017 JYQ852010:JYQ852017 KIM852010:KIM852017 KSI852010:KSI852017 LCE852010:LCE852017 LMA852010:LMA852017 LVW852010:LVW852017 MFS852010:MFS852017 MPO852010:MPO852017 MZK852010:MZK852017 NJG852010:NJG852017 NTC852010:NTC852017 OCY852010:OCY852017 OMU852010:OMU852017 OWQ852010:OWQ852017 PGM852010:PGM852017 PQI852010:PQI852017 QAE852010:QAE852017 QKA852010:QKA852017 QTW852010:QTW852017 RDS852010:RDS852017 RNO852010:RNO852017 RXK852010:RXK852017 SHG852010:SHG852017 SRC852010:SRC852017 TAY852010:TAY852017 TKU852010:TKU852017 TUQ852010:TUQ852017 UEM852010:UEM852017 UOI852010:UOI852017 UYE852010:UYE852017 VIA852010:VIA852017 VRW852010:VRW852017 WBS852010:WBS852017 WLO852010:WLO852017 WVK852010:WVK852017 B917546:B917553 IY917546:IY917553 SU917546:SU917553 ACQ917546:ACQ917553 AMM917546:AMM917553 AWI917546:AWI917553 BGE917546:BGE917553 BQA917546:BQA917553 BZW917546:BZW917553 CJS917546:CJS917553 CTO917546:CTO917553 DDK917546:DDK917553 DNG917546:DNG917553 DXC917546:DXC917553 EGY917546:EGY917553 EQU917546:EQU917553 FAQ917546:FAQ917553 FKM917546:FKM917553 FUI917546:FUI917553 GEE917546:GEE917553 GOA917546:GOA917553 GXW917546:GXW917553 HHS917546:HHS917553 HRO917546:HRO917553 IBK917546:IBK917553 ILG917546:ILG917553 IVC917546:IVC917553 JEY917546:JEY917553 JOU917546:JOU917553 JYQ917546:JYQ917553 KIM917546:KIM917553 KSI917546:KSI917553 LCE917546:LCE917553 LMA917546:LMA917553 LVW917546:LVW917553 MFS917546:MFS917553 MPO917546:MPO917553 MZK917546:MZK917553 NJG917546:NJG917553 NTC917546:NTC917553 OCY917546:OCY917553 OMU917546:OMU917553 OWQ917546:OWQ917553 PGM917546:PGM917553 PQI917546:PQI917553 QAE917546:QAE917553 QKA917546:QKA917553 QTW917546:QTW917553 RDS917546:RDS917553 RNO917546:RNO917553 RXK917546:RXK917553 SHG917546:SHG917553 SRC917546:SRC917553 TAY917546:TAY917553 TKU917546:TKU917553 TUQ917546:TUQ917553 UEM917546:UEM917553 UOI917546:UOI917553 UYE917546:UYE917553 VIA917546:VIA917553 VRW917546:VRW917553 WBS917546:WBS917553 WLO917546:WLO917553 WVK917546:WVK917553 B983082:B983089 IY983082:IY983089 SU983082:SU983089 ACQ983082:ACQ983089 AMM983082:AMM983089 AWI983082:AWI983089 BGE983082:BGE983089 BQA983082:BQA983089 BZW983082:BZW983089 CJS983082:CJS983089 CTO983082:CTO983089 DDK983082:DDK983089 DNG983082:DNG983089 DXC983082:DXC983089 EGY983082:EGY983089 EQU983082:EQU983089 FAQ983082:FAQ983089 FKM983082:FKM983089 FUI983082:FUI983089 GEE983082:GEE983089 GOA983082:GOA983089 GXW983082:GXW983089 HHS983082:HHS983089 HRO983082:HRO983089 IBK983082:IBK983089 ILG983082:ILG983089 IVC983082:IVC983089 JEY983082:JEY983089 JOU983082:JOU983089 JYQ983082:JYQ983089 KIM983082:KIM983089 KSI983082:KSI983089 LCE983082:LCE983089 LMA983082:LMA983089 LVW983082:LVW983089 MFS983082:MFS983089 MPO983082:MPO983089 MZK983082:MZK983089 NJG983082:NJG983089 NTC983082:NTC983089 OCY983082:OCY983089 OMU983082:OMU983089 OWQ983082:OWQ983089 PGM983082:PGM983089 PQI983082:PQI983089 QAE983082:QAE983089 QKA983082:QKA983089 QTW983082:QTW983089 RDS983082:RDS983089 RNO983082:RNO983089 RXK983082:RXK983089 SHG983082:SHG983089 SRC983082:SRC983089 TAY983082:TAY983089 TKU983082:TKU983089 TUQ983082:TUQ983089 UEM983082:UEM983089 UOI983082:UOI983089 UYE983082:UYE983089 VIA983082:VIA983089 VRW983082:VRW983089 WBS983082:WBS983089 WLO983082:WLO983089 B38" xr:uid="{E46F7EB4-0815-4F71-8F0A-988CDB90CBA2}">
      <formula1>Valore</formula1>
    </dataValidation>
    <dataValidation type="list" allowBlank="1" showInputMessage="1" showErrorMessage="1" sqref="WVJ983082:WVJ983089 IX38:IX46 ST38:ST46 ACP38:ACP46 AML38:AML46 AWH38:AWH46 BGD38:BGD46 BPZ38:BPZ46 BZV38:BZV46 CJR38:CJR46 CTN38:CTN46 DDJ38:DDJ46 DNF38:DNF46 DXB38:DXB46 EGX38:EGX46 EQT38:EQT46 FAP38:FAP46 FKL38:FKL46 FUH38:FUH46 GED38:GED46 GNZ38:GNZ46 GXV38:GXV46 HHR38:HHR46 HRN38:HRN46 IBJ38:IBJ46 ILF38:ILF46 IVB38:IVB46 JEX38:JEX46 JOT38:JOT46 JYP38:JYP46 KIL38:KIL46 KSH38:KSH46 LCD38:LCD46 LLZ38:LLZ46 LVV38:LVV46 MFR38:MFR46 MPN38:MPN46 MZJ38:MZJ46 NJF38:NJF46 NTB38:NTB46 OCX38:OCX46 OMT38:OMT46 OWP38:OWP46 PGL38:PGL46 PQH38:PQH46 QAD38:QAD46 QJZ38:QJZ46 QTV38:QTV46 RDR38:RDR46 RNN38:RNN46 RXJ38:RXJ46 SHF38:SHF46 SRB38:SRB46 TAX38:TAX46 TKT38:TKT46 TUP38:TUP46 UEL38:UEL46 UOH38:UOH46 UYD38:UYD46 VHZ38:VHZ46 VRV38:VRV46 WBR38:WBR46 WLN38:WLN46 WVJ38:WVJ46 A65578:A65585 IX65578:IX65585 ST65578:ST65585 ACP65578:ACP65585 AML65578:AML65585 AWH65578:AWH65585 BGD65578:BGD65585 BPZ65578:BPZ65585 BZV65578:BZV65585 CJR65578:CJR65585 CTN65578:CTN65585 DDJ65578:DDJ65585 DNF65578:DNF65585 DXB65578:DXB65585 EGX65578:EGX65585 EQT65578:EQT65585 FAP65578:FAP65585 FKL65578:FKL65585 FUH65578:FUH65585 GED65578:GED65585 GNZ65578:GNZ65585 GXV65578:GXV65585 HHR65578:HHR65585 HRN65578:HRN65585 IBJ65578:IBJ65585 ILF65578:ILF65585 IVB65578:IVB65585 JEX65578:JEX65585 JOT65578:JOT65585 JYP65578:JYP65585 KIL65578:KIL65585 KSH65578:KSH65585 LCD65578:LCD65585 LLZ65578:LLZ65585 LVV65578:LVV65585 MFR65578:MFR65585 MPN65578:MPN65585 MZJ65578:MZJ65585 NJF65578:NJF65585 NTB65578:NTB65585 OCX65578:OCX65585 OMT65578:OMT65585 OWP65578:OWP65585 PGL65578:PGL65585 PQH65578:PQH65585 QAD65578:QAD65585 QJZ65578:QJZ65585 QTV65578:QTV65585 RDR65578:RDR65585 RNN65578:RNN65585 RXJ65578:RXJ65585 SHF65578:SHF65585 SRB65578:SRB65585 TAX65578:TAX65585 TKT65578:TKT65585 TUP65578:TUP65585 UEL65578:UEL65585 UOH65578:UOH65585 UYD65578:UYD65585 VHZ65578:VHZ65585 VRV65578:VRV65585 WBR65578:WBR65585 WLN65578:WLN65585 WVJ65578:WVJ65585 A131114:A131121 IX131114:IX131121 ST131114:ST131121 ACP131114:ACP131121 AML131114:AML131121 AWH131114:AWH131121 BGD131114:BGD131121 BPZ131114:BPZ131121 BZV131114:BZV131121 CJR131114:CJR131121 CTN131114:CTN131121 DDJ131114:DDJ131121 DNF131114:DNF131121 DXB131114:DXB131121 EGX131114:EGX131121 EQT131114:EQT131121 FAP131114:FAP131121 FKL131114:FKL131121 FUH131114:FUH131121 GED131114:GED131121 GNZ131114:GNZ131121 GXV131114:GXV131121 HHR131114:HHR131121 HRN131114:HRN131121 IBJ131114:IBJ131121 ILF131114:ILF131121 IVB131114:IVB131121 JEX131114:JEX131121 JOT131114:JOT131121 JYP131114:JYP131121 KIL131114:KIL131121 KSH131114:KSH131121 LCD131114:LCD131121 LLZ131114:LLZ131121 LVV131114:LVV131121 MFR131114:MFR131121 MPN131114:MPN131121 MZJ131114:MZJ131121 NJF131114:NJF131121 NTB131114:NTB131121 OCX131114:OCX131121 OMT131114:OMT131121 OWP131114:OWP131121 PGL131114:PGL131121 PQH131114:PQH131121 QAD131114:QAD131121 QJZ131114:QJZ131121 QTV131114:QTV131121 RDR131114:RDR131121 RNN131114:RNN131121 RXJ131114:RXJ131121 SHF131114:SHF131121 SRB131114:SRB131121 TAX131114:TAX131121 TKT131114:TKT131121 TUP131114:TUP131121 UEL131114:UEL131121 UOH131114:UOH131121 UYD131114:UYD131121 VHZ131114:VHZ131121 VRV131114:VRV131121 WBR131114:WBR131121 WLN131114:WLN131121 WVJ131114:WVJ131121 A196650:A196657 IX196650:IX196657 ST196650:ST196657 ACP196650:ACP196657 AML196650:AML196657 AWH196650:AWH196657 BGD196650:BGD196657 BPZ196650:BPZ196657 BZV196650:BZV196657 CJR196650:CJR196657 CTN196650:CTN196657 DDJ196650:DDJ196657 DNF196650:DNF196657 DXB196650:DXB196657 EGX196650:EGX196657 EQT196650:EQT196657 FAP196650:FAP196657 FKL196650:FKL196657 FUH196650:FUH196657 GED196650:GED196657 GNZ196650:GNZ196657 GXV196650:GXV196657 HHR196650:HHR196657 HRN196650:HRN196657 IBJ196650:IBJ196657 ILF196650:ILF196657 IVB196650:IVB196657 JEX196650:JEX196657 JOT196650:JOT196657 JYP196650:JYP196657 KIL196650:KIL196657 KSH196650:KSH196657 LCD196650:LCD196657 LLZ196650:LLZ196657 LVV196650:LVV196657 MFR196650:MFR196657 MPN196650:MPN196657 MZJ196650:MZJ196657 NJF196650:NJF196657 NTB196650:NTB196657 OCX196650:OCX196657 OMT196650:OMT196657 OWP196650:OWP196657 PGL196650:PGL196657 PQH196650:PQH196657 QAD196650:QAD196657 QJZ196650:QJZ196657 QTV196650:QTV196657 RDR196650:RDR196657 RNN196650:RNN196657 RXJ196650:RXJ196657 SHF196650:SHF196657 SRB196650:SRB196657 TAX196650:TAX196657 TKT196650:TKT196657 TUP196650:TUP196657 UEL196650:UEL196657 UOH196650:UOH196657 UYD196650:UYD196657 VHZ196650:VHZ196657 VRV196650:VRV196657 WBR196650:WBR196657 WLN196650:WLN196657 WVJ196650:WVJ196657 A262186:A262193 IX262186:IX262193 ST262186:ST262193 ACP262186:ACP262193 AML262186:AML262193 AWH262186:AWH262193 BGD262186:BGD262193 BPZ262186:BPZ262193 BZV262186:BZV262193 CJR262186:CJR262193 CTN262186:CTN262193 DDJ262186:DDJ262193 DNF262186:DNF262193 DXB262186:DXB262193 EGX262186:EGX262193 EQT262186:EQT262193 FAP262186:FAP262193 FKL262186:FKL262193 FUH262186:FUH262193 GED262186:GED262193 GNZ262186:GNZ262193 GXV262186:GXV262193 HHR262186:HHR262193 HRN262186:HRN262193 IBJ262186:IBJ262193 ILF262186:ILF262193 IVB262186:IVB262193 JEX262186:JEX262193 JOT262186:JOT262193 JYP262186:JYP262193 KIL262186:KIL262193 KSH262186:KSH262193 LCD262186:LCD262193 LLZ262186:LLZ262193 LVV262186:LVV262193 MFR262186:MFR262193 MPN262186:MPN262193 MZJ262186:MZJ262193 NJF262186:NJF262193 NTB262186:NTB262193 OCX262186:OCX262193 OMT262186:OMT262193 OWP262186:OWP262193 PGL262186:PGL262193 PQH262186:PQH262193 QAD262186:QAD262193 QJZ262186:QJZ262193 QTV262186:QTV262193 RDR262186:RDR262193 RNN262186:RNN262193 RXJ262186:RXJ262193 SHF262186:SHF262193 SRB262186:SRB262193 TAX262186:TAX262193 TKT262186:TKT262193 TUP262186:TUP262193 UEL262186:UEL262193 UOH262186:UOH262193 UYD262186:UYD262193 VHZ262186:VHZ262193 VRV262186:VRV262193 WBR262186:WBR262193 WLN262186:WLN262193 WVJ262186:WVJ262193 A327722:A327729 IX327722:IX327729 ST327722:ST327729 ACP327722:ACP327729 AML327722:AML327729 AWH327722:AWH327729 BGD327722:BGD327729 BPZ327722:BPZ327729 BZV327722:BZV327729 CJR327722:CJR327729 CTN327722:CTN327729 DDJ327722:DDJ327729 DNF327722:DNF327729 DXB327722:DXB327729 EGX327722:EGX327729 EQT327722:EQT327729 FAP327722:FAP327729 FKL327722:FKL327729 FUH327722:FUH327729 GED327722:GED327729 GNZ327722:GNZ327729 GXV327722:GXV327729 HHR327722:HHR327729 HRN327722:HRN327729 IBJ327722:IBJ327729 ILF327722:ILF327729 IVB327722:IVB327729 JEX327722:JEX327729 JOT327722:JOT327729 JYP327722:JYP327729 KIL327722:KIL327729 KSH327722:KSH327729 LCD327722:LCD327729 LLZ327722:LLZ327729 LVV327722:LVV327729 MFR327722:MFR327729 MPN327722:MPN327729 MZJ327722:MZJ327729 NJF327722:NJF327729 NTB327722:NTB327729 OCX327722:OCX327729 OMT327722:OMT327729 OWP327722:OWP327729 PGL327722:PGL327729 PQH327722:PQH327729 QAD327722:QAD327729 QJZ327722:QJZ327729 QTV327722:QTV327729 RDR327722:RDR327729 RNN327722:RNN327729 RXJ327722:RXJ327729 SHF327722:SHF327729 SRB327722:SRB327729 TAX327722:TAX327729 TKT327722:TKT327729 TUP327722:TUP327729 UEL327722:UEL327729 UOH327722:UOH327729 UYD327722:UYD327729 VHZ327722:VHZ327729 VRV327722:VRV327729 WBR327722:WBR327729 WLN327722:WLN327729 WVJ327722:WVJ327729 A393258:A393265 IX393258:IX393265 ST393258:ST393265 ACP393258:ACP393265 AML393258:AML393265 AWH393258:AWH393265 BGD393258:BGD393265 BPZ393258:BPZ393265 BZV393258:BZV393265 CJR393258:CJR393265 CTN393258:CTN393265 DDJ393258:DDJ393265 DNF393258:DNF393265 DXB393258:DXB393265 EGX393258:EGX393265 EQT393258:EQT393265 FAP393258:FAP393265 FKL393258:FKL393265 FUH393258:FUH393265 GED393258:GED393265 GNZ393258:GNZ393265 GXV393258:GXV393265 HHR393258:HHR393265 HRN393258:HRN393265 IBJ393258:IBJ393265 ILF393258:ILF393265 IVB393258:IVB393265 JEX393258:JEX393265 JOT393258:JOT393265 JYP393258:JYP393265 KIL393258:KIL393265 KSH393258:KSH393265 LCD393258:LCD393265 LLZ393258:LLZ393265 LVV393258:LVV393265 MFR393258:MFR393265 MPN393258:MPN393265 MZJ393258:MZJ393265 NJF393258:NJF393265 NTB393258:NTB393265 OCX393258:OCX393265 OMT393258:OMT393265 OWP393258:OWP393265 PGL393258:PGL393265 PQH393258:PQH393265 QAD393258:QAD393265 QJZ393258:QJZ393265 QTV393258:QTV393265 RDR393258:RDR393265 RNN393258:RNN393265 RXJ393258:RXJ393265 SHF393258:SHF393265 SRB393258:SRB393265 TAX393258:TAX393265 TKT393258:TKT393265 TUP393258:TUP393265 UEL393258:UEL393265 UOH393258:UOH393265 UYD393258:UYD393265 VHZ393258:VHZ393265 VRV393258:VRV393265 WBR393258:WBR393265 WLN393258:WLN393265 WVJ393258:WVJ393265 A458794:A458801 IX458794:IX458801 ST458794:ST458801 ACP458794:ACP458801 AML458794:AML458801 AWH458794:AWH458801 BGD458794:BGD458801 BPZ458794:BPZ458801 BZV458794:BZV458801 CJR458794:CJR458801 CTN458794:CTN458801 DDJ458794:DDJ458801 DNF458794:DNF458801 DXB458794:DXB458801 EGX458794:EGX458801 EQT458794:EQT458801 FAP458794:FAP458801 FKL458794:FKL458801 FUH458794:FUH458801 GED458794:GED458801 GNZ458794:GNZ458801 GXV458794:GXV458801 HHR458794:HHR458801 HRN458794:HRN458801 IBJ458794:IBJ458801 ILF458794:ILF458801 IVB458794:IVB458801 JEX458794:JEX458801 JOT458794:JOT458801 JYP458794:JYP458801 KIL458794:KIL458801 KSH458794:KSH458801 LCD458794:LCD458801 LLZ458794:LLZ458801 LVV458794:LVV458801 MFR458794:MFR458801 MPN458794:MPN458801 MZJ458794:MZJ458801 NJF458794:NJF458801 NTB458794:NTB458801 OCX458794:OCX458801 OMT458794:OMT458801 OWP458794:OWP458801 PGL458794:PGL458801 PQH458794:PQH458801 QAD458794:QAD458801 QJZ458794:QJZ458801 QTV458794:QTV458801 RDR458794:RDR458801 RNN458794:RNN458801 RXJ458794:RXJ458801 SHF458794:SHF458801 SRB458794:SRB458801 TAX458794:TAX458801 TKT458794:TKT458801 TUP458794:TUP458801 UEL458794:UEL458801 UOH458794:UOH458801 UYD458794:UYD458801 VHZ458794:VHZ458801 VRV458794:VRV458801 WBR458794:WBR458801 WLN458794:WLN458801 WVJ458794:WVJ458801 A524330:A524337 IX524330:IX524337 ST524330:ST524337 ACP524330:ACP524337 AML524330:AML524337 AWH524330:AWH524337 BGD524330:BGD524337 BPZ524330:BPZ524337 BZV524330:BZV524337 CJR524330:CJR524337 CTN524330:CTN524337 DDJ524330:DDJ524337 DNF524330:DNF524337 DXB524330:DXB524337 EGX524330:EGX524337 EQT524330:EQT524337 FAP524330:FAP524337 FKL524330:FKL524337 FUH524330:FUH524337 GED524330:GED524337 GNZ524330:GNZ524337 GXV524330:GXV524337 HHR524330:HHR524337 HRN524330:HRN524337 IBJ524330:IBJ524337 ILF524330:ILF524337 IVB524330:IVB524337 JEX524330:JEX524337 JOT524330:JOT524337 JYP524330:JYP524337 KIL524330:KIL524337 KSH524330:KSH524337 LCD524330:LCD524337 LLZ524330:LLZ524337 LVV524330:LVV524337 MFR524330:MFR524337 MPN524330:MPN524337 MZJ524330:MZJ524337 NJF524330:NJF524337 NTB524330:NTB524337 OCX524330:OCX524337 OMT524330:OMT524337 OWP524330:OWP524337 PGL524330:PGL524337 PQH524330:PQH524337 QAD524330:QAD524337 QJZ524330:QJZ524337 QTV524330:QTV524337 RDR524330:RDR524337 RNN524330:RNN524337 RXJ524330:RXJ524337 SHF524330:SHF524337 SRB524330:SRB524337 TAX524330:TAX524337 TKT524330:TKT524337 TUP524330:TUP524337 UEL524330:UEL524337 UOH524330:UOH524337 UYD524330:UYD524337 VHZ524330:VHZ524337 VRV524330:VRV524337 WBR524330:WBR524337 WLN524330:WLN524337 WVJ524330:WVJ524337 A589866:A589873 IX589866:IX589873 ST589866:ST589873 ACP589866:ACP589873 AML589866:AML589873 AWH589866:AWH589873 BGD589866:BGD589873 BPZ589866:BPZ589873 BZV589866:BZV589873 CJR589866:CJR589873 CTN589866:CTN589873 DDJ589866:DDJ589873 DNF589866:DNF589873 DXB589866:DXB589873 EGX589866:EGX589873 EQT589866:EQT589873 FAP589866:FAP589873 FKL589866:FKL589873 FUH589866:FUH589873 GED589866:GED589873 GNZ589866:GNZ589873 GXV589866:GXV589873 HHR589866:HHR589873 HRN589866:HRN589873 IBJ589866:IBJ589873 ILF589866:ILF589873 IVB589866:IVB589873 JEX589866:JEX589873 JOT589866:JOT589873 JYP589866:JYP589873 KIL589866:KIL589873 KSH589866:KSH589873 LCD589866:LCD589873 LLZ589866:LLZ589873 LVV589866:LVV589873 MFR589866:MFR589873 MPN589866:MPN589873 MZJ589866:MZJ589873 NJF589866:NJF589873 NTB589866:NTB589873 OCX589866:OCX589873 OMT589866:OMT589873 OWP589866:OWP589873 PGL589866:PGL589873 PQH589866:PQH589873 QAD589866:QAD589873 QJZ589866:QJZ589873 QTV589866:QTV589873 RDR589866:RDR589873 RNN589866:RNN589873 RXJ589866:RXJ589873 SHF589866:SHF589873 SRB589866:SRB589873 TAX589866:TAX589873 TKT589866:TKT589873 TUP589866:TUP589873 UEL589866:UEL589873 UOH589866:UOH589873 UYD589866:UYD589873 VHZ589866:VHZ589873 VRV589866:VRV589873 WBR589866:WBR589873 WLN589866:WLN589873 WVJ589866:WVJ589873 A655402:A655409 IX655402:IX655409 ST655402:ST655409 ACP655402:ACP655409 AML655402:AML655409 AWH655402:AWH655409 BGD655402:BGD655409 BPZ655402:BPZ655409 BZV655402:BZV655409 CJR655402:CJR655409 CTN655402:CTN655409 DDJ655402:DDJ655409 DNF655402:DNF655409 DXB655402:DXB655409 EGX655402:EGX655409 EQT655402:EQT655409 FAP655402:FAP655409 FKL655402:FKL655409 FUH655402:FUH655409 GED655402:GED655409 GNZ655402:GNZ655409 GXV655402:GXV655409 HHR655402:HHR655409 HRN655402:HRN655409 IBJ655402:IBJ655409 ILF655402:ILF655409 IVB655402:IVB655409 JEX655402:JEX655409 JOT655402:JOT655409 JYP655402:JYP655409 KIL655402:KIL655409 KSH655402:KSH655409 LCD655402:LCD655409 LLZ655402:LLZ655409 LVV655402:LVV655409 MFR655402:MFR655409 MPN655402:MPN655409 MZJ655402:MZJ655409 NJF655402:NJF655409 NTB655402:NTB655409 OCX655402:OCX655409 OMT655402:OMT655409 OWP655402:OWP655409 PGL655402:PGL655409 PQH655402:PQH655409 QAD655402:QAD655409 QJZ655402:QJZ655409 QTV655402:QTV655409 RDR655402:RDR655409 RNN655402:RNN655409 RXJ655402:RXJ655409 SHF655402:SHF655409 SRB655402:SRB655409 TAX655402:TAX655409 TKT655402:TKT655409 TUP655402:TUP655409 UEL655402:UEL655409 UOH655402:UOH655409 UYD655402:UYD655409 VHZ655402:VHZ655409 VRV655402:VRV655409 WBR655402:WBR655409 WLN655402:WLN655409 WVJ655402:WVJ655409 A720938:A720945 IX720938:IX720945 ST720938:ST720945 ACP720938:ACP720945 AML720938:AML720945 AWH720938:AWH720945 BGD720938:BGD720945 BPZ720938:BPZ720945 BZV720938:BZV720945 CJR720938:CJR720945 CTN720938:CTN720945 DDJ720938:DDJ720945 DNF720938:DNF720945 DXB720938:DXB720945 EGX720938:EGX720945 EQT720938:EQT720945 FAP720938:FAP720945 FKL720938:FKL720945 FUH720938:FUH720945 GED720938:GED720945 GNZ720938:GNZ720945 GXV720938:GXV720945 HHR720938:HHR720945 HRN720938:HRN720945 IBJ720938:IBJ720945 ILF720938:ILF720945 IVB720938:IVB720945 JEX720938:JEX720945 JOT720938:JOT720945 JYP720938:JYP720945 KIL720938:KIL720945 KSH720938:KSH720945 LCD720938:LCD720945 LLZ720938:LLZ720945 LVV720938:LVV720945 MFR720938:MFR720945 MPN720938:MPN720945 MZJ720938:MZJ720945 NJF720938:NJF720945 NTB720938:NTB720945 OCX720938:OCX720945 OMT720938:OMT720945 OWP720938:OWP720945 PGL720938:PGL720945 PQH720938:PQH720945 QAD720938:QAD720945 QJZ720938:QJZ720945 QTV720938:QTV720945 RDR720938:RDR720945 RNN720938:RNN720945 RXJ720938:RXJ720945 SHF720938:SHF720945 SRB720938:SRB720945 TAX720938:TAX720945 TKT720938:TKT720945 TUP720938:TUP720945 UEL720938:UEL720945 UOH720938:UOH720945 UYD720938:UYD720945 VHZ720938:VHZ720945 VRV720938:VRV720945 WBR720938:WBR720945 WLN720938:WLN720945 WVJ720938:WVJ720945 A786474:A786481 IX786474:IX786481 ST786474:ST786481 ACP786474:ACP786481 AML786474:AML786481 AWH786474:AWH786481 BGD786474:BGD786481 BPZ786474:BPZ786481 BZV786474:BZV786481 CJR786474:CJR786481 CTN786474:CTN786481 DDJ786474:DDJ786481 DNF786474:DNF786481 DXB786474:DXB786481 EGX786474:EGX786481 EQT786474:EQT786481 FAP786474:FAP786481 FKL786474:FKL786481 FUH786474:FUH786481 GED786474:GED786481 GNZ786474:GNZ786481 GXV786474:GXV786481 HHR786474:HHR786481 HRN786474:HRN786481 IBJ786474:IBJ786481 ILF786474:ILF786481 IVB786474:IVB786481 JEX786474:JEX786481 JOT786474:JOT786481 JYP786474:JYP786481 KIL786474:KIL786481 KSH786474:KSH786481 LCD786474:LCD786481 LLZ786474:LLZ786481 LVV786474:LVV786481 MFR786474:MFR786481 MPN786474:MPN786481 MZJ786474:MZJ786481 NJF786474:NJF786481 NTB786474:NTB786481 OCX786474:OCX786481 OMT786474:OMT786481 OWP786474:OWP786481 PGL786474:PGL786481 PQH786474:PQH786481 QAD786474:QAD786481 QJZ786474:QJZ786481 QTV786474:QTV786481 RDR786474:RDR786481 RNN786474:RNN786481 RXJ786474:RXJ786481 SHF786474:SHF786481 SRB786474:SRB786481 TAX786474:TAX786481 TKT786474:TKT786481 TUP786474:TUP786481 UEL786474:UEL786481 UOH786474:UOH786481 UYD786474:UYD786481 VHZ786474:VHZ786481 VRV786474:VRV786481 WBR786474:WBR786481 WLN786474:WLN786481 WVJ786474:WVJ786481 A852010:A852017 IX852010:IX852017 ST852010:ST852017 ACP852010:ACP852017 AML852010:AML852017 AWH852010:AWH852017 BGD852010:BGD852017 BPZ852010:BPZ852017 BZV852010:BZV852017 CJR852010:CJR852017 CTN852010:CTN852017 DDJ852010:DDJ852017 DNF852010:DNF852017 DXB852010:DXB852017 EGX852010:EGX852017 EQT852010:EQT852017 FAP852010:FAP852017 FKL852010:FKL852017 FUH852010:FUH852017 GED852010:GED852017 GNZ852010:GNZ852017 GXV852010:GXV852017 HHR852010:HHR852017 HRN852010:HRN852017 IBJ852010:IBJ852017 ILF852010:ILF852017 IVB852010:IVB852017 JEX852010:JEX852017 JOT852010:JOT852017 JYP852010:JYP852017 KIL852010:KIL852017 KSH852010:KSH852017 LCD852010:LCD852017 LLZ852010:LLZ852017 LVV852010:LVV852017 MFR852010:MFR852017 MPN852010:MPN852017 MZJ852010:MZJ852017 NJF852010:NJF852017 NTB852010:NTB852017 OCX852010:OCX852017 OMT852010:OMT852017 OWP852010:OWP852017 PGL852010:PGL852017 PQH852010:PQH852017 QAD852010:QAD852017 QJZ852010:QJZ852017 QTV852010:QTV852017 RDR852010:RDR852017 RNN852010:RNN852017 RXJ852010:RXJ852017 SHF852010:SHF852017 SRB852010:SRB852017 TAX852010:TAX852017 TKT852010:TKT852017 TUP852010:TUP852017 UEL852010:UEL852017 UOH852010:UOH852017 UYD852010:UYD852017 VHZ852010:VHZ852017 VRV852010:VRV852017 WBR852010:WBR852017 WLN852010:WLN852017 WVJ852010:WVJ852017 A917546:A917553 IX917546:IX917553 ST917546:ST917553 ACP917546:ACP917553 AML917546:AML917553 AWH917546:AWH917553 BGD917546:BGD917553 BPZ917546:BPZ917553 BZV917546:BZV917553 CJR917546:CJR917553 CTN917546:CTN917553 DDJ917546:DDJ917553 DNF917546:DNF917553 DXB917546:DXB917553 EGX917546:EGX917553 EQT917546:EQT917553 FAP917546:FAP917553 FKL917546:FKL917553 FUH917546:FUH917553 GED917546:GED917553 GNZ917546:GNZ917553 GXV917546:GXV917553 HHR917546:HHR917553 HRN917546:HRN917553 IBJ917546:IBJ917553 ILF917546:ILF917553 IVB917546:IVB917553 JEX917546:JEX917553 JOT917546:JOT917553 JYP917546:JYP917553 KIL917546:KIL917553 KSH917546:KSH917553 LCD917546:LCD917553 LLZ917546:LLZ917553 LVV917546:LVV917553 MFR917546:MFR917553 MPN917546:MPN917553 MZJ917546:MZJ917553 NJF917546:NJF917553 NTB917546:NTB917553 OCX917546:OCX917553 OMT917546:OMT917553 OWP917546:OWP917553 PGL917546:PGL917553 PQH917546:PQH917553 QAD917546:QAD917553 QJZ917546:QJZ917553 QTV917546:QTV917553 RDR917546:RDR917553 RNN917546:RNN917553 RXJ917546:RXJ917553 SHF917546:SHF917553 SRB917546:SRB917553 TAX917546:TAX917553 TKT917546:TKT917553 TUP917546:TUP917553 UEL917546:UEL917553 UOH917546:UOH917553 UYD917546:UYD917553 VHZ917546:VHZ917553 VRV917546:VRV917553 WBR917546:WBR917553 WLN917546:WLN917553 WVJ917546:WVJ917553 A983082:A983089 IX983082:IX983089 ST983082:ST983089 ACP983082:ACP983089 AML983082:AML983089 AWH983082:AWH983089 BGD983082:BGD983089 BPZ983082:BPZ983089 BZV983082:BZV983089 CJR983082:CJR983089 CTN983082:CTN983089 DDJ983082:DDJ983089 DNF983082:DNF983089 DXB983082:DXB983089 EGX983082:EGX983089 EQT983082:EQT983089 FAP983082:FAP983089 FKL983082:FKL983089 FUH983082:FUH983089 GED983082:GED983089 GNZ983082:GNZ983089 GXV983082:GXV983089 HHR983082:HHR983089 HRN983082:HRN983089 IBJ983082:IBJ983089 ILF983082:ILF983089 IVB983082:IVB983089 JEX983082:JEX983089 JOT983082:JOT983089 JYP983082:JYP983089 KIL983082:KIL983089 KSH983082:KSH983089 LCD983082:LCD983089 LLZ983082:LLZ983089 LVV983082:LVV983089 MFR983082:MFR983089 MPN983082:MPN983089 MZJ983082:MZJ983089 NJF983082:NJF983089 NTB983082:NTB983089 OCX983082:OCX983089 OMT983082:OMT983089 OWP983082:OWP983089 PGL983082:PGL983089 PQH983082:PQH983089 QAD983082:QAD983089 QJZ983082:QJZ983089 QTV983082:QTV983089 RDR983082:RDR983089 RNN983082:RNN983089 RXJ983082:RXJ983089 SHF983082:SHF983089 SRB983082:SRB983089 TAX983082:TAX983089 TKT983082:TKT983089 TUP983082:TUP983089 UEL983082:UEL983089 UOH983082:UOH983089 UYD983082:UYD983089 VHZ983082:VHZ983089 VRV983082:VRV983089 WBR983082:WBR983089 WLN983082:WLN983089 A38" xr:uid="{1E0B6C6D-0EA8-461E-AD4A-979A0C69C6BC}">
      <formula1>Comportamenti</formula1>
    </dataValidation>
  </dataValidations>
  <pageMargins left="0.7" right="0.7" top="0.75" bottom="0.75" header="0.3" footer="0.3"/>
  <pageSetup paperSize="9" scale="65" orientation="landscape"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A479AEA-AF1C-4382-A59F-6599F1B1B637}">
          <x14:formula1>
            <xm:f>Foglio1!$A$2:$A$10</xm:f>
          </x14:formula1>
          <xm:sqref>A39:A46 B49</xm:sqref>
        </x14:dataValidation>
        <x14:dataValidation type="list" allowBlank="1" showInputMessage="1" showErrorMessage="1" xr:uid="{67D73800-B6D6-4CB8-88DE-3025480C44E6}">
          <x14:formula1>
            <xm:f>Foglio1!$B$2:$B$10</xm:f>
          </x14:formula1>
          <xm:sqref>B39:B46 C49</xm:sqref>
        </x14:dataValidation>
      </x14:dataValidations>
    </ext>
  </extLs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79734E-B9DE-4A9D-8C0E-7FD5550693EA}">
  <dimension ref="A1:BJ79"/>
  <sheetViews>
    <sheetView topLeftCell="A45" zoomScaleNormal="100" workbookViewId="0">
      <selection activeCell="A45" sqref="A1:XFD1048576"/>
    </sheetView>
  </sheetViews>
  <sheetFormatPr defaultRowHeight="24" customHeight="1" x14ac:dyDescent="0.25"/>
  <cols>
    <col min="1" max="1" width="1.28515625" style="42" customWidth="1"/>
    <col min="2" max="2" width="52.42578125" style="42" customWidth="1"/>
    <col min="3" max="3" width="48.7109375" style="42" customWidth="1"/>
    <col min="4" max="4" width="6.7109375" style="60" customWidth="1"/>
    <col min="5" max="5" width="8.28515625" style="60" customWidth="1"/>
    <col min="6" max="6" width="6.42578125" style="60" hidden="1" customWidth="1"/>
    <col min="7" max="7" width="6.85546875" style="61" customWidth="1"/>
    <col min="8" max="8" width="13.7109375" style="42" customWidth="1"/>
    <col min="9" max="9" width="15.7109375" style="42" customWidth="1"/>
    <col min="10" max="10" width="14.7109375" style="42" customWidth="1"/>
    <col min="11" max="11" width="15" style="42" customWidth="1"/>
    <col min="12" max="12" width="14.28515625" style="42" customWidth="1"/>
    <col min="13" max="13" width="15.140625" style="42" customWidth="1"/>
    <col min="14" max="14" width="1.5703125" style="42" customWidth="1"/>
    <col min="15" max="15" width="18.85546875" style="42" hidden="1" customWidth="1"/>
    <col min="16" max="16" width="8" style="42" hidden="1" customWidth="1"/>
    <col min="17" max="28" width="8" style="42" customWidth="1"/>
    <col min="29" max="32" width="9.28515625" style="42" customWidth="1"/>
    <col min="33" max="60" width="8.85546875" style="42"/>
    <col min="61" max="61" width="64" style="136" customWidth="1"/>
    <col min="62" max="62" width="97.85546875" style="136" customWidth="1"/>
    <col min="63" max="256" width="8.85546875" style="42"/>
    <col min="257" max="257" width="1.28515625" style="42" customWidth="1"/>
    <col min="258" max="258" width="44.85546875" style="42" customWidth="1"/>
    <col min="259" max="259" width="47.28515625" style="42" customWidth="1"/>
    <col min="260" max="260" width="8.140625" style="42" customWidth="1"/>
    <col min="261" max="261" width="8.28515625" style="42" customWidth="1"/>
    <col min="262" max="262" width="5.42578125" style="42" customWidth="1"/>
    <col min="263" max="263" width="8.5703125" style="42" customWidth="1"/>
    <col min="264" max="264" width="13.7109375" style="42" customWidth="1"/>
    <col min="265" max="265" width="15.7109375" style="42" customWidth="1"/>
    <col min="266" max="266" width="14.7109375" style="42" customWidth="1"/>
    <col min="267" max="267" width="15" style="42" customWidth="1"/>
    <col min="268" max="269" width="14.28515625" style="42" customWidth="1"/>
    <col min="270" max="270" width="0" style="42" hidden="1" customWidth="1"/>
    <col min="271" max="271" width="18.85546875" style="42" customWidth="1"/>
    <col min="272" max="284" width="8" style="42" customWidth="1"/>
    <col min="285" max="288" width="9.28515625" style="42" customWidth="1"/>
    <col min="289" max="316" width="8.85546875" style="42"/>
    <col min="317" max="317" width="64" style="42" customWidth="1"/>
    <col min="318" max="318" width="97.85546875" style="42" customWidth="1"/>
    <col min="319" max="512" width="8.85546875" style="42"/>
    <col min="513" max="513" width="1.28515625" style="42" customWidth="1"/>
    <col min="514" max="514" width="44.85546875" style="42" customWidth="1"/>
    <col min="515" max="515" width="47.28515625" style="42" customWidth="1"/>
    <col min="516" max="516" width="8.140625" style="42" customWidth="1"/>
    <col min="517" max="517" width="8.28515625" style="42" customWidth="1"/>
    <col min="518" max="518" width="5.42578125" style="42" customWidth="1"/>
    <col min="519" max="519" width="8.5703125" style="42" customWidth="1"/>
    <col min="520" max="520" width="13.7109375" style="42" customWidth="1"/>
    <col min="521" max="521" width="15.7109375" style="42" customWidth="1"/>
    <col min="522" max="522" width="14.7109375" style="42" customWidth="1"/>
    <col min="523" max="523" width="15" style="42" customWidth="1"/>
    <col min="524" max="525" width="14.28515625" style="42" customWidth="1"/>
    <col min="526" max="526" width="0" style="42" hidden="1" customWidth="1"/>
    <col min="527" max="527" width="18.85546875" style="42" customWidth="1"/>
    <col min="528" max="540" width="8" style="42" customWidth="1"/>
    <col min="541" max="544" width="9.28515625" style="42" customWidth="1"/>
    <col min="545" max="572" width="8.85546875" style="42"/>
    <col min="573" max="573" width="64" style="42" customWidth="1"/>
    <col min="574" max="574" width="97.85546875" style="42" customWidth="1"/>
    <col min="575" max="768" width="8.85546875" style="42"/>
    <col min="769" max="769" width="1.28515625" style="42" customWidth="1"/>
    <col min="770" max="770" width="44.85546875" style="42" customWidth="1"/>
    <col min="771" max="771" width="47.28515625" style="42" customWidth="1"/>
    <col min="772" max="772" width="8.140625" style="42" customWidth="1"/>
    <col min="773" max="773" width="8.28515625" style="42" customWidth="1"/>
    <col min="774" max="774" width="5.42578125" style="42" customWidth="1"/>
    <col min="775" max="775" width="8.5703125" style="42" customWidth="1"/>
    <col min="776" max="776" width="13.7109375" style="42" customWidth="1"/>
    <col min="777" max="777" width="15.7109375" style="42" customWidth="1"/>
    <col min="778" max="778" width="14.7109375" style="42" customWidth="1"/>
    <col min="779" max="779" width="15" style="42" customWidth="1"/>
    <col min="780" max="781" width="14.28515625" style="42" customWidth="1"/>
    <col min="782" max="782" width="0" style="42" hidden="1" customWidth="1"/>
    <col min="783" max="783" width="18.85546875" style="42" customWidth="1"/>
    <col min="784" max="796" width="8" style="42" customWidth="1"/>
    <col min="797" max="800" width="9.28515625" style="42" customWidth="1"/>
    <col min="801" max="828" width="8.85546875" style="42"/>
    <col min="829" max="829" width="64" style="42" customWidth="1"/>
    <col min="830" max="830" width="97.85546875" style="42" customWidth="1"/>
    <col min="831" max="1024" width="8.85546875" style="42"/>
    <col min="1025" max="1025" width="1.28515625" style="42" customWidth="1"/>
    <col min="1026" max="1026" width="44.85546875" style="42" customWidth="1"/>
    <col min="1027" max="1027" width="47.28515625" style="42" customWidth="1"/>
    <col min="1028" max="1028" width="8.140625" style="42" customWidth="1"/>
    <col min="1029" max="1029" width="8.28515625" style="42" customWidth="1"/>
    <col min="1030" max="1030" width="5.42578125" style="42" customWidth="1"/>
    <col min="1031" max="1031" width="8.5703125" style="42" customWidth="1"/>
    <col min="1032" max="1032" width="13.7109375" style="42" customWidth="1"/>
    <col min="1033" max="1033" width="15.7109375" style="42" customWidth="1"/>
    <col min="1034" max="1034" width="14.7109375" style="42" customWidth="1"/>
    <col min="1035" max="1035" width="15" style="42" customWidth="1"/>
    <col min="1036" max="1037" width="14.28515625" style="42" customWidth="1"/>
    <col min="1038" max="1038" width="0" style="42" hidden="1" customWidth="1"/>
    <col min="1039" max="1039" width="18.85546875" style="42" customWidth="1"/>
    <col min="1040" max="1052" width="8" style="42" customWidth="1"/>
    <col min="1053" max="1056" width="9.28515625" style="42" customWidth="1"/>
    <col min="1057" max="1084" width="8.85546875" style="42"/>
    <col min="1085" max="1085" width="64" style="42" customWidth="1"/>
    <col min="1086" max="1086" width="97.85546875" style="42" customWidth="1"/>
    <col min="1087" max="1280" width="8.85546875" style="42"/>
    <col min="1281" max="1281" width="1.28515625" style="42" customWidth="1"/>
    <col min="1282" max="1282" width="44.85546875" style="42" customWidth="1"/>
    <col min="1283" max="1283" width="47.28515625" style="42" customWidth="1"/>
    <col min="1284" max="1284" width="8.140625" style="42" customWidth="1"/>
    <col min="1285" max="1285" width="8.28515625" style="42" customWidth="1"/>
    <col min="1286" max="1286" width="5.42578125" style="42" customWidth="1"/>
    <col min="1287" max="1287" width="8.5703125" style="42" customWidth="1"/>
    <col min="1288" max="1288" width="13.7109375" style="42" customWidth="1"/>
    <col min="1289" max="1289" width="15.7109375" style="42" customWidth="1"/>
    <col min="1290" max="1290" width="14.7109375" style="42" customWidth="1"/>
    <col min="1291" max="1291" width="15" style="42" customWidth="1"/>
    <col min="1292" max="1293" width="14.28515625" style="42" customWidth="1"/>
    <col min="1294" max="1294" width="0" style="42" hidden="1" customWidth="1"/>
    <col min="1295" max="1295" width="18.85546875" style="42" customWidth="1"/>
    <col min="1296" max="1308" width="8" style="42" customWidth="1"/>
    <col min="1309" max="1312" width="9.28515625" style="42" customWidth="1"/>
    <col min="1313" max="1340" width="8.85546875" style="42"/>
    <col min="1341" max="1341" width="64" style="42" customWidth="1"/>
    <col min="1342" max="1342" width="97.85546875" style="42" customWidth="1"/>
    <col min="1343" max="1536" width="8.85546875" style="42"/>
    <col min="1537" max="1537" width="1.28515625" style="42" customWidth="1"/>
    <col min="1538" max="1538" width="44.85546875" style="42" customWidth="1"/>
    <col min="1539" max="1539" width="47.28515625" style="42" customWidth="1"/>
    <col min="1540" max="1540" width="8.140625" style="42" customWidth="1"/>
    <col min="1541" max="1541" width="8.28515625" style="42" customWidth="1"/>
    <col min="1542" max="1542" width="5.42578125" style="42" customWidth="1"/>
    <col min="1543" max="1543" width="8.5703125" style="42" customWidth="1"/>
    <col min="1544" max="1544" width="13.7109375" style="42" customWidth="1"/>
    <col min="1545" max="1545" width="15.7109375" style="42" customWidth="1"/>
    <col min="1546" max="1546" width="14.7109375" style="42" customWidth="1"/>
    <col min="1547" max="1547" width="15" style="42" customWidth="1"/>
    <col min="1548" max="1549" width="14.28515625" style="42" customWidth="1"/>
    <col min="1550" max="1550" width="0" style="42" hidden="1" customWidth="1"/>
    <col min="1551" max="1551" width="18.85546875" style="42" customWidth="1"/>
    <col min="1552" max="1564" width="8" style="42" customWidth="1"/>
    <col min="1565" max="1568" width="9.28515625" style="42" customWidth="1"/>
    <col min="1569" max="1596" width="8.85546875" style="42"/>
    <col min="1597" max="1597" width="64" style="42" customWidth="1"/>
    <col min="1598" max="1598" width="97.85546875" style="42" customWidth="1"/>
    <col min="1599" max="1792" width="8.85546875" style="42"/>
    <col min="1793" max="1793" width="1.28515625" style="42" customWidth="1"/>
    <col min="1794" max="1794" width="44.85546875" style="42" customWidth="1"/>
    <col min="1795" max="1795" width="47.28515625" style="42" customWidth="1"/>
    <col min="1796" max="1796" width="8.140625" style="42" customWidth="1"/>
    <col min="1797" max="1797" width="8.28515625" style="42" customWidth="1"/>
    <col min="1798" max="1798" width="5.42578125" style="42" customWidth="1"/>
    <col min="1799" max="1799" width="8.5703125" style="42" customWidth="1"/>
    <col min="1800" max="1800" width="13.7109375" style="42" customWidth="1"/>
    <col min="1801" max="1801" width="15.7109375" style="42" customWidth="1"/>
    <col min="1802" max="1802" width="14.7109375" style="42" customWidth="1"/>
    <col min="1803" max="1803" width="15" style="42" customWidth="1"/>
    <col min="1804" max="1805" width="14.28515625" style="42" customWidth="1"/>
    <col min="1806" max="1806" width="0" style="42" hidden="1" customWidth="1"/>
    <col min="1807" max="1807" width="18.85546875" style="42" customWidth="1"/>
    <col min="1808" max="1820" width="8" style="42" customWidth="1"/>
    <col min="1821" max="1824" width="9.28515625" style="42" customWidth="1"/>
    <col min="1825" max="1852" width="8.85546875" style="42"/>
    <col min="1853" max="1853" width="64" style="42" customWidth="1"/>
    <col min="1854" max="1854" width="97.85546875" style="42" customWidth="1"/>
    <col min="1855" max="2048" width="8.85546875" style="42"/>
    <col min="2049" max="2049" width="1.28515625" style="42" customWidth="1"/>
    <col min="2050" max="2050" width="44.85546875" style="42" customWidth="1"/>
    <col min="2051" max="2051" width="47.28515625" style="42" customWidth="1"/>
    <col min="2052" max="2052" width="8.140625" style="42" customWidth="1"/>
    <col min="2053" max="2053" width="8.28515625" style="42" customWidth="1"/>
    <col min="2054" max="2054" width="5.42578125" style="42" customWidth="1"/>
    <col min="2055" max="2055" width="8.5703125" style="42" customWidth="1"/>
    <col min="2056" max="2056" width="13.7109375" style="42" customWidth="1"/>
    <col min="2057" max="2057" width="15.7109375" style="42" customWidth="1"/>
    <col min="2058" max="2058" width="14.7109375" style="42" customWidth="1"/>
    <col min="2059" max="2059" width="15" style="42" customWidth="1"/>
    <col min="2060" max="2061" width="14.28515625" style="42" customWidth="1"/>
    <col min="2062" max="2062" width="0" style="42" hidden="1" customWidth="1"/>
    <col min="2063" max="2063" width="18.85546875" style="42" customWidth="1"/>
    <col min="2064" max="2076" width="8" style="42" customWidth="1"/>
    <col min="2077" max="2080" width="9.28515625" style="42" customWidth="1"/>
    <col min="2081" max="2108" width="8.85546875" style="42"/>
    <col min="2109" max="2109" width="64" style="42" customWidth="1"/>
    <col min="2110" max="2110" width="97.85546875" style="42" customWidth="1"/>
    <col min="2111" max="2304" width="8.85546875" style="42"/>
    <col min="2305" max="2305" width="1.28515625" style="42" customWidth="1"/>
    <col min="2306" max="2306" width="44.85546875" style="42" customWidth="1"/>
    <col min="2307" max="2307" width="47.28515625" style="42" customWidth="1"/>
    <col min="2308" max="2308" width="8.140625" style="42" customWidth="1"/>
    <col min="2309" max="2309" width="8.28515625" style="42" customWidth="1"/>
    <col min="2310" max="2310" width="5.42578125" style="42" customWidth="1"/>
    <col min="2311" max="2311" width="8.5703125" style="42" customWidth="1"/>
    <col min="2312" max="2312" width="13.7109375" style="42" customWidth="1"/>
    <col min="2313" max="2313" width="15.7109375" style="42" customWidth="1"/>
    <col min="2314" max="2314" width="14.7109375" style="42" customWidth="1"/>
    <col min="2315" max="2315" width="15" style="42" customWidth="1"/>
    <col min="2316" max="2317" width="14.28515625" style="42" customWidth="1"/>
    <col min="2318" max="2318" width="0" style="42" hidden="1" customWidth="1"/>
    <col min="2319" max="2319" width="18.85546875" style="42" customWidth="1"/>
    <col min="2320" max="2332" width="8" style="42" customWidth="1"/>
    <col min="2333" max="2336" width="9.28515625" style="42" customWidth="1"/>
    <col min="2337" max="2364" width="8.85546875" style="42"/>
    <col min="2365" max="2365" width="64" style="42" customWidth="1"/>
    <col min="2366" max="2366" width="97.85546875" style="42" customWidth="1"/>
    <col min="2367" max="2560" width="8.85546875" style="42"/>
    <col min="2561" max="2561" width="1.28515625" style="42" customWidth="1"/>
    <col min="2562" max="2562" width="44.85546875" style="42" customWidth="1"/>
    <col min="2563" max="2563" width="47.28515625" style="42" customWidth="1"/>
    <col min="2564" max="2564" width="8.140625" style="42" customWidth="1"/>
    <col min="2565" max="2565" width="8.28515625" style="42" customWidth="1"/>
    <col min="2566" max="2566" width="5.42578125" style="42" customWidth="1"/>
    <col min="2567" max="2567" width="8.5703125" style="42" customWidth="1"/>
    <col min="2568" max="2568" width="13.7109375" style="42" customWidth="1"/>
    <col min="2569" max="2569" width="15.7109375" style="42" customWidth="1"/>
    <col min="2570" max="2570" width="14.7109375" style="42" customWidth="1"/>
    <col min="2571" max="2571" width="15" style="42" customWidth="1"/>
    <col min="2572" max="2573" width="14.28515625" style="42" customWidth="1"/>
    <col min="2574" max="2574" width="0" style="42" hidden="1" customWidth="1"/>
    <col min="2575" max="2575" width="18.85546875" style="42" customWidth="1"/>
    <col min="2576" max="2588" width="8" style="42" customWidth="1"/>
    <col min="2589" max="2592" width="9.28515625" style="42" customWidth="1"/>
    <col min="2593" max="2620" width="8.85546875" style="42"/>
    <col min="2621" max="2621" width="64" style="42" customWidth="1"/>
    <col min="2622" max="2622" width="97.85546875" style="42" customWidth="1"/>
    <col min="2623" max="2816" width="8.85546875" style="42"/>
    <col min="2817" max="2817" width="1.28515625" style="42" customWidth="1"/>
    <col min="2818" max="2818" width="44.85546875" style="42" customWidth="1"/>
    <col min="2819" max="2819" width="47.28515625" style="42" customWidth="1"/>
    <col min="2820" max="2820" width="8.140625" style="42" customWidth="1"/>
    <col min="2821" max="2821" width="8.28515625" style="42" customWidth="1"/>
    <col min="2822" max="2822" width="5.42578125" style="42" customWidth="1"/>
    <col min="2823" max="2823" width="8.5703125" style="42" customWidth="1"/>
    <col min="2824" max="2824" width="13.7109375" style="42" customWidth="1"/>
    <col min="2825" max="2825" width="15.7109375" style="42" customWidth="1"/>
    <col min="2826" max="2826" width="14.7109375" style="42" customWidth="1"/>
    <col min="2827" max="2827" width="15" style="42" customWidth="1"/>
    <col min="2828" max="2829" width="14.28515625" style="42" customWidth="1"/>
    <col min="2830" max="2830" width="0" style="42" hidden="1" customWidth="1"/>
    <col min="2831" max="2831" width="18.85546875" style="42" customWidth="1"/>
    <col min="2832" max="2844" width="8" style="42" customWidth="1"/>
    <col min="2845" max="2848" width="9.28515625" style="42" customWidth="1"/>
    <col min="2849" max="2876" width="8.85546875" style="42"/>
    <col min="2877" max="2877" width="64" style="42" customWidth="1"/>
    <col min="2878" max="2878" width="97.85546875" style="42" customWidth="1"/>
    <col min="2879" max="3072" width="8.85546875" style="42"/>
    <col min="3073" max="3073" width="1.28515625" style="42" customWidth="1"/>
    <col min="3074" max="3074" width="44.85546875" style="42" customWidth="1"/>
    <col min="3075" max="3075" width="47.28515625" style="42" customWidth="1"/>
    <col min="3076" max="3076" width="8.140625" style="42" customWidth="1"/>
    <col min="3077" max="3077" width="8.28515625" style="42" customWidth="1"/>
    <col min="3078" max="3078" width="5.42578125" style="42" customWidth="1"/>
    <col min="3079" max="3079" width="8.5703125" style="42" customWidth="1"/>
    <col min="3080" max="3080" width="13.7109375" style="42" customWidth="1"/>
    <col min="3081" max="3081" width="15.7109375" style="42" customWidth="1"/>
    <col min="3082" max="3082" width="14.7109375" style="42" customWidth="1"/>
    <col min="3083" max="3083" width="15" style="42" customWidth="1"/>
    <col min="3084" max="3085" width="14.28515625" style="42" customWidth="1"/>
    <col min="3086" max="3086" width="0" style="42" hidden="1" customWidth="1"/>
    <col min="3087" max="3087" width="18.85546875" style="42" customWidth="1"/>
    <col min="3088" max="3100" width="8" style="42" customWidth="1"/>
    <col min="3101" max="3104" width="9.28515625" style="42" customWidth="1"/>
    <col min="3105" max="3132" width="8.85546875" style="42"/>
    <col min="3133" max="3133" width="64" style="42" customWidth="1"/>
    <col min="3134" max="3134" width="97.85546875" style="42" customWidth="1"/>
    <col min="3135" max="3328" width="8.85546875" style="42"/>
    <col min="3329" max="3329" width="1.28515625" style="42" customWidth="1"/>
    <col min="3330" max="3330" width="44.85546875" style="42" customWidth="1"/>
    <col min="3331" max="3331" width="47.28515625" style="42" customWidth="1"/>
    <col min="3332" max="3332" width="8.140625" style="42" customWidth="1"/>
    <col min="3333" max="3333" width="8.28515625" style="42" customWidth="1"/>
    <col min="3334" max="3334" width="5.42578125" style="42" customWidth="1"/>
    <col min="3335" max="3335" width="8.5703125" style="42" customWidth="1"/>
    <col min="3336" max="3336" width="13.7109375" style="42" customWidth="1"/>
    <col min="3337" max="3337" width="15.7109375" style="42" customWidth="1"/>
    <col min="3338" max="3338" width="14.7109375" style="42" customWidth="1"/>
    <col min="3339" max="3339" width="15" style="42" customWidth="1"/>
    <col min="3340" max="3341" width="14.28515625" style="42" customWidth="1"/>
    <col min="3342" max="3342" width="0" style="42" hidden="1" customWidth="1"/>
    <col min="3343" max="3343" width="18.85546875" style="42" customWidth="1"/>
    <col min="3344" max="3356" width="8" style="42" customWidth="1"/>
    <col min="3357" max="3360" width="9.28515625" style="42" customWidth="1"/>
    <col min="3361" max="3388" width="8.85546875" style="42"/>
    <col min="3389" max="3389" width="64" style="42" customWidth="1"/>
    <col min="3390" max="3390" width="97.85546875" style="42" customWidth="1"/>
    <col min="3391" max="3584" width="8.85546875" style="42"/>
    <col min="3585" max="3585" width="1.28515625" style="42" customWidth="1"/>
    <col min="3586" max="3586" width="44.85546875" style="42" customWidth="1"/>
    <col min="3587" max="3587" width="47.28515625" style="42" customWidth="1"/>
    <col min="3588" max="3588" width="8.140625" style="42" customWidth="1"/>
    <col min="3589" max="3589" width="8.28515625" style="42" customWidth="1"/>
    <col min="3590" max="3590" width="5.42578125" style="42" customWidth="1"/>
    <col min="3591" max="3591" width="8.5703125" style="42" customWidth="1"/>
    <col min="3592" max="3592" width="13.7109375" style="42" customWidth="1"/>
    <col min="3593" max="3593" width="15.7109375" style="42" customWidth="1"/>
    <col min="3594" max="3594" width="14.7109375" style="42" customWidth="1"/>
    <col min="3595" max="3595" width="15" style="42" customWidth="1"/>
    <col min="3596" max="3597" width="14.28515625" style="42" customWidth="1"/>
    <col min="3598" max="3598" width="0" style="42" hidden="1" customWidth="1"/>
    <col min="3599" max="3599" width="18.85546875" style="42" customWidth="1"/>
    <col min="3600" max="3612" width="8" style="42" customWidth="1"/>
    <col min="3613" max="3616" width="9.28515625" style="42" customWidth="1"/>
    <col min="3617" max="3644" width="8.85546875" style="42"/>
    <col min="3645" max="3645" width="64" style="42" customWidth="1"/>
    <col min="3646" max="3646" width="97.85546875" style="42" customWidth="1"/>
    <col min="3647" max="3840" width="8.85546875" style="42"/>
    <col min="3841" max="3841" width="1.28515625" style="42" customWidth="1"/>
    <col min="3842" max="3842" width="44.85546875" style="42" customWidth="1"/>
    <col min="3843" max="3843" width="47.28515625" style="42" customWidth="1"/>
    <col min="3844" max="3844" width="8.140625" style="42" customWidth="1"/>
    <col min="3845" max="3845" width="8.28515625" style="42" customWidth="1"/>
    <col min="3846" max="3846" width="5.42578125" style="42" customWidth="1"/>
    <col min="3847" max="3847" width="8.5703125" style="42" customWidth="1"/>
    <col min="3848" max="3848" width="13.7109375" style="42" customWidth="1"/>
    <col min="3849" max="3849" width="15.7109375" style="42" customWidth="1"/>
    <col min="3850" max="3850" width="14.7109375" style="42" customWidth="1"/>
    <col min="3851" max="3851" width="15" style="42" customWidth="1"/>
    <col min="3852" max="3853" width="14.28515625" style="42" customWidth="1"/>
    <col min="3854" max="3854" width="0" style="42" hidden="1" customWidth="1"/>
    <col min="3855" max="3855" width="18.85546875" style="42" customWidth="1"/>
    <col min="3856" max="3868" width="8" style="42" customWidth="1"/>
    <col min="3869" max="3872" width="9.28515625" style="42" customWidth="1"/>
    <col min="3873" max="3900" width="8.85546875" style="42"/>
    <col min="3901" max="3901" width="64" style="42" customWidth="1"/>
    <col min="3902" max="3902" width="97.85546875" style="42" customWidth="1"/>
    <col min="3903" max="4096" width="8.85546875" style="42"/>
    <col min="4097" max="4097" width="1.28515625" style="42" customWidth="1"/>
    <col min="4098" max="4098" width="44.85546875" style="42" customWidth="1"/>
    <col min="4099" max="4099" width="47.28515625" style="42" customWidth="1"/>
    <col min="4100" max="4100" width="8.140625" style="42" customWidth="1"/>
    <col min="4101" max="4101" width="8.28515625" style="42" customWidth="1"/>
    <col min="4102" max="4102" width="5.42578125" style="42" customWidth="1"/>
    <col min="4103" max="4103" width="8.5703125" style="42" customWidth="1"/>
    <col min="4104" max="4104" width="13.7109375" style="42" customWidth="1"/>
    <col min="4105" max="4105" width="15.7109375" style="42" customWidth="1"/>
    <col min="4106" max="4106" width="14.7109375" style="42" customWidth="1"/>
    <col min="4107" max="4107" width="15" style="42" customWidth="1"/>
    <col min="4108" max="4109" width="14.28515625" style="42" customWidth="1"/>
    <col min="4110" max="4110" width="0" style="42" hidden="1" customWidth="1"/>
    <col min="4111" max="4111" width="18.85546875" style="42" customWidth="1"/>
    <col min="4112" max="4124" width="8" style="42" customWidth="1"/>
    <col min="4125" max="4128" width="9.28515625" style="42" customWidth="1"/>
    <col min="4129" max="4156" width="8.85546875" style="42"/>
    <col min="4157" max="4157" width="64" style="42" customWidth="1"/>
    <col min="4158" max="4158" width="97.85546875" style="42" customWidth="1"/>
    <col min="4159" max="4352" width="8.85546875" style="42"/>
    <col min="4353" max="4353" width="1.28515625" style="42" customWidth="1"/>
    <col min="4354" max="4354" width="44.85546875" style="42" customWidth="1"/>
    <col min="4355" max="4355" width="47.28515625" style="42" customWidth="1"/>
    <col min="4356" max="4356" width="8.140625" style="42" customWidth="1"/>
    <col min="4357" max="4357" width="8.28515625" style="42" customWidth="1"/>
    <col min="4358" max="4358" width="5.42578125" style="42" customWidth="1"/>
    <col min="4359" max="4359" width="8.5703125" style="42" customWidth="1"/>
    <col min="4360" max="4360" width="13.7109375" style="42" customWidth="1"/>
    <col min="4361" max="4361" width="15.7109375" style="42" customWidth="1"/>
    <col min="4362" max="4362" width="14.7109375" style="42" customWidth="1"/>
    <col min="4363" max="4363" width="15" style="42" customWidth="1"/>
    <col min="4364" max="4365" width="14.28515625" style="42" customWidth="1"/>
    <col min="4366" max="4366" width="0" style="42" hidden="1" customWidth="1"/>
    <col min="4367" max="4367" width="18.85546875" style="42" customWidth="1"/>
    <col min="4368" max="4380" width="8" style="42" customWidth="1"/>
    <col min="4381" max="4384" width="9.28515625" style="42" customWidth="1"/>
    <col min="4385" max="4412" width="8.85546875" style="42"/>
    <col min="4413" max="4413" width="64" style="42" customWidth="1"/>
    <col min="4414" max="4414" width="97.85546875" style="42" customWidth="1"/>
    <col min="4415" max="4608" width="8.85546875" style="42"/>
    <col min="4609" max="4609" width="1.28515625" style="42" customWidth="1"/>
    <col min="4610" max="4610" width="44.85546875" style="42" customWidth="1"/>
    <col min="4611" max="4611" width="47.28515625" style="42" customWidth="1"/>
    <col min="4612" max="4612" width="8.140625" style="42" customWidth="1"/>
    <col min="4613" max="4613" width="8.28515625" style="42" customWidth="1"/>
    <col min="4614" max="4614" width="5.42578125" style="42" customWidth="1"/>
    <col min="4615" max="4615" width="8.5703125" style="42" customWidth="1"/>
    <col min="4616" max="4616" width="13.7109375" style="42" customWidth="1"/>
    <col min="4617" max="4617" width="15.7109375" style="42" customWidth="1"/>
    <col min="4618" max="4618" width="14.7109375" style="42" customWidth="1"/>
    <col min="4619" max="4619" width="15" style="42" customWidth="1"/>
    <col min="4620" max="4621" width="14.28515625" style="42" customWidth="1"/>
    <col min="4622" max="4622" width="0" style="42" hidden="1" customWidth="1"/>
    <col min="4623" max="4623" width="18.85546875" style="42" customWidth="1"/>
    <col min="4624" max="4636" width="8" style="42" customWidth="1"/>
    <col min="4637" max="4640" width="9.28515625" style="42" customWidth="1"/>
    <col min="4641" max="4668" width="8.85546875" style="42"/>
    <col min="4669" max="4669" width="64" style="42" customWidth="1"/>
    <col min="4670" max="4670" width="97.85546875" style="42" customWidth="1"/>
    <col min="4671" max="4864" width="8.85546875" style="42"/>
    <col min="4865" max="4865" width="1.28515625" style="42" customWidth="1"/>
    <col min="4866" max="4866" width="44.85546875" style="42" customWidth="1"/>
    <col min="4867" max="4867" width="47.28515625" style="42" customWidth="1"/>
    <col min="4868" max="4868" width="8.140625" style="42" customWidth="1"/>
    <col min="4869" max="4869" width="8.28515625" style="42" customWidth="1"/>
    <col min="4870" max="4870" width="5.42578125" style="42" customWidth="1"/>
    <col min="4871" max="4871" width="8.5703125" style="42" customWidth="1"/>
    <col min="4872" max="4872" width="13.7109375" style="42" customWidth="1"/>
    <col min="4873" max="4873" width="15.7109375" style="42" customWidth="1"/>
    <col min="4874" max="4874" width="14.7109375" style="42" customWidth="1"/>
    <col min="4875" max="4875" width="15" style="42" customWidth="1"/>
    <col min="4876" max="4877" width="14.28515625" style="42" customWidth="1"/>
    <col min="4878" max="4878" width="0" style="42" hidden="1" customWidth="1"/>
    <col min="4879" max="4879" width="18.85546875" style="42" customWidth="1"/>
    <col min="4880" max="4892" width="8" style="42" customWidth="1"/>
    <col min="4893" max="4896" width="9.28515625" style="42" customWidth="1"/>
    <col min="4897" max="4924" width="8.85546875" style="42"/>
    <col min="4925" max="4925" width="64" style="42" customWidth="1"/>
    <col min="4926" max="4926" width="97.85546875" style="42" customWidth="1"/>
    <col min="4927" max="5120" width="8.85546875" style="42"/>
    <col min="5121" max="5121" width="1.28515625" style="42" customWidth="1"/>
    <col min="5122" max="5122" width="44.85546875" style="42" customWidth="1"/>
    <col min="5123" max="5123" width="47.28515625" style="42" customWidth="1"/>
    <col min="5124" max="5124" width="8.140625" style="42" customWidth="1"/>
    <col min="5125" max="5125" width="8.28515625" style="42" customWidth="1"/>
    <col min="5126" max="5126" width="5.42578125" style="42" customWidth="1"/>
    <col min="5127" max="5127" width="8.5703125" style="42" customWidth="1"/>
    <col min="5128" max="5128" width="13.7109375" style="42" customWidth="1"/>
    <col min="5129" max="5129" width="15.7109375" style="42" customWidth="1"/>
    <col min="5130" max="5130" width="14.7109375" style="42" customWidth="1"/>
    <col min="5131" max="5131" width="15" style="42" customWidth="1"/>
    <col min="5132" max="5133" width="14.28515625" style="42" customWidth="1"/>
    <col min="5134" max="5134" width="0" style="42" hidden="1" customWidth="1"/>
    <col min="5135" max="5135" width="18.85546875" style="42" customWidth="1"/>
    <col min="5136" max="5148" width="8" style="42" customWidth="1"/>
    <col min="5149" max="5152" width="9.28515625" style="42" customWidth="1"/>
    <col min="5153" max="5180" width="8.85546875" style="42"/>
    <col min="5181" max="5181" width="64" style="42" customWidth="1"/>
    <col min="5182" max="5182" width="97.85546875" style="42" customWidth="1"/>
    <col min="5183" max="5376" width="8.85546875" style="42"/>
    <col min="5377" max="5377" width="1.28515625" style="42" customWidth="1"/>
    <col min="5378" max="5378" width="44.85546875" style="42" customWidth="1"/>
    <col min="5379" max="5379" width="47.28515625" style="42" customWidth="1"/>
    <col min="5380" max="5380" width="8.140625" style="42" customWidth="1"/>
    <col min="5381" max="5381" width="8.28515625" style="42" customWidth="1"/>
    <col min="5382" max="5382" width="5.42578125" style="42" customWidth="1"/>
    <col min="5383" max="5383" width="8.5703125" style="42" customWidth="1"/>
    <col min="5384" max="5384" width="13.7109375" style="42" customWidth="1"/>
    <col min="5385" max="5385" width="15.7109375" style="42" customWidth="1"/>
    <col min="5386" max="5386" width="14.7109375" style="42" customWidth="1"/>
    <col min="5387" max="5387" width="15" style="42" customWidth="1"/>
    <col min="5388" max="5389" width="14.28515625" style="42" customWidth="1"/>
    <col min="5390" max="5390" width="0" style="42" hidden="1" customWidth="1"/>
    <col min="5391" max="5391" width="18.85546875" style="42" customWidth="1"/>
    <col min="5392" max="5404" width="8" style="42" customWidth="1"/>
    <col min="5405" max="5408" width="9.28515625" style="42" customWidth="1"/>
    <col min="5409" max="5436" width="8.85546875" style="42"/>
    <col min="5437" max="5437" width="64" style="42" customWidth="1"/>
    <col min="5438" max="5438" width="97.85546875" style="42" customWidth="1"/>
    <col min="5439" max="5632" width="8.85546875" style="42"/>
    <col min="5633" max="5633" width="1.28515625" style="42" customWidth="1"/>
    <col min="5634" max="5634" width="44.85546875" style="42" customWidth="1"/>
    <col min="5635" max="5635" width="47.28515625" style="42" customWidth="1"/>
    <col min="5636" max="5636" width="8.140625" style="42" customWidth="1"/>
    <col min="5637" max="5637" width="8.28515625" style="42" customWidth="1"/>
    <col min="5638" max="5638" width="5.42578125" style="42" customWidth="1"/>
    <col min="5639" max="5639" width="8.5703125" style="42" customWidth="1"/>
    <col min="5640" max="5640" width="13.7109375" style="42" customWidth="1"/>
    <col min="5641" max="5641" width="15.7109375" style="42" customWidth="1"/>
    <col min="5642" max="5642" width="14.7109375" style="42" customWidth="1"/>
    <col min="5643" max="5643" width="15" style="42" customWidth="1"/>
    <col min="5644" max="5645" width="14.28515625" style="42" customWidth="1"/>
    <col min="5646" max="5646" width="0" style="42" hidden="1" customWidth="1"/>
    <col min="5647" max="5647" width="18.85546875" style="42" customWidth="1"/>
    <col min="5648" max="5660" width="8" style="42" customWidth="1"/>
    <col min="5661" max="5664" width="9.28515625" style="42" customWidth="1"/>
    <col min="5665" max="5692" width="8.85546875" style="42"/>
    <col min="5693" max="5693" width="64" style="42" customWidth="1"/>
    <col min="5694" max="5694" width="97.85546875" style="42" customWidth="1"/>
    <col min="5695" max="5888" width="8.85546875" style="42"/>
    <col min="5889" max="5889" width="1.28515625" style="42" customWidth="1"/>
    <col min="5890" max="5890" width="44.85546875" style="42" customWidth="1"/>
    <col min="5891" max="5891" width="47.28515625" style="42" customWidth="1"/>
    <col min="5892" max="5892" width="8.140625" style="42" customWidth="1"/>
    <col min="5893" max="5893" width="8.28515625" style="42" customWidth="1"/>
    <col min="5894" max="5894" width="5.42578125" style="42" customWidth="1"/>
    <col min="5895" max="5895" width="8.5703125" style="42" customWidth="1"/>
    <col min="5896" max="5896" width="13.7109375" style="42" customWidth="1"/>
    <col min="5897" max="5897" width="15.7109375" style="42" customWidth="1"/>
    <col min="5898" max="5898" width="14.7109375" style="42" customWidth="1"/>
    <col min="5899" max="5899" width="15" style="42" customWidth="1"/>
    <col min="5900" max="5901" width="14.28515625" style="42" customWidth="1"/>
    <col min="5902" max="5902" width="0" style="42" hidden="1" customWidth="1"/>
    <col min="5903" max="5903" width="18.85546875" style="42" customWidth="1"/>
    <col min="5904" max="5916" width="8" style="42" customWidth="1"/>
    <col min="5917" max="5920" width="9.28515625" style="42" customWidth="1"/>
    <col min="5921" max="5948" width="8.85546875" style="42"/>
    <col min="5949" max="5949" width="64" style="42" customWidth="1"/>
    <col min="5950" max="5950" width="97.85546875" style="42" customWidth="1"/>
    <col min="5951" max="6144" width="8.85546875" style="42"/>
    <col min="6145" max="6145" width="1.28515625" style="42" customWidth="1"/>
    <col min="6146" max="6146" width="44.85546875" style="42" customWidth="1"/>
    <col min="6147" max="6147" width="47.28515625" style="42" customWidth="1"/>
    <col min="6148" max="6148" width="8.140625" style="42" customWidth="1"/>
    <col min="6149" max="6149" width="8.28515625" style="42" customWidth="1"/>
    <col min="6150" max="6150" width="5.42578125" style="42" customWidth="1"/>
    <col min="6151" max="6151" width="8.5703125" style="42" customWidth="1"/>
    <col min="6152" max="6152" width="13.7109375" style="42" customWidth="1"/>
    <col min="6153" max="6153" width="15.7109375" style="42" customWidth="1"/>
    <col min="6154" max="6154" width="14.7109375" style="42" customWidth="1"/>
    <col min="6155" max="6155" width="15" style="42" customWidth="1"/>
    <col min="6156" max="6157" width="14.28515625" style="42" customWidth="1"/>
    <col min="6158" max="6158" width="0" style="42" hidden="1" customWidth="1"/>
    <col min="6159" max="6159" width="18.85546875" style="42" customWidth="1"/>
    <col min="6160" max="6172" width="8" style="42" customWidth="1"/>
    <col min="6173" max="6176" width="9.28515625" style="42" customWidth="1"/>
    <col min="6177" max="6204" width="8.85546875" style="42"/>
    <col min="6205" max="6205" width="64" style="42" customWidth="1"/>
    <col min="6206" max="6206" width="97.85546875" style="42" customWidth="1"/>
    <col min="6207" max="6400" width="8.85546875" style="42"/>
    <col min="6401" max="6401" width="1.28515625" style="42" customWidth="1"/>
    <col min="6402" max="6402" width="44.85546875" style="42" customWidth="1"/>
    <col min="6403" max="6403" width="47.28515625" style="42" customWidth="1"/>
    <col min="6404" max="6404" width="8.140625" style="42" customWidth="1"/>
    <col min="6405" max="6405" width="8.28515625" style="42" customWidth="1"/>
    <col min="6406" max="6406" width="5.42578125" style="42" customWidth="1"/>
    <col min="6407" max="6407" width="8.5703125" style="42" customWidth="1"/>
    <col min="6408" max="6408" width="13.7109375" style="42" customWidth="1"/>
    <col min="6409" max="6409" width="15.7109375" style="42" customWidth="1"/>
    <col min="6410" max="6410" width="14.7109375" style="42" customWidth="1"/>
    <col min="6411" max="6411" width="15" style="42" customWidth="1"/>
    <col min="6412" max="6413" width="14.28515625" style="42" customWidth="1"/>
    <col min="6414" max="6414" width="0" style="42" hidden="1" customWidth="1"/>
    <col min="6415" max="6415" width="18.85546875" style="42" customWidth="1"/>
    <col min="6416" max="6428" width="8" style="42" customWidth="1"/>
    <col min="6429" max="6432" width="9.28515625" style="42" customWidth="1"/>
    <col min="6433" max="6460" width="8.85546875" style="42"/>
    <col min="6461" max="6461" width="64" style="42" customWidth="1"/>
    <col min="6462" max="6462" width="97.85546875" style="42" customWidth="1"/>
    <col min="6463" max="6656" width="8.85546875" style="42"/>
    <col min="6657" max="6657" width="1.28515625" style="42" customWidth="1"/>
    <col min="6658" max="6658" width="44.85546875" style="42" customWidth="1"/>
    <col min="6659" max="6659" width="47.28515625" style="42" customWidth="1"/>
    <col min="6660" max="6660" width="8.140625" style="42" customWidth="1"/>
    <col min="6661" max="6661" width="8.28515625" style="42" customWidth="1"/>
    <col min="6662" max="6662" width="5.42578125" style="42" customWidth="1"/>
    <col min="6663" max="6663" width="8.5703125" style="42" customWidth="1"/>
    <col min="6664" max="6664" width="13.7109375" style="42" customWidth="1"/>
    <col min="6665" max="6665" width="15.7109375" style="42" customWidth="1"/>
    <col min="6666" max="6666" width="14.7109375" style="42" customWidth="1"/>
    <col min="6667" max="6667" width="15" style="42" customWidth="1"/>
    <col min="6668" max="6669" width="14.28515625" style="42" customWidth="1"/>
    <col min="6670" max="6670" width="0" style="42" hidden="1" customWidth="1"/>
    <col min="6671" max="6671" width="18.85546875" style="42" customWidth="1"/>
    <col min="6672" max="6684" width="8" style="42" customWidth="1"/>
    <col min="6685" max="6688" width="9.28515625" style="42" customWidth="1"/>
    <col min="6689" max="6716" width="8.85546875" style="42"/>
    <col min="6717" max="6717" width="64" style="42" customWidth="1"/>
    <col min="6718" max="6718" width="97.85546875" style="42" customWidth="1"/>
    <col min="6719" max="6912" width="8.85546875" style="42"/>
    <col min="6913" max="6913" width="1.28515625" style="42" customWidth="1"/>
    <col min="6914" max="6914" width="44.85546875" style="42" customWidth="1"/>
    <col min="6915" max="6915" width="47.28515625" style="42" customWidth="1"/>
    <col min="6916" max="6916" width="8.140625" style="42" customWidth="1"/>
    <col min="6917" max="6917" width="8.28515625" style="42" customWidth="1"/>
    <col min="6918" max="6918" width="5.42578125" style="42" customWidth="1"/>
    <col min="6919" max="6919" width="8.5703125" style="42" customWidth="1"/>
    <col min="6920" max="6920" width="13.7109375" style="42" customWidth="1"/>
    <col min="6921" max="6921" width="15.7109375" style="42" customWidth="1"/>
    <col min="6922" max="6922" width="14.7109375" style="42" customWidth="1"/>
    <col min="6923" max="6923" width="15" style="42" customWidth="1"/>
    <col min="6924" max="6925" width="14.28515625" style="42" customWidth="1"/>
    <col min="6926" max="6926" width="0" style="42" hidden="1" customWidth="1"/>
    <col min="6927" max="6927" width="18.85546875" style="42" customWidth="1"/>
    <col min="6928" max="6940" width="8" style="42" customWidth="1"/>
    <col min="6941" max="6944" width="9.28515625" style="42" customWidth="1"/>
    <col min="6945" max="6972" width="8.85546875" style="42"/>
    <col min="6973" max="6973" width="64" style="42" customWidth="1"/>
    <col min="6974" max="6974" width="97.85546875" style="42" customWidth="1"/>
    <col min="6975" max="7168" width="8.85546875" style="42"/>
    <col min="7169" max="7169" width="1.28515625" style="42" customWidth="1"/>
    <col min="7170" max="7170" width="44.85546875" style="42" customWidth="1"/>
    <col min="7171" max="7171" width="47.28515625" style="42" customWidth="1"/>
    <col min="7172" max="7172" width="8.140625" style="42" customWidth="1"/>
    <col min="7173" max="7173" width="8.28515625" style="42" customWidth="1"/>
    <col min="7174" max="7174" width="5.42578125" style="42" customWidth="1"/>
    <col min="7175" max="7175" width="8.5703125" style="42" customWidth="1"/>
    <col min="7176" max="7176" width="13.7109375" style="42" customWidth="1"/>
    <col min="7177" max="7177" width="15.7109375" style="42" customWidth="1"/>
    <col min="7178" max="7178" width="14.7109375" style="42" customWidth="1"/>
    <col min="7179" max="7179" width="15" style="42" customWidth="1"/>
    <col min="7180" max="7181" width="14.28515625" style="42" customWidth="1"/>
    <col min="7182" max="7182" width="0" style="42" hidden="1" customWidth="1"/>
    <col min="7183" max="7183" width="18.85546875" style="42" customWidth="1"/>
    <col min="7184" max="7196" width="8" style="42" customWidth="1"/>
    <col min="7197" max="7200" width="9.28515625" style="42" customWidth="1"/>
    <col min="7201" max="7228" width="8.85546875" style="42"/>
    <col min="7229" max="7229" width="64" style="42" customWidth="1"/>
    <col min="7230" max="7230" width="97.85546875" style="42" customWidth="1"/>
    <col min="7231" max="7424" width="8.85546875" style="42"/>
    <col min="7425" max="7425" width="1.28515625" style="42" customWidth="1"/>
    <col min="7426" max="7426" width="44.85546875" style="42" customWidth="1"/>
    <col min="7427" max="7427" width="47.28515625" style="42" customWidth="1"/>
    <col min="7428" max="7428" width="8.140625" style="42" customWidth="1"/>
    <col min="7429" max="7429" width="8.28515625" style="42" customWidth="1"/>
    <col min="7430" max="7430" width="5.42578125" style="42" customWidth="1"/>
    <col min="7431" max="7431" width="8.5703125" style="42" customWidth="1"/>
    <col min="7432" max="7432" width="13.7109375" style="42" customWidth="1"/>
    <col min="7433" max="7433" width="15.7109375" style="42" customWidth="1"/>
    <col min="7434" max="7434" width="14.7109375" style="42" customWidth="1"/>
    <col min="7435" max="7435" width="15" style="42" customWidth="1"/>
    <col min="7436" max="7437" width="14.28515625" style="42" customWidth="1"/>
    <col min="7438" max="7438" width="0" style="42" hidden="1" customWidth="1"/>
    <col min="7439" max="7439" width="18.85546875" style="42" customWidth="1"/>
    <col min="7440" max="7452" width="8" style="42" customWidth="1"/>
    <col min="7453" max="7456" width="9.28515625" style="42" customWidth="1"/>
    <col min="7457" max="7484" width="8.85546875" style="42"/>
    <col min="7485" max="7485" width="64" style="42" customWidth="1"/>
    <col min="7486" max="7486" width="97.85546875" style="42" customWidth="1"/>
    <col min="7487" max="7680" width="8.85546875" style="42"/>
    <col min="7681" max="7681" width="1.28515625" style="42" customWidth="1"/>
    <col min="7682" max="7682" width="44.85546875" style="42" customWidth="1"/>
    <col min="7683" max="7683" width="47.28515625" style="42" customWidth="1"/>
    <col min="7684" max="7684" width="8.140625" style="42" customWidth="1"/>
    <col min="7685" max="7685" width="8.28515625" style="42" customWidth="1"/>
    <col min="7686" max="7686" width="5.42578125" style="42" customWidth="1"/>
    <col min="7687" max="7687" width="8.5703125" style="42" customWidth="1"/>
    <col min="7688" max="7688" width="13.7109375" style="42" customWidth="1"/>
    <col min="7689" max="7689" width="15.7109375" style="42" customWidth="1"/>
    <col min="7690" max="7690" width="14.7109375" style="42" customWidth="1"/>
    <col min="7691" max="7691" width="15" style="42" customWidth="1"/>
    <col min="7692" max="7693" width="14.28515625" style="42" customWidth="1"/>
    <col min="7694" max="7694" width="0" style="42" hidden="1" customWidth="1"/>
    <col min="7695" max="7695" width="18.85546875" style="42" customWidth="1"/>
    <col min="7696" max="7708" width="8" style="42" customWidth="1"/>
    <col min="7709" max="7712" width="9.28515625" style="42" customWidth="1"/>
    <col min="7713" max="7740" width="8.85546875" style="42"/>
    <col min="7741" max="7741" width="64" style="42" customWidth="1"/>
    <col min="7742" max="7742" width="97.85546875" style="42" customWidth="1"/>
    <col min="7743" max="7936" width="8.85546875" style="42"/>
    <col min="7937" max="7937" width="1.28515625" style="42" customWidth="1"/>
    <col min="7938" max="7938" width="44.85546875" style="42" customWidth="1"/>
    <col min="7939" max="7939" width="47.28515625" style="42" customWidth="1"/>
    <col min="7940" max="7940" width="8.140625" style="42" customWidth="1"/>
    <col min="7941" max="7941" width="8.28515625" style="42" customWidth="1"/>
    <col min="7942" max="7942" width="5.42578125" style="42" customWidth="1"/>
    <col min="7943" max="7943" width="8.5703125" style="42" customWidth="1"/>
    <col min="7944" max="7944" width="13.7109375" style="42" customWidth="1"/>
    <col min="7945" max="7945" width="15.7109375" style="42" customWidth="1"/>
    <col min="7946" max="7946" width="14.7109375" style="42" customWidth="1"/>
    <col min="7947" max="7947" width="15" style="42" customWidth="1"/>
    <col min="7948" max="7949" width="14.28515625" style="42" customWidth="1"/>
    <col min="7950" max="7950" width="0" style="42" hidden="1" customWidth="1"/>
    <col min="7951" max="7951" width="18.85546875" style="42" customWidth="1"/>
    <col min="7952" max="7964" width="8" style="42" customWidth="1"/>
    <col min="7965" max="7968" width="9.28515625" style="42" customWidth="1"/>
    <col min="7969" max="7996" width="8.85546875" style="42"/>
    <col min="7997" max="7997" width="64" style="42" customWidth="1"/>
    <col min="7998" max="7998" width="97.85546875" style="42" customWidth="1"/>
    <col min="7999" max="8192" width="8.85546875" style="42"/>
    <col min="8193" max="8193" width="1.28515625" style="42" customWidth="1"/>
    <col min="8194" max="8194" width="44.85546875" style="42" customWidth="1"/>
    <col min="8195" max="8195" width="47.28515625" style="42" customWidth="1"/>
    <col min="8196" max="8196" width="8.140625" style="42" customWidth="1"/>
    <col min="8197" max="8197" width="8.28515625" style="42" customWidth="1"/>
    <col min="8198" max="8198" width="5.42578125" style="42" customWidth="1"/>
    <col min="8199" max="8199" width="8.5703125" style="42" customWidth="1"/>
    <col min="8200" max="8200" width="13.7109375" style="42" customWidth="1"/>
    <col min="8201" max="8201" width="15.7109375" style="42" customWidth="1"/>
    <col min="8202" max="8202" width="14.7109375" style="42" customWidth="1"/>
    <col min="8203" max="8203" width="15" style="42" customWidth="1"/>
    <col min="8204" max="8205" width="14.28515625" style="42" customWidth="1"/>
    <col min="8206" max="8206" width="0" style="42" hidden="1" customWidth="1"/>
    <col min="8207" max="8207" width="18.85546875" style="42" customWidth="1"/>
    <col min="8208" max="8220" width="8" style="42" customWidth="1"/>
    <col min="8221" max="8224" width="9.28515625" style="42" customWidth="1"/>
    <col min="8225" max="8252" width="8.85546875" style="42"/>
    <col min="8253" max="8253" width="64" style="42" customWidth="1"/>
    <col min="8254" max="8254" width="97.85546875" style="42" customWidth="1"/>
    <col min="8255" max="8448" width="8.85546875" style="42"/>
    <col min="8449" max="8449" width="1.28515625" style="42" customWidth="1"/>
    <col min="8450" max="8450" width="44.85546875" style="42" customWidth="1"/>
    <col min="8451" max="8451" width="47.28515625" style="42" customWidth="1"/>
    <col min="8452" max="8452" width="8.140625" style="42" customWidth="1"/>
    <col min="8453" max="8453" width="8.28515625" style="42" customWidth="1"/>
    <col min="8454" max="8454" width="5.42578125" style="42" customWidth="1"/>
    <col min="8455" max="8455" width="8.5703125" style="42" customWidth="1"/>
    <col min="8456" max="8456" width="13.7109375" style="42" customWidth="1"/>
    <col min="8457" max="8457" width="15.7109375" style="42" customWidth="1"/>
    <col min="8458" max="8458" width="14.7109375" style="42" customWidth="1"/>
    <col min="8459" max="8459" width="15" style="42" customWidth="1"/>
    <col min="8460" max="8461" width="14.28515625" style="42" customWidth="1"/>
    <col min="8462" max="8462" width="0" style="42" hidden="1" customWidth="1"/>
    <col min="8463" max="8463" width="18.85546875" style="42" customWidth="1"/>
    <col min="8464" max="8476" width="8" style="42" customWidth="1"/>
    <col min="8477" max="8480" width="9.28515625" style="42" customWidth="1"/>
    <col min="8481" max="8508" width="8.85546875" style="42"/>
    <col min="8509" max="8509" width="64" style="42" customWidth="1"/>
    <col min="8510" max="8510" width="97.85546875" style="42" customWidth="1"/>
    <col min="8511" max="8704" width="8.85546875" style="42"/>
    <col min="8705" max="8705" width="1.28515625" style="42" customWidth="1"/>
    <col min="8706" max="8706" width="44.85546875" style="42" customWidth="1"/>
    <col min="8707" max="8707" width="47.28515625" style="42" customWidth="1"/>
    <col min="8708" max="8708" width="8.140625" style="42" customWidth="1"/>
    <col min="8709" max="8709" width="8.28515625" style="42" customWidth="1"/>
    <col min="8710" max="8710" width="5.42578125" style="42" customWidth="1"/>
    <col min="8711" max="8711" width="8.5703125" style="42" customWidth="1"/>
    <col min="8712" max="8712" width="13.7109375" style="42" customWidth="1"/>
    <col min="8713" max="8713" width="15.7109375" style="42" customWidth="1"/>
    <col min="8714" max="8714" width="14.7109375" style="42" customWidth="1"/>
    <col min="8715" max="8715" width="15" style="42" customWidth="1"/>
    <col min="8716" max="8717" width="14.28515625" style="42" customWidth="1"/>
    <col min="8718" max="8718" width="0" style="42" hidden="1" customWidth="1"/>
    <col min="8719" max="8719" width="18.85546875" style="42" customWidth="1"/>
    <col min="8720" max="8732" width="8" style="42" customWidth="1"/>
    <col min="8733" max="8736" width="9.28515625" style="42" customWidth="1"/>
    <col min="8737" max="8764" width="8.85546875" style="42"/>
    <col min="8765" max="8765" width="64" style="42" customWidth="1"/>
    <col min="8766" max="8766" width="97.85546875" style="42" customWidth="1"/>
    <col min="8767" max="8960" width="8.85546875" style="42"/>
    <col min="8961" max="8961" width="1.28515625" style="42" customWidth="1"/>
    <col min="8962" max="8962" width="44.85546875" style="42" customWidth="1"/>
    <col min="8963" max="8963" width="47.28515625" style="42" customWidth="1"/>
    <col min="8964" max="8964" width="8.140625" style="42" customWidth="1"/>
    <col min="8965" max="8965" width="8.28515625" style="42" customWidth="1"/>
    <col min="8966" max="8966" width="5.42578125" style="42" customWidth="1"/>
    <col min="8967" max="8967" width="8.5703125" style="42" customWidth="1"/>
    <col min="8968" max="8968" width="13.7109375" style="42" customWidth="1"/>
    <col min="8969" max="8969" width="15.7109375" style="42" customWidth="1"/>
    <col min="8970" max="8970" width="14.7109375" style="42" customWidth="1"/>
    <col min="8971" max="8971" width="15" style="42" customWidth="1"/>
    <col min="8972" max="8973" width="14.28515625" style="42" customWidth="1"/>
    <col min="8974" max="8974" width="0" style="42" hidden="1" customWidth="1"/>
    <col min="8975" max="8975" width="18.85546875" style="42" customWidth="1"/>
    <col min="8976" max="8988" width="8" style="42" customWidth="1"/>
    <col min="8989" max="8992" width="9.28515625" style="42" customWidth="1"/>
    <col min="8993" max="9020" width="8.85546875" style="42"/>
    <col min="9021" max="9021" width="64" style="42" customWidth="1"/>
    <col min="9022" max="9022" width="97.85546875" style="42" customWidth="1"/>
    <col min="9023" max="9216" width="8.85546875" style="42"/>
    <col min="9217" max="9217" width="1.28515625" style="42" customWidth="1"/>
    <col min="9218" max="9218" width="44.85546875" style="42" customWidth="1"/>
    <col min="9219" max="9219" width="47.28515625" style="42" customWidth="1"/>
    <col min="9220" max="9220" width="8.140625" style="42" customWidth="1"/>
    <col min="9221" max="9221" width="8.28515625" style="42" customWidth="1"/>
    <col min="9222" max="9222" width="5.42578125" style="42" customWidth="1"/>
    <col min="9223" max="9223" width="8.5703125" style="42" customWidth="1"/>
    <col min="9224" max="9224" width="13.7109375" style="42" customWidth="1"/>
    <col min="9225" max="9225" width="15.7109375" style="42" customWidth="1"/>
    <col min="9226" max="9226" width="14.7109375" style="42" customWidth="1"/>
    <col min="9227" max="9227" width="15" style="42" customWidth="1"/>
    <col min="9228" max="9229" width="14.28515625" style="42" customWidth="1"/>
    <col min="9230" max="9230" width="0" style="42" hidden="1" customWidth="1"/>
    <col min="9231" max="9231" width="18.85546875" style="42" customWidth="1"/>
    <col min="9232" max="9244" width="8" style="42" customWidth="1"/>
    <col min="9245" max="9248" width="9.28515625" style="42" customWidth="1"/>
    <col min="9249" max="9276" width="8.85546875" style="42"/>
    <col min="9277" max="9277" width="64" style="42" customWidth="1"/>
    <col min="9278" max="9278" width="97.85546875" style="42" customWidth="1"/>
    <col min="9279" max="9472" width="8.85546875" style="42"/>
    <col min="9473" max="9473" width="1.28515625" style="42" customWidth="1"/>
    <col min="9474" max="9474" width="44.85546875" style="42" customWidth="1"/>
    <col min="9475" max="9475" width="47.28515625" style="42" customWidth="1"/>
    <col min="9476" max="9476" width="8.140625" style="42" customWidth="1"/>
    <col min="9477" max="9477" width="8.28515625" style="42" customWidth="1"/>
    <col min="9478" max="9478" width="5.42578125" style="42" customWidth="1"/>
    <col min="9479" max="9479" width="8.5703125" style="42" customWidth="1"/>
    <col min="9480" max="9480" width="13.7109375" style="42" customWidth="1"/>
    <col min="9481" max="9481" width="15.7109375" style="42" customWidth="1"/>
    <col min="9482" max="9482" width="14.7109375" style="42" customWidth="1"/>
    <col min="9483" max="9483" width="15" style="42" customWidth="1"/>
    <col min="9484" max="9485" width="14.28515625" style="42" customWidth="1"/>
    <col min="9486" max="9486" width="0" style="42" hidden="1" customWidth="1"/>
    <col min="9487" max="9487" width="18.85546875" style="42" customWidth="1"/>
    <col min="9488" max="9500" width="8" style="42" customWidth="1"/>
    <col min="9501" max="9504" width="9.28515625" style="42" customWidth="1"/>
    <col min="9505" max="9532" width="8.85546875" style="42"/>
    <col min="9533" max="9533" width="64" style="42" customWidth="1"/>
    <col min="9534" max="9534" width="97.85546875" style="42" customWidth="1"/>
    <col min="9535" max="9728" width="8.85546875" style="42"/>
    <col min="9729" max="9729" width="1.28515625" style="42" customWidth="1"/>
    <col min="9730" max="9730" width="44.85546875" style="42" customWidth="1"/>
    <col min="9731" max="9731" width="47.28515625" style="42" customWidth="1"/>
    <col min="9732" max="9732" width="8.140625" style="42" customWidth="1"/>
    <col min="9733" max="9733" width="8.28515625" style="42" customWidth="1"/>
    <col min="9734" max="9734" width="5.42578125" style="42" customWidth="1"/>
    <col min="9735" max="9735" width="8.5703125" style="42" customWidth="1"/>
    <col min="9736" max="9736" width="13.7109375" style="42" customWidth="1"/>
    <col min="9737" max="9737" width="15.7109375" style="42" customWidth="1"/>
    <col min="9738" max="9738" width="14.7109375" style="42" customWidth="1"/>
    <col min="9739" max="9739" width="15" style="42" customWidth="1"/>
    <col min="9740" max="9741" width="14.28515625" style="42" customWidth="1"/>
    <col min="9742" max="9742" width="0" style="42" hidden="1" customWidth="1"/>
    <col min="9743" max="9743" width="18.85546875" style="42" customWidth="1"/>
    <col min="9744" max="9756" width="8" style="42" customWidth="1"/>
    <col min="9757" max="9760" width="9.28515625" style="42" customWidth="1"/>
    <col min="9761" max="9788" width="8.85546875" style="42"/>
    <col min="9789" max="9789" width="64" style="42" customWidth="1"/>
    <col min="9790" max="9790" width="97.85546875" style="42" customWidth="1"/>
    <col min="9791" max="9984" width="8.85546875" style="42"/>
    <col min="9985" max="9985" width="1.28515625" style="42" customWidth="1"/>
    <col min="9986" max="9986" width="44.85546875" style="42" customWidth="1"/>
    <col min="9987" max="9987" width="47.28515625" style="42" customWidth="1"/>
    <col min="9988" max="9988" width="8.140625" style="42" customWidth="1"/>
    <col min="9989" max="9989" width="8.28515625" style="42" customWidth="1"/>
    <col min="9990" max="9990" width="5.42578125" style="42" customWidth="1"/>
    <col min="9991" max="9991" width="8.5703125" style="42" customWidth="1"/>
    <col min="9992" max="9992" width="13.7109375" style="42" customWidth="1"/>
    <col min="9993" max="9993" width="15.7109375" style="42" customWidth="1"/>
    <col min="9994" max="9994" width="14.7109375" style="42" customWidth="1"/>
    <col min="9995" max="9995" width="15" style="42" customWidth="1"/>
    <col min="9996" max="9997" width="14.28515625" style="42" customWidth="1"/>
    <col min="9998" max="9998" width="0" style="42" hidden="1" customWidth="1"/>
    <col min="9999" max="9999" width="18.85546875" style="42" customWidth="1"/>
    <col min="10000" max="10012" width="8" style="42" customWidth="1"/>
    <col min="10013" max="10016" width="9.28515625" style="42" customWidth="1"/>
    <col min="10017" max="10044" width="8.85546875" style="42"/>
    <col min="10045" max="10045" width="64" style="42" customWidth="1"/>
    <col min="10046" max="10046" width="97.85546875" style="42" customWidth="1"/>
    <col min="10047" max="10240" width="8.85546875" style="42"/>
    <col min="10241" max="10241" width="1.28515625" style="42" customWidth="1"/>
    <col min="10242" max="10242" width="44.85546875" style="42" customWidth="1"/>
    <col min="10243" max="10243" width="47.28515625" style="42" customWidth="1"/>
    <col min="10244" max="10244" width="8.140625" style="42" customWidth="1"/>
    <col min="10245" max="10245" width="8.28515625" style="42" customWidth="1"/>
    <col min="10246" max="10246" width="5.42578125" style="42" customWidth="1"/>
    <col min="10247" max="10247" width="8.5703125" style="42" customWidth="1"/>
    <col min="10248" max="10248" width="13.7109375" style="42" customWidth="1"/>
    <col min="10249" max="10249" width="15.7109375" style="42" customWidth="1"/>
    <col min="10250" max="10250" width="14.7109375" style="42" customWidth="1"/>
    <col min="10251" max="10251" width="15" style="42" customWidth="1"/>
    <col min="10252" max="10253" width="14.28515625" style="42" customWidth="1"/>
    <col min="10254" max="10254" width="0" style="42" hidden="1" customWidth="1"/>
    <col min="10255" max="10255" width="18.85546875" style="42" customWidth="1"/>
    <col min="10256" max="10268" width="8" style="42" customWidth="1"/>
    <col min="10269" max="10272" width="9.28515625" style="42" customWidth="1"/>
    <col min="10273" max="10300" width="8.85546875" style="42"/>
    <col min="10301" max="10301" width="64" style="42" customWidth="1"/>
    <col min="10302" max="10302" width="97.85546875" style="42" customWidth="1"/>
    <col min="10303" max="10496" width="8.85546875" style="42"/>
    <col min="10497" max="10497" width="1.28515625" style="42" customWidth="1"/>
    <col min="10498" max="10498" width="44.85546875" style="42" customWidth="1"/>
    <col min="10499" max="10499" width="47.28515625" style="42" customWidth="1"/>
    <col min="10500" max="10500" width="8.140625" style="42" customWidth="1"/>
    <col min="10501" max="10501" width="8.28515625" style="42" customWidth="1"/>
    <col min="10502" max="10502" width="5.42578125" style="42" customWidth="1"/>
    <col min="10503" max="10503" width="8.5703125" style="42" customWidth="1"/>
    <col min="10504" max="10504" width="13.7109375" style="42" customWidth="1"/>
    <col min="10505" max="10505" width="15.7109375" style="42" customWidth="1"/>
    <col min="10506" max="10506" width="14.7109375" style="42" customWidth="1"/>
    <col min="10507" max="10507" width="15" style="42" customWidth="1"/>
    <col min="10508" max="10509" width="14.28515625" style="42" customWidth="1"/>
    <col min="10510" max="10510" width="0" style="42" hidden="1" customWidth="1"/>
    <col min="10511" max="10511" width="18.85546875" style="42" customWidth="1"/>
    <col min="10512" max="10524" width="8" style="42" customWidth="1"/>
    <col min="10525" max="10528" width="9.28515625" style="42" customWidth="1"/>
    <col min="10529" max="10556" width="8.85546875" style="42"/>
    <col min="10557" max="10557" width="64" style="42" customWidth="1"/>
    <col min="10558" max="10558" width="97.85546875" style="42" customWidth="1"/>
    <col min="10559" max="10752" width="8.85546875" style="42"/>
    <col min="10753" max="10753" width="1.28515625" style="42" customWidth="1"/>
    <col min="10754" max="10754" width="44.85546875" style="42" customWidth="1"/>
    <col min="10755" max="10755" width="47.28515625" style="42" customWidth="1"/>
    <col min="10756" max="10756" width="8.140625" style="42" customWidth="1"/>
    <col min="10757" max="10757" width="8.28515625" style="42" customWidth="1"/>
    <col min="10758" max="10758" width="5.42578125" style="42" customWidth="1"/>
    <col min="10759" max="10759" width="8.5703125" style="42" customWidth="1"/>
    <col min="10760" max="10760" width="13.7109375" style="42" customWidth="1"/>
    <col min="10761" max="10761" width="15.7109375" style="42" customWidth="1"/>
    <col min="10762" max="10762" width="14.7109375" style="42" customWidth="1"/>
    <col min="10763" max="10763" width="15" style="42" customWidth="1"/>
    <col min="10764" max="10765" width="14.28515625" style="42" customWidth="1"/>
    <col min="10766" max="10766" width="0" style="42" hidden="1" customWidth="1"/>
    <col min="10767" max="10767" width="18.85546875" style="42" customWidth="1"/>
    <col min="10768" max="10780" width="8" style="42" customWidth="1"/>
    <col min="10781" max="10784" width="9.28515625" style="42" customWidth="1"/>
    <col min="10785" max="10812" width="8.85546875" style="42"/>
    <col min="10813" max="10813" width="64" style="42" customWidth="1"/>
    <col min="10814" max="10814" width="97.85546875" style="42" customWidth="1"/>
    <col min="10815" max="11008" width="8.85546875" style="42"/>
    <col min="11009" max="11009" width="1.28515625" style="42" customWidth="1"/>
    <col min="11010" max="11010" width="44.85546875" style="42" customWidth="1"/>
    <col min="11011" max="11011" width="47.28515625" style="42" customWidth="1"/>
    <col min="11012" max="11012" width="8.140625" style="42" customWidth="1"/>
    <col min="11013" max="11013" width="8.28515625" style="42" customWidth="1"/>
    <col min="11014" max="11014" width="5.42578125" style="42" customWidth="1"/>
    <col min="11015" max="11015" width="8.5703125" style="42" customWidth="1"/>
    <col min="11016" max="11016" width="13.7109375" style="42" customWidth="1"/>
    <col min="11017" max="11017" width="15.7109375" style="42" customWidth="1"/>
    <col min="11018" max="11018" width="14.7109375" style="42" customWidth="1"/>
    <col min="11019" max="11019" width="15" style="42" customWidth="1"/>
    <col min="11020" max="11021" width="14.28515625" style="42" customWidth="1"/>
    <col min="11022" max="11022" width="0" style="42" hidden="1" customWidth="1"/>
    <col min="11023" max="11023" width="18.85546875" style="42" customWidth="1"/>
    <col min="11024" max="11036" width="8" style="42" customWidth="1"/>
    <col min="11037" max="11040" width="9.28515625" style="42" customWidth="1"/>
    <col min="11041" max="11068" width="8.85546875" style="42"/>
    <col min="11069" max="11069" width="64" style="42" customWidth="1"/>
    <col min="11070" max="11070" width="97.85546875" style="42" customWidth="1"/>
    <col min="11071" max="11264" width="8.85546875" style="42"/>
    <col min="11265" max="11265" width="1.28515625" style="42" customWidth="1"/>
    <col min="11266" max="11266" width="44.85546875" style="42" customWidth="1"/>
    <col min="11267" max="11267" width="47.28515625" style="42" customWidth="1"/>
    <col min="11268" max="11268" width="8.140625" style="42" customWidth="1"/>
    <col min="11269" max="11269" width="8.28515625" style="42" customWidth="1"/>
    <col min="11270" max="11270" width="5.42578125" style="42" customWidth="1"/>
    <col min="11271" max="11271" width="8.5703125" style="42" customWidth="1"/>
    <col min="11272" max="11272" width="13.7109375" style="42" customWidth="1"/>
    <col min="11273" max="11273" width="15.7109375" style="42" customWidth="1"/>
    <col min="11274" max="11274" width="14.7109375" style="42" customWidth="1"/>
    <col min="11275" max="11275" width="15" style="42" customWidth="1"/>
    <col min="11276" max="11277" width="14.28515625" style="42" customWidth="1"/>
    <col min="11278" max="11278" width="0" style="42" hidden="1" customWidth="1"/>
    <col min="11279" max="11279" width="18.85546875" style="42" customWidth="1"/>
    <col min="11280" max="11292" width="8" style="42" customWidth="1"/>
    <col min="11293" max="11296" width="9.28515625" style="42" customWidth="1"/>
    <col min="11297" max="11324" width="8.85546875" style="42"/>
    <col min="11325" max="11325" width="64" style="42" customWidth="1"/>
    <col min="11326" max="11326" width="97.85546875" style="42" customWidth="1"/>
    <col min="11327" max="11520" width="8.85546875" style="42"/>
    <col min="11521" max="11521" width="1.28515625" style="42" customWidth="1"/>
    <col min="11522" max="11522" width="44.85546875" style="42" customWidth="1"/>
    <col min="11523" max="11523" width="47.28515625" style="42" customWidth="1"/>
    <col min="11524" max="11524" width="8.140625" style="42" customWidth="1"/>
    <col min="11525" max="11525" width="8.28515625" style="42" customWidth="1"/>
    <col min="11526" max="11526" width="5.42578125" style="42" customWidth="1"/>
    <col min="11527" max="11527" width="8.5703125" style="42" customWidth="1"/>
    <col min="11528" max="11528" width="13.7109375" style="42" customWidth="1"/>
    <col min="11529" max="11529" width="15.7109375" style="42" customWidth="1"/>
    <col min="11530" max="11530" width="14.7109375" style="42" customWidth="1"/>
    <col min="11531" max="11531" width="15" style="42" customWidth="1"/>
    <col min="11532" max="11533" width="14.28515625" style="42" customWidth="1"/>
    <col min="11534" max="11534" width="0" style="42" hidden="1" customWidth="1"/>
    <col min="11535" max="11535" width="18.85546875" style="42" customWidth="1"/>
    <col min="11536" max="11548" width="8" style="42" customWidth="1"/>
    <col min="11549" max="11552" width="9.28515625" style="42" customWidth="1"/>
    <col min="11553" max="11580" width="8.85546875" style="42"/>
    <col min="11581" max="11581" width="64" style="42" customWidth="1"/>
    <col min="11582" max="11582" width="97.85546875" style="42" customWidth="1"/>
    <col min="11583" max="11776" width="8.85546875" style="42"/>
    <col min="11777" max="11777" width="1.28515625" style="42" customWidth="1"/>
    <col min="11778" max="11778" width="44.85546875" style="42" customWidth="1"/>
    <col min="11779" max="11779" width="47.28515625" style="42" customWidth="1"/>
    <col min="11780" max="11780" width="8.140625" style="42" customWidth="1"/>
    <col min="11781" max="11781" width="8.28515625" style="42" customWidth="1"/>
    <col min="11782" max="11782" width="5.42578125" style="42" customWidth="1"/>
    <col min="11783" max="11783" width="8.5703125" style="42" customWidth="1"/>
    <col min="11784" max="11784" width="13.7109375" style="42" customWidth="1"/>
    <col min="11785" max="11785" width="15.7109375" style="42" customWidth="1"/>
    <col min="11786" max="11786" width="14.7109375" style="42" customWidth="1"/>
    <col min="11787" max="11787" width="15" style="42" customWidth="1"/>
    <col min="11788" max="11789" width="14.28515625" style="42" customWidth="1"/>
    <col min="11790" max="11790" width="0" style="42" hidden="1" customWidth="1"/>
    <col min="11791" max="11791" width="18.85546875" style="42" customWidth="1"/>
    <col min="11792" max="11804" width="8" style="42" customWidth="1"/>
    <col min="11805" max="11808" width="9.28515625" style="42" customWidth="1"/>
    <col min="11809" max="11836" width="8.85546875" style="42"/>
    <col min="11837" max="11837" width="64" style="42" customWidth="1"/>
    <col min="11838" max="11838" width="97.85546875" style="42" customWidth="1"/>
    <col min="11839" max="12032" width="8.85546875" style="42"/>
    <col min="12033" max="12033" width="1.28515625" style="42" customWidth="1"/>
    <col min="12034" max="12034" width="44.85546875" style="42" customWidth="1"/>
    <col min="12035" max="12035" width="47.28515625" style="42" customWidth="1"/>
    <col min="12036" max="12036" width="8.140625" style="42" customWidth="1"/>
    <col min="12037" max="12037" width="8.28515625" style="42" customWidth="1"/>
    <col min="12038" max="12038" width="5.42578125" style="42" customWidth="1"/>
    <col min="12039" max="12039" width="8.5703125" style="42" customWidth="1"/>
    <col min="12040" max="12040" width="13.7109375" style="42" customWidth="1"/>
    <col min="12041" max="12041" width="15.7109375" style="42" customWidth="1"/>
    <col min="12042" max="12042" width="14.7109375" style="42" customWidth="1"/>
    <col min="12043" max="12043" width="15" style="42" customWidth="1"/>
    <col min="12044" max="12045" width="14.28515625" style="42" customWidth="1"/>
    <col min="12046" max="12046" width="0" style="42" hidden="1" customWidth="1"/>
    <col min="12047" max="12047" width="18.85546875" style="42" customWidth="1"/>
    <col min="12048" max="12060" width="8" style="42" customWidth="1"/>
    <col min="12061" max="12064" width="9.28515625" style="42" customWidth="1"/>
    <col min="12065" max="12092" width="8.85546875" style="42"/>
    <col min="12093" max="12093" width="64" style="42" customWidth="1"/>
    <col min="12094" max="12094" width="97.85546875" style="42" customWidth="1"/>
    <col min="12095" max="12288" width="8.85546875" style="42"/>
    <col min="12289" max="12289" width="1.28515625" style="42" customWidth="1"/>
    <col min="12290" max="12290" width="44.85546875" style="42" customWidth="1"/>
    <col min="12291" max="12291" width="47.28515625" style="42" customWidth="1"/>
    <col min="12292" max="12292" width="8.140625" style="42" customWidth="1"/>
    <col min="12293" max="12293" width="8.28515625" style="42" customWidth="1"/>
    <col min="12294" max="12294" width="5.42578125" style="42" customWidth="1"/>
    <col min="12295" max="12295" width="8.5703125" style="42" customWidth="1"/>
    <col min="12296" max="12296" width="13.7109375" style="42" customWidth="1"/>
    <col min="12297" max="12297" width="15.7109375" style="42" customWidth="1"/>
    <col min="12298" max="12298" width="14.7109375" style="42" customWidth="1"/>
    <col min="12299" max="12299" width="15" style="42" customWidth="1"/>
    <col min="12300" max="12301" width="14.28515625" style="42" customWidth="1"/>
    <col min="12302" max="12302" width="0" style="42" hidden="1" customWidth="1"/>
    <col min="12303" max="12303" width="18.85546875" style="42" customWidth="1"/>
    <col min="12304" max="12316" width="8" style="42" customWidth="1"/>
    <col min="12317" max="12320" width="9.28515625" style="42" customWidth="1"/>
    <col min="12321" max="12348" width="8.85546875" style="42"/>
    <col min="12349" max="12349" width="64" style="42" customWidth="1"/>
    <col min="12350" max="12350" width="97.85546875" style="42" customWidth="1"/>
    <col min="12351" max="12544" width="8.85546875" style="42"/>
    <col min="12545" max="12545" width="1.28515625" style="42" customWidth="1"/>
    <col min="12546" max="12546" width="44.85546875" style="42" customWidth="1"/>
    <col min="12547" max="12547" width="47.28515625" style="42" customWidth="1"/>
    <col min="12548" max="12548" width="8.140625" style="42" customWidth="1"/>
    <col min="12549" max="12549" width="8.28515625" style="42" customWidth="1"/>
    <col min="12550" max="12550" width="5.42578125" style="42" customWidth="1"/>
    <col min="12551" max="12551" width="8.5703125" style="42" customWidth="1"/>
    <col min="12552" max="12552" width="13.7109375" style="42" customWidth="1"/>
    <col min="12553" max="12553" width="15.7109375" style="42" customWidth="1"/>
    <col min="12554" max="12554" width="14.7109375" style="42" customWidth="1"/>
    <col min="12555" max="12555" width="15" style="42" customWidth="1"/>
    <col min="12556" max="12557" width="14.28515625" style="42" customWidth="1"/>
    <col min="12558" max="12558" width="0" style="42" hidden="1" customWidth="1"/>
    <col min="12559" max="12559" width="18.85546875" style="42" customWidth="1"/>
    <col min="12560" max="12572" width="8" style="42" customWidth="1"/>
    <col min="12573" max="12576" width="9.28515625" style="42" customWidth="1"/>
    <col min="12577" max="12604" width="8.85546875" style="42"/>
    <col min="12605" max="12605" width="64" style="42" customWidth="1"/>
    <col min="12606" max="12606" width="97.85546875" style="42" customWidth="1"/>
    <col min="12607" max="12800" width="8.85546875" style="42"/>
    <col min="12801" max="12801" width="1.28515625" style="42" customWidth="1"/>
    <col min="12802" max="12802" width="44.85546875" style="42" customWidth="1"/>
    <col min="12803" max="12803" width="47.28515625" style="42" customWidth="1"/>
    <col min="12804" max="12804" width="8.140625" style="42" customWidth="1"/>
    <col min="12805" max="12805" width="8.28515625" style="42" customWidth="1"/>
    <col min="12806" max="12806" width="5.42578125" style="42" customWidth="1"/>
    <col min="12807" max="12807" width="8.5703125" style="42" customWidth="1"/>
    <col min="12808" max="12808" width="13.7109375" style="42" customWidth="1"/>
    <col min="12809" max="12809" width="15.7109375" style="42" customWidth="1"/>
    <col min="12810" max="12810" width="14.7109375" style="42" customWidth="1"/>
    <col min="12811" max="12811" width="15" style="42" customWidth="1"/>
    <col min="12812" max="12813" width="14.28515625" style="42" customWidth="1"/>
    <col min="12814" max="12814" width="0" style="42" hidden="1" customWidth="1"/>
    <col min="12815" max="12815" width="18.85546875" style="42" customWidth="1"/>
    <col min="12816" max="12828" width="8" style="42" customWidth="1"/>
    <col min="12829" max="12832" width="9.28515625" style="42" customWidth="1"/>
    <col min="12833" max="12860" width="8.85546875" style="42"/>
    <col min="12861" max="12861" width="64" style="42" customWidth="1"/>
    <col min="12862" max="12862" width="97.85546875" style="42" customWidth="1"/>
    <col min="12863" max="13056" width="8.85546875" style="42"/>
    <col min="13057" max="13057" width="1.28515625" style="42" customWidth="1"/>
    <col min="13058" max="13058" width="44.85546875" style="42" customWidth="1"/>
    <col min="13059" max="13059" width="47.28515625" style="42" customWidth="1"/>
    <col min="13060" max="13060" width="8.140625" style="42" customWidth="1"/>
    <col min="13061" max="13061" width="8.28515625" style="42" customWidth="1"/>
    <col min="13062" max="13062" width="5.42578125" style="42" customWidth="1"/>
    <col min="13063" max="13063" width="8.5703125" style="42" customWidth="1"/>
    <col min="13064" max="13064" width="13.7109375" style="42" customWidth="1"/>
    <col min="13065" max="13065" width="15.7109375" style="42" customWidth="1"/>
    <col min="13066" max="13066" width="14.7109375" style="42" customWidth="1"/>
    <col min="13067" max="13067" width="15" style="42" customWidth="1"/>
    <col min="13068" max="13069" width="14.28515625" style="42" customWidth="1"/>
    <col min="13070" max="13070" width="0" style="42" hidden="1" customWidth="1"/>
    <col min="13071" max="13071" width="18.85546875" style="42" customWidth="1"/>
    <col min="13072" max="13084" width="8" style="42" customWidth="1"/>
    <col min="13085" max="13088" width="9.28515625" style="42" customWidth="1"/>
    <col min="13089" max="13116" width="8.85546875" style="42"/>
    <col min="13117" max="13117" width="64" style="42" customWidth="1"/>
    <col min="13118" max="13118" width="97.85546875" style="42" customWidth="1"/>
    <col min="13119" max="13312" width="8.85546875" style="42"/>
    <col min="13313" max="13313" width="1.28515625" style="42" customWidth="1"/>
    <col min="13314" max="13314" width="44.85546875" style="42" customWidth="1"/>
    <col min="13315" max="13315" width="47.28515625" style="42" customWidth="1"/>
    <col min="13316" max="13316" width="8.140625" style="42" customWidth="1"/>
    <col min="13317" max="13317" width="8.28515625" style="42" customWidth="1"/>
    <col min="13318" max="13318" width="5.42578125" style="42" customWidth="1"/>
    <col min="13319" max="13319" width="8.5703125" style="42" customWidth="1"/>
    <col min="13320" max="13320" width="13.7109375" style="42" customWidth="1"/>
    <col min="13321" max="13321" width="15.7109375" style="42" customWidth="1"/>
    <col min="13322" max="13322" width="14.7109375" style="42" customWidth="1"/>
    <col min="13323" max="13323" width="15" style="42" customWidth="1"/>
    <col min="13324" max="13325" width="14.28515625" style="42" customWidth="1"/>
    <col min="13326" max="13326" width="0" style="42" hidden="1" customWidth="1"/>
    <col min="13327" max="13327" width="18.85546875" style="42" customWidth="1"/>
    <col min="13328" max="13340" width="8" style="42" customWidth="1"/>
    <col min="13341" max="13344" width="9.28515625" style="42" customWidth="1"/>
    <col min="13345" max="13372" width="8.85546875" style="42"/>
    <col min="13373" max="13373" width="64" style="42" customWidth="1"/>
    <col min="13374" max="13374" width="97.85546875" style="42" customWidth="1"/>
    <col min="13375" max="13568" width="8.85546875" style="42"/>
    <col min="13569" max="13569" width="1.28515625" style="42" customWidth="1"/>
    <col min="13570" max="13570" width="44.85546875" style="42" customWidth="1"/>
    <col min="13571" max="13571" width="47.28515625" style="42" customWidth="1"/>
    <col min="13572" max="13572" width="8.140625" style="42" customWidth="1"/>
    <col min="13573" max="13573" width="8.28515625" style="42" customWidth="1"/>
    <col min="13574" max="13574" width="5.42578125" style="42" customWidth="1"/>
    <col min="13575" max="13575" width="8.5703125" style="42" customWidth="1"/>
    <col min="13576" max="13576" width="13.7109375" style="42" customWidth="1"/>
    <col min="13577" max="13577" width="15.7109375" style="42" customWidth="1"/>
    <col min="13578" max="13578" width="14.7109375" style="42" customWidth="1"/>
    <col min="13579" max="13579" width="15" style="42" customWidth="1"/>
    <col min="13580" max="13581" width="14.28515625" style="42" customWidth="1"/>
    <col min="13582" max="13582" width="0" style="42" hidden="1" customWidth="1"/>
    <col min="13583" max="13583" width="18.85546875" style="42" customWidth="1"/>
    <col min="13584" max="13596" width="8" style="42" customWidth="1"/>
    <col min="13597" max="13600" width="9.28515625" style="42" customWidth="1"/>
    <col min="13601" max="13628" width="8.85546875" style="42"/>
    <col min="13629" max="13629" width="64" style="42" customWidth="1"/>
    <col min="13630" max="13630" width="97.85546875" style="42" customWidth="1"/>
    <col min="13631" max="13824" width="8.85546875" style="42"/>
    <col min="13825" max="13825" width="1.28515625" style="42" customWidth="1"/>
    <col min="13826" max="13826" width="44.85546875" style="42" customWidth="1"/>
    <col min="13827" max="13827" width="47.28515625" style="42" customWidth="1"/>
    <col min="13828" max="13828" width="8.140625" style="42" customWidth="1"/>
    <col min="13829" max="13829" width="8.28515625" style="42" customWidth="1"/>
    <col min="13830" max="13830" width="5.42578125" style="42" customWidth="1"/>
    <col min="13831" max="13831" width="8.5703125" style="42" customWidth="1"/>
    <col min="13832" max="13832" width="13.7109375" style="42" customWidth="1"/>
    <col min="13833" max="13833" width="15.7109375" style="42" customWidth="1"/>
    <col min="13834" max="13834" width="14.7109375" style="42" customWidth="1"/>
    <col min="13835" max="13835" width="15" style="42" customWidth="1"/>
    <col min="13836" max="13837" width="14.28515625" style="42" customWidth="1"/>
    <col min="13838" max="13838" width="0" style="42" hidden="1" customWidth="1"/>
    <col min="13839" max="13839" width="18.85546875" style="42" customWidth="1"/>
    <col min="13840" max="13852" width="8" style="42" customWidth="1"/>
    <col min="13853" max="13856" width="9.28515625" style="42" customWidth="1"/>
    <col min="13857" max="13884" width="8.85546875" style="42"/>
    <col min="13885" max="13885" width="64" style="42" customWidth="1"/>
    <col min="13886" max="13886" width="97.85546875" style="42" customWidth="1"/>
    <col min="13887" max="14080" width="8.85546875" style="42"/>
    <col min="14081" max="14081" width="1.28515625" style="42" customWidth="1"/>
    <col min="14082" max="14082" width="44.85546875" style="42" customWidth="1"/>
    <col min="14083" max="14083" width="47.28515625" style="42" customWidth="1"/>
    <col min="14084" max="14084" width="8.140625" style="42" customWidth="1"/>
    <col min="14085" max="14085" width="8.28515625" style="42" customWidth="1"/>
    <col min="14086" max="14086" width="5.42578125" style="42" customWidth="1"/>
    <col min="14087" max="14087" width="8.5703125" style="42" customWidth="1"/>
    <col min="14088" max="14088" width="13.7109375" style="42" customWidth="1"/>
    <col min="14089" max="14089" width="15.7109375" style="42" customWidth="1"/>
    <col min="14090" max="14090" width="14.7109375" style="42" customWidth="1"/>
    <col min="14091" max="14091" width="15" style="42" customWidth="1"/>
    <col min="14092" max="14093" width="14.28515625" style="42" customWidth="1"/>
    <col min="14094" max="14094" width="0" style="42" hidden="1" customWidth="1"/>
    <col min="14095" max="14095" width="18.85546875" style="42" customWidth="1"/>
    <col min="14096" max="14108" width="8" style="42" customWidth="1"/>
    <col min="14109" max="14112" width="9.28515625" style="42" customWidth="1"/>
    <col min="14113" max="14140" width="8.85546875" style="42"/>
    <col min="14141" max="14141" width="64" style="42" customWidth="1"/>
    <col min="14142" max="14142" width="97.85546875" style="42" customWidth="1"/>
    <col min="14143" max="14336" width="8.85546875" style="42"/>
    <col min="14337" max="14337" width="1.28515625" style="42" customWidth="1"/>
    <col min="14338" max="14338" width="44.85546875" style="42" customWidth="1"/>
    <col min="14339" max="14339" width="47.28515625" style="42" customWidth="1"/>
    <col min="14340" max="14340" width="8.140625" style="42" customWidth="1"/>
    <col min="14341" max="14341" width="8.28515625" style="42" customWidth="1"/>
    <col min="14342" max="14342" width="5.42578125" style="42" customWidth="1"/>
    <col min="14343" max="14343" width="8.5703125" style="42" customWidth="1"/>
    <col min="14344" max="14344" width="13.7109375" style="42" customWidth="1"/>
    <col min="14345" max="14345" width="15.7109375" style="42" customWidth="1"/>
    <col min="14346" max="14346" width="14.7109375" style="42" customWidth="1"/>
    <col min="14347" max="14347" width="15" style="42" customWidth="1"/>
    <col min="14348" max="14349" width="14.28515625" style="42" customWidth="1"/>
    <col min="14350" max="14350" width="0" style="42" hidden="1" customWidth="1"/>
    <col min="14351" max="14351" width="18.85546875" style="42" customWidth="1"/>
    <col min="14352" max="14364" width="8" style="42" customWidth="1"/>
    <col min="14365" max="14368" width="9.28515625" style="42" customWidth="1"/>
    <col min="14369" max="14396" width="8.85546875" style="42"/>
    <col min="14397" max="14397" width="64" style="42" customWidth="1"/>
    <col min="14398" max="14398" width="97.85546875" style="42" customWidth="1"/>
    <col min="14399" max="14592" width="8.85546875" style="42"/>
    <col min="14593" max="14593" width="1.28515625" style="42" customWidth="1"/>
    <col min="14594" max="14594" width="44.85546875" style="42" customWidth="1"/>
    <col min="14595" max="14595" width="47.28515625" style="42" customWidth="1"/>
    <col min="14596" max="14596" width="8.140625" style="42" customWidth="1"/>
    <col min="14597" max="14597" width="8.28515625" style="42" customWidth="1"/>
    <col min="14598" max="14598" width="5.42578125" style="42" customWidth="1"/>
    <col min="14599" max="14599" width="8.5703125" style="42" customWidth="1"/>
    <col min="14600" max="14600" width="13.7109375" style="42" customWidth="1"/>
    <col min="14601" max="14601" width="15.7109375" style="42" customWidth="1"/>
    <col min="14602" max="14602" width="14.7109375" style="42" customWidth="1"/>
    <col min="14603" max="14603" width="15" style="42" customWidth="1"/>
    <col min="14604" max="14605" width="14.28515625" style="42" customWidth="1"/>
    <col min="14606" max="14606" width="0" style="42" hidden="1" customWidth="1"/>
    <col min="14607" max="14607" width="18.85546875" style="42" customWidth="1"/>
    <col min="14608" max="14620" width="8" style="42" customWidth="1"/>
    <col min="14621" max="14624" width="9.28515625" style="42" customWidth="1"/>
    <col min="14625" max="14652" width="8.85546875" style="42"/>
    <col min="14653" max="14653" width="64" style="42" customWidth="1"/>
    <col min="14654" max="14654" width="97.85546875" style="42" customWidth="1"/>
    <col min="14655" max="14848" width="8.85546875" style="42"/>
    <col min="14849" max="14849" width="1.28515625" style="42" customWidth="1"/>
    <col min="14850" max="14850" width="44.85546875" style="42" customWidth="1"/>
    <col min="14851" max="14851" width="47.28515625" style="42" customWidth="1"/>
    <col min="14852" max="14852" width="8.140625" style="42" customWidth="1"/>
    <col min="14853" max="14853" width="8.28515625" style="42" customWidth="1"/>
    <col min="14854" max="14854" width="5.42578125" style="42" customWidth="1"/>
    <col min="14855" max="14855" width="8.5703125" style="42" customWidth="1"/>
    <col min="14856" max="14856" width="13.7109375" style="42" customWidth="1"/>
    <col min="14857" max="14857" width="15.7109375" style="42" customWidth="1"/>
    <col min="14858" max="14858" width="14.7109375" style="42" customWidth="1"/>
    <col min="14859" max="14859" width="15" style="42" customWidth="1"/>
    <col min="14860" max="14861" width="14.28515625" style="42" customWidth="1"/>
    <col min="14862" max="14862" width="0" style="42" hidden="1" customWidth="1"/>
    <col min="14863" max="14863" width="18.85546875" style="42" customWidth="1"/>
    <col min="14864" max="14876" width="8" style="42" customWidth="1"/>
    <col min="14877" max="14880" width="9.28515625" style="42" customWidth="1"/>
    <col min="14881" max="14908" width="8.85546875" style="42"/>
    <col min="14909" max="14909" width="64" style="42" customWidth="1"/>
    <col min="14910" max="14910" width="97.85546875" style="42" customWidth="1"/>
    <col min="14911" max="15104" width="8.85546875" style="42"/>
    <col min="15105" max="15105" width="1.28515625" style="42" customWidth="1"/>
    <col min="15106" max="15106" width="44.85546875" style="42" customWidth="1"/>
    <col min="15107" max="15107" width="47.28515625" style="42" customWidth="1"/>
    <col min="15108" max="15108" width="8.140625" style="42" customWidth="1"/>
    <col min="15109" max="15109" width="8.28515625" style="42" customWidth="1"/>
    <col min="15110" max="15110" width="5.42578125" style="42" customWidth="1"/>
    <col min="15111" max="15111" width="8.5703125" style="42" customWidth="1"/>
    <col min="15112" max="15112" width="13.7109375" style="42" customWidth="1"/>
    <col min="15113" max="15113" width="15.7109375" style="42" customWidth="1"/>
    <col min="15114" max="15114" width="14.7109375" style="42" customWidth="1"/>
    <col min="15115" max="15115" width="15" style="42" customWidth="1"/>
    <col min="15116" max="15117" width="14.28515625" style="42" customWidth="1"/>
    <col min="15118" max="15118" width="0" style="42" hidden="1" customWidth="1"/>
    <col min="15119" max="15119" width="18.85546875" style="42" customWidth="1"/>
    <col min="15120" max="15132" width="8" style="42" customWidth="1"/>
    <col min="15133" max="15136" width="9.28515625" style="42" customWidth="1"/>
    <col min="15137" max="15164" width="8.85546875" style="42"/>
    <col min="15165" max="15165" width="64" style="42" customWidth="1"/>
    <col min="15166" max="15166" width="97.85546875" style="42" customWidth="1"/>
    <col min="15167" max="15360" width="8.85546875" style="42"/>
    <col min="15361" max="15361" width="1.28515625" style="42" customWidth="1"/>
    <col min="15362" max="15362" width="44.85546875" style="42" customWidth="1"/>
    <col min="15363" max="15363" width="47.28515625" style="42" customWidth="1"/>
    <col min="15364" max="15364" width="8.140625" style="42" customWidth="1"/>
    <col min="15365" max="15365" width="8.28515625" style="42" customWidth="1"/>
    <col min="15366" max="15366" width="5.42578125" style="42" customWidth="1"/>
    <col min="15367" max="15367" width="8.5703125" style="42" customWidth="1"/>
    <col min="15368" max="15368" width="13.7109375" style="42" customWidth="1"/>
    <col min="15369" max="15369" width="15.7109375" style="42" customWidth="1"/>
    <col min="15370" max="15370" width="14.7109375" style="42" customWidth="1"/>
    <col min="15371" max="15371" width="15" style="42" customWidth="1"/>
    <col min="15372" max="15373" width="14.28515625" style="42" customWidth="1"/>
    <col min="15374" max="15374" width="0" style="42" hidden="1" customWidth="1"/>
    <col min="15375" max="15375" width="18.85546875" style="42" customWidth="1"/>
    <col min="15376" max="15388" width="8" style="42" customWidth="1"/>
    <col min="15389" max="15392" width="9.28515625" style="42" customWidth="1"/>
    <col min="15393" max="15420" width="8.85546875" style="42"/>
    <col min="15421" max="15421" width="64" style="42" customWidth="1"/>
    <col min="15422" max="15422" width="97.85546875" style="42" customWidth="1"/>
    <col min="15423" max="15616" width="8.85546875" style="42"/>
    <col min="15617" max="15617" width="1.28515625" style="42" customWidth="1"/>
    <col min="15618" max="15618" width="44.85546875" style="42" customWidth="1"/>
    <col min="15619" max="15619" width="47.28515625" style="42" customWidth="1"/>
    <col min="15620" max="15620" width="8.140625" style="42" customWidth="1"/>
    <col min="15621" max="15621" width="8.28515625" style="42" customWidth="1"/>
    <col min="15622" max="15622" width="5.42578125" style="42" customWidth="1"/>
    <col min="15623" max="15623" width="8.5703125" style="42" customWidth="1"/>
    <col min="15624" max="15624" width="13.7109375" style="42" customWidth="1"/>
    <col min="15625" max="15625" width="15.7109375" style="42" customWidth="1"/>
    <col min="15626" max="15626" width="14.7109375" style="42" customWidth="1"/>
    <col min="15627" max="15627" width="15" style="42" customWidth="1"/>
    <col min="15628" max="15629" width="14.28515625" style="42" customWidth="1"/>
    <col min="15630" max="15630" width="0" style="42" hidden="1" customWidth="1"/>
    <col min="15631" max="15631" width="18.85546875" style="42" customWidth="1"/>
    <col min="15632" max="15644" width="8" style="42" customWidth="1"/>
    <col min="15645" max="15648" width="9.28515625" style="42" customWidth="1"/>
    <col min="15649" max="15676" width="8.85546875" style="42"/>
    <col min="15677" max="15677" width="64" style="42" customWidth="1"/>
    <col min="15678" max="15678" width="97.85546875" style="42" customWidth="1"/>
    <col min="15679" max="15872" width="8.85546875" style="42"/>
    <col min="15873" max="15873" width="1.28515625" style="42" customWidth="1"/>
    <col min="15874" max="15874" width="44.85546875" style="42" customWidth="1"/>
    <col min="15875" max="15875" width="47.28515625" style="42" customWidth="1"/>
    <col min="15876" max="15876" width="8.140625" style="42" customWidth="1"/>
    <col min="15877" max="15877" width="8.28515625" style="42" customWidth="1"/>
    <col min="15878" max="15878" width="5.42578125" style="42" customWidth="1"/>
    <col min="15879" max="15879" width="8.5703125" style="42" customWidth="1"/>
    <col min="15880" max="15880" width="13.7109375" style="42" customWidth="1"/>
    <col min="15881" max="15881" width="15.7109375" style="42" customWidth="1"/>
    <col min="15882" max="15882" width="14.7109375" style="42" customWidth="1"/>
    <col min="15883" max="15883" width="15" style="42" customWidth="1"/>
    <col min="15884" max="15885" width="14.28515625" style="42" customWidth="1"/>
    <col min="15886" max="15886" width="0" style="42" hidden="1" customWidth="1"/>
    <col min="15887" max="15887" width="18.85546875" style="42" customWidth="1"/>
    <col min="15888" max="15900" width="8" style="42" customWidth="1"/>
    <col min="15901" max="15904" width="9.28515625" style="42" customWidth="1"/>
    <col min="15905" max="15932" width="8.85546875" style="42"/>
    <col min="15933" max="15933" width="64" style="42" customWidth="1"/>
    <col min="15934" max="15934" width="97.85546875" style="42" customWidth="1"/>
    <col min="15935" max="16128" width="8.85546875" style="42"/>
    <col min="16129" max="16129" width="1.28515625" style="42" customWidth="1"/>
    <col min="16130" max="16130" width="44.85546875" style="42" customWidth="1"/>
    <col min="16131" max="16131" width="47.28515625" style="42" customWidth="1"/>
    <col min="16132" max="16132" width="8.140625" style="42" customWidth="1"/>
    <col min="16133" max="16133" width="8.28515625" style="42" customWidth="1"/>
    <col min="16134" max="16134" width="5.42578125" style="42" customWidth="1"/>
    <col min="16135" max="16135" width="8.5703125" style="42" customWidth="1"/>
    <col min="16136" max="16136" width="13.7109375" style="42" customWidth="1"/>
    <col min="16137" max="16137" width="15.7109375" style="42" customWidth="1"/>
    <col min="16138" max="16138" width="14.7109375" style="42" customWidth="1"/>
    <col min="16139" max="16139" width="15" style="42" customWidth="1"/>
    <col min="16140" max="16141" width="14.28515625" style="42" customWidth="1"/>
    <col min="16142" max="16142" width="0" style="42" hidden="1" customWidth="1"/>
    <col min="16143" max="16143" width="18.85546875" style="42" customWidth="1"/>
    <col min="16144" max="16156" width="8" style="42" customWidth="1"/>
    <col min="16157" max="16160" width="9.28515625" style="42" customWidth="1"/>
    <col min="16161" max="16188" width="8.85546875" style="42"/>
    <col min="16189" max="16189" width="64" style="42" customWidth="1"/>
    <col min="16190" max="16190" width="97.85546875" style="42" customWidth="1"/>
    <col min="16191" max="16383" width="8.85546875" style="42"/>
    <col min="16384" max="16384" width="9.140625" style="42" customWidth="1"/>
  </cols>
  <sheetData>
    <row r="1" spans="1:62" ht="24" customHeight="1" thickTop="1" thickBot="1" x14ac:dyDescent="0.3">
      <c r="A1" s="124"/>
      <c r="B1" s="520"/>
      <c r="C1" s="521"/>
      <c r="D1" s="521"/>
      <c r="E1" s="521"/>
      <c r="F1" s="521"/>
      <c r="G1" s="521"/>
      <c r="H1" s="521"/>
      <c r="I1" s="521"/>
      <c r="J1" s="521"/>
      <c r="K1" s="521"/>
      <c r="L1" s="521"/>
      <c r="M1" s="522"/>
      <c r="N1" s="125"/>
      <c r="BI1" s="43" t="s">
        <v>186</v>
      </c>
      <c r="BJ1" s="44" t="s">
        <v>187</v>
      </c>
    </row>
    <row r="2" spans="1:62" ht="24" customHeight="1" x14ac:dyDescent="0.25">
      <c r="A2" s="126"/>
      <c r="B2" s="533" t="s">
        <v>585</v>
      </c>
      <c r="C2" s="533"/>
      <c r="D2" s="533"/>
      <c r="E2" s="533"/>
      <c r="F2" s="533"/>
      <c r="G2" s="533"/>
      <c r="H2" s="533"/>
      <c r="I2" s="533"/>
      <c r="J2" s="533"/>
      <c r="K2" s="533"/>
      <c r="L2" s="533"/>
      <c r="M2" s="533"/>
      <c r="N2" s="127"/>
      <c r="BI2" s="128"/>
      <c r="BJ2" s="129"/>
    </row>
    <row r="3" spans="1:62" ht="16.149999999999999" customHeight="1" thickBot="1" x14ac:dyDescent="0.3">
      <c r="A3" s="183"/>
      <c r="B3" s="357"/>
      <c r="C3" s="357"/>
      <c r="D3" s="358"/>
      <c r="E3" s="358"/>
      <c r="F3" s="358"/>
      <c r="G3" s="359"/>
      <c r="H3" s="359"/>
      <c r="I3" s="359"/>
      <c r="J3" s="359"/>
      <c r="K3" s="359"/>
      <c r="L3" s="359"/>
      <c r="M3" s="360"/>
      <c r="N3" s="127"/>
      <c r="BI3" s="128"/>
      <c r="BJ3" s="129"/>
    </row>
    <row r="4" spans="1:62" ht="16.149999999999999" customHeight="1" thickBot="1" x14ac:dyDescent="0.3">
      <c r="A4" s="183"/>
      <c r="B4" s="357"/>
      <c r="C4" s="357"/>
      <c r="D4" s="358"/>
      <c r="E4" s="358"/>
      <c r="F4" s="358"/>
      <c r="G4" s="359"/>
      <c r="H4" s="359"/>
      <c r="I4" s="359"/>
      <c r="J4" s="359"/>
      <c r="K4" s="359"/>
      <c r="L4" s="359"/>
      <c r="M4" s="361"/>
      <c r="N4" s="127"/>
      <c r="BI4" s="43" t="s">
        <v>186</v>
      </c>
      <c r="BJ4" s="44" t="s">
        <v>187</v>
      </c>
    </row>
    <row r="5" spans="1:62" ht="16.149999999999999" customHeight="1" x14ac:dyDescent="0.25">
      <c r="A5" s="183"/>
      <c r="B5" s="362" t="s">
        <v>587</v>
      </c>
      <c r="C5" s="364" t="str">
        <f>Dirigente!C5</f>
        <v>Comune di Golfo Aranci</v>
      </c>
      <c r="D5" s="358"/>
      <c r="E5" s="534" t="s">
        <v>576</v>
      </c>
      <c r="F5" s="534"/>
      <c r="G5" s="534"/>
      <c r="H5" s="534"/>
      <c r="I5" s="534"/>
      <c r="J5" s="534"/>
      <c r="K5" s="357"/>
      <c r="L5" s="358" t="s">
        <v>227</v>
      </c>
      <c r="M5" s="361"/>
      <c r="N5" s="127"/>
      <c r="BI5" s="47" t="s">
        <v>190</v>
      </c>
      <c r="BJ5" s="48" t="s">
        <v>191</v>
      </c>
    </row>
    <row r="6" spans="1:62" ht="16.149999999999999" customHeight="1" x14ac:dyDescent="0.25">
      <c r="A6" s="183"/>
      <c r="B6" s="362" t="s">
        <v>588</v>
      </c>
      <c r="C6" s="365" t="str">
        <f>Dirigente!C6</f>
        <v>Finanziario, risorse umane e tributi</v>
      </c>
      <c r="D6" s="358"/>
      <c r="E6" s="535"/>
      <c r="F6" s="535"/>
      <c r="G6" s="535"/>
      <c r="H6" s="535"/>
      <c r="I6" s="535"/>
      <c r="J6" s="535"/>
      <c r="L6" s="358">
        <v>2024</v>
      </c>
      <c r="M6" s="361"/>
      <c r="N6" s="127"/>
      <c r="BI6" s="49" t="s">
        <v>193</v>
      </c>
      <c r="BJ6" s="50" t="s">
        <v>194</v>
      </c>
    </row>
    <row r="7" spans="1:62" ht="16.149999999999999" customHeight="1" x14ac:dyDescent="0.25">
      <c r="A7" s="183"/>
      <c r="B7" s="362" t="s">
        <v>589</v>
      </c>
      <c r="C7" s="365" t="str">
        <f>Dirigente!C7</f>
        <v>Simone Bertuccelli</v>
      </c>
      <c r="D7" s="359"/>
      <c r="E7" s="359"/>
      <c r="F7" s="359"/>
      <c r="G7" s="359"/>
      <c r="H7" s="359"/>
      <c r="I7" s="359"/>
      <c r="J7" s="359"/>
      <c r="K7" s="359"/>
      <c r="L7" s="359"/>
      <c r="M7" s="361"/>
      <c r="N7" s="127"/>
      <c r="BI7" s="49" t="s">
        <v>196</v>
      </c>
      <c r="BJ7" s="50" t="s">
        <v>197</v>
      </c>
    </row>
    <row r="8" spans="1:62" ht="16.149999999999999" customHeight="1" thickBot="1" x14ac:dyDescent="0.3">
      <c r="A8" s="183"/>
      <c r="B8" s="362" t="s">
        <v>229</v>
      </c>
      <c r="C8" s="365"/>
      <c r="D8" s="359"/>
      <c r="E8" s="359"/>
      <c r="F8" s="359"/>
      <c r="G8" s="359"/>
      <c r="H8" s="359"/>
      <c r="I8" s="359"/>
      <c r="J8" s="359"/>
      <c r="K8" s="359"/>
      <c r="L8" s="359"/>
      <c r="M8" s="361"/>
      <c r="N8" s="127"/>
      <c r="BI8" s="355"/>
      <c r="BJ8" s="356"/>
    </row>
    <row r="9" spans="1:62" ht="16.149999999999999" customHeight="1" thickBot="1" x14ac:dyDescent="0.3">
      <c r="A9" s="183"/>
      <c r="B9" s="362"/>
      <c r="C9" s="357"/>
      <c r="D9" s="359"/>
      <c r="E9" s="359"/>
      <c r="F9" s="359"/>
      <c r="G9" s="359"/>
      <c r="H9" s="359"/>
      <c r="I9" s="359"/>
      <c r="J9" s="359"/>
      <c r="K9" s="359"/>
      <c r="L9" s="359"/>
      <c r="M9" s="363"/>
      <c r="N9" s="127"/>
      <c r="BI9" s="43" t="s">
        <v>186</v>
      </c>
      <c r="BJ9" s="44" t="s">
        <v>187</v>
      </c>
    </row>
    <row r="10" spans="1:62" ht="24" customHeight="1" x14ac:dyDescent="0.25">
      <c r="A10" s="126"/>
      <c r="B10" s="501" t="s">
        <v>263</v>
      </c>
      <c r="C10" s="501"/>
      <c r="D10" s="502" t="s">
        <v>264</v>
      </c>
      <c r="E10" s="502" t="s">
        <v>265</v>
      </c>
      <c r="F10" s="502" t="s">
        <v>266</v>
      </c>
      <c r="G10" s="503" t="s">
        <v>267</v>
      </c>
      <c r="H10" s="504" t="s">
        <v>268</v>
      </c>
      <c r="I10" s="504"/>
      <c r="J10" s="504"/>
      <c r="K10" s="504"/>
      <c r="L10" s="504"/>
      <c r="M10" s="505" t="s">
        <v>269</v>
      </c>
      <c r="N10" s="127"/>
      <c r="BI10" s="49" t="s">
        <v>201</v>
      </c>
      <c r="BJ10" s="50" t="s">
        <v>202</v>
      </c>
    </row>
    <row r="11" spans="1:62" ht="24" customHeight="1" x14ac:dyDescent="0.25">
      <c r="A11" s="126"/>
      <c r="B11" s="501"/>
      <c r="C11" s="501"/>
      <c r="D11" s="502"/>
      <c r="E11" s="502"/>
      <c r="F11" s="502"/>
      <c r="G11" s="503"/>
      <c r="H11" s="329">
        <v>1</v>
      </c>
      <c r="I11" s="329">
        <v>2</v>
      </c>
      <c r="J11" s="329">
        <v>3</v>
      </c>
      <c r="K11" s="329">
        <v>4</v>
      </c>
      <c r="L11" s="329">
        <v>5</v>
      </c>
      <c r="M11" s="505"/>
      <c r="N11" s="127"/>
      <c r="BI11" s="49" t="s">
        <v>203</v>
      </c>
      <c r="BJ11" s="50" t="s">
        <v>204</v>
      </c>
    </row>
    <row r="12" spans="1:62" ht="24" customHeight="1" x14ac:dyDescent="0.25">
      <c r="A12" s="126"/>
      <c r="B12" s="501"/>
      <c r="C12" s="501"/>
      <c r="D12" s="502"/>
      <c r="E12" s="502"/>
      <c r="F12" s="502"/>
      <c r="G12" s="503"/>
      <c r="H12" s="330" t="s">
        <v>232</v>
      </c>
      <c r="I12" s="330" t="s">
        <v>233</v>
      </c>
      <c r="J12" s="331" t="s">
        <v>234</v>
      </c>
      <c r="K12" s="331" t="s">
        <v>270</v>
      </c>
      <c r="L12" s="331" t="s">
        <v>271</v>
      </c>
      <c r="M12" s="505"/>
      <c r="N12" s="127"/>
      <c r="BI12" s="49" t="s">
        <v>207</v>
      </c>
      <c r="BJ12" s="50" t="s">
        <v>208</v>
      </c>
    </row>
    <row r="13" spans="1:62" ht="24" customHeight="1" x14ac:dyDescent="0.25">
      <c r="A13" s="126"/>
      <c r="B13" s="332" t="s">
        <v>212</v>
      </c>
      <c r="C13" s="332" t="s">
        <v>238</v>
      </c>
      <c r="D13" s="502"/>
      <c r="E13" s="502"/>
      <c r="F13" s="502"/>
      <c r="G13" s="503"/>
      <c r="H13" s="328" t="s">
        <v>56</v>
      </c>
      <c r="I13" s="328" t="s">
        <v>57</v>
      </c>
      <c r="J13" s="328" t="s">
        <v>243</v>
      </c>
      <c r="K13" s="328" t="s">
        <v>244</v>
      </c>
      <c r="L13" s="328" t="s">
        <v>245</v>
      </c>
      <c r="M13" s="505"/>
      <c r="N13" s="127"/>
      <c r="BI13" s="49" t="s">
        <v>215</v>
      </c>
      <c r="BJ13" s="50" t="s">
        <v>216</v>
      </c>
    </row>
    <row r="14" spans="1:62" ht="70.150000000000006" customHeight="1" x14ac:dyDescent="0.25">
      <c r="A14" s="126"/>
      <c r="B14" s="314" t="str">
        <f>'Elenco Obiettivi'!C9</f>
        <v>Assicurare un'efficace acquisizione, gestione e programmazione delle risorse finanziarie dell'ente al fine di garantire la qualità dei servizi svolti e il rispetto dei piani e dei programmi della politica</v>
      </c>
      <c r="C14" s="314"/>
      <c r="D14" s="315"/>
      <c r="E14" s="347" t="e">
        <f>(D14/D$44)*80</f>
        <v>#DIV/0!</v>
      </c>
      <c r="F14" s="315">
        <f>G14/100</f>
        <v>0</v>
      </c>
      <c r="G14" s="317"/>
      <c r="H14" s="318" t="str">
        <f t="shared" ref="H14:H23" si="0">IF($F14&lt;=0.2,IF($F14&gt;=0,"x",""),"")</f>
        <v>x</v>
      </c>
      <c r="I14" s="319" t="str">
        <f>IF(F14&lt;=0.5,IF(F14&gt;=0.21,"x",""),"")</f>
        <v/>
      </c>
      <c r="J14" s="320" t="str">
        <f>IF(F14&lt;=0.7,IF(F14&gt;=0.51,"x",""),"")</f>
        <v/>
      </c>
      <c r="K14" s="320" t="str">
        <f>IF(F14&lt;=0.9,IF(F14&gt;=0.71,"x",""),"")</f>
        <v/>
      </c>
      <c r="L14" s="320" t="str">
        <f>IF(F14&lt;=1,IF(F14&gt;0.9,"x",""),"")</f>
        <v/>
      </c>
      <c r="M14" s="320"/>
      <c r="N14" s="127"/>
      <c r="O14" s="268"/>
      <c r="P14" s="57"/>
      <c r="Q14" s="57"/>
      <c r="R14" s="56"/>
      <c r="S14" s="56"/>
      <c r="T14" s="56"/>
      <c r="U14" s="56"/>
      <c r="V14" s="56"/>
      <c r="W14" s="56"/>
      <c r="X14" s="56"/>
      <c r="Y14" s="56"/>
      <c r="Z14" s="56"/>
      <c r="AA14" s="56"/>
      <c r="AB14" s="56"/>
      <c r="AC14" s="56"/>
      <c r="AD14" s="56"/>
      <c r="AE14" s="56"/>
      <c r="AF14" s="56"/>
      <c r="AG14" s="56"/>
      <c r="AH14" s="56"/>
      <c r="AI14" s="56"/>
      <c r="AJ14" s="56"/>
      <c r="AK14" s="56"/>
      <c r="AL14" s="56"/>
      <c r="AM14" s="56"/>
      <c r="AN14" s="58"/>
      <c r="BI14" s="49" t="s">
        <v>217</v>
      </c>
      <c r="BJ14" s="50" t="s">
        <v>218</v>
      </c>
    </row>
    <row r="15" spans="1:62" ht="70.150000000000006" customHeight="1" x14ac:dyDescent="0.25">
      <c r="A15" s="126"/>
      <c r="B15" s="314" t="str">
        <f>'Elenco Obiettivi'!C10</f>
        <v xml:space="preserve">Attuazione delle misure previste dalla normativa  in materia di trasparenza </v>
      </c>
      <c r="C15" s="314"/>
      <c r="D15" s="315"/>
      <c r="E15" s="347" t="e">
        <f t="shared" ref="E15:E20" si="1">(D15/D$44)*80</f>
        <v>#DIV/0!</v>
      </c>
      <c r="F15" s="315">
        <f t="shared" ref="F15:F23" si="2">G15/100</f>
        <v>0</v>
      </c>
      <c r="G15" s="317"/>
      <c r="H15" s="320" t="str">
        <f t="shared" si="0"/>
        <v>x</v>
      </c>
      <c r="I15" s="320" t="str">
        <f t="shared" ref="I15:I23" si="3">IF(F15&lt;=0.5,IF(F15&gt;=0.21,"x",""),"")</f>
        <v/>
      </c>
      <c r="J15" s="320" t="str">
        <f t="shared" ref="J15:J23" si="4">IF(F15&lt;=0.7,IF(F15&gt;=0.51,"x",""),"")</f>
        <v/>
      </c>
      <c r="K15" s="320" t="str">
        <f t="shared" ref="K15:K23" si="5">IF(F15&lt;=0.9,IF(F15&gt;=0.71,"x",""),"")</f>
        <v/>
      </c>
      <c r="L15" s="320" t="str">
        <f t="shared" ref="L15:L23" si="6">IF(F15&lt;=1,IF(F15&gt;0.9,"x",""),"")</f>
        <v/>
      </c>
      <c r="M15" s="320"/>
      <c r="N15" s="127"/>
      <c r="O15" s="42" t="str">
        <f>IF(G14&gt;76&lt;100,1,"")</f>
        <v/>
      </c>
      <c r="BI15" s="49" t="s">
        <v>274</v>
      </c>
      <c r="BJ15" s="50" t="s">
        <v>275</v>
      </c>
    </row>
    <row r="16" spans="1:62" ht="70.150000000000006" customHeight="1" x14ac:dyDescent="0.25">
      <c r="A16" s="126"/>
      <c r="B16" s="314" t="str">
        <f>'Elenco Obiettivi'!C11</f>
        <v>Attuazione delle misure previste dalla normativa  in materia di Anticorruzione</v>
      </c>
      <c r="C16" s="314"/>
      <c r="D16" s="315"/>
      <c r="E16" s="347" t="e">
        <f t="shared" si="1"/>
        <v>#DIV/0!</v>
      </c>
      <c r="F16" s="315">
        <f t="shared" si="2"/>
        <v>0</v>
      </c>
      <c r="G16" s="317"/>
      <c r="H16" s="320" t="str">
        <f t="shared" si="0"/>
        <v>x</v>
      </c>
      <c r="I16" s="320" t="str">
        <f t="shared" si="3"/>
        <v/>
      </c>
      <c r="J16" s="320" t="str">
        <f t="shared" si="4"/>
        <v/>
      </c>
      <c r="K16" s="320" t="str">
        <f t="shared" si="5"/>
        <v/>
      </c>
      <c r="L16" s="320" t="str">
        <f t="shared" si="6"/>
        <v/>
      </c>
      <c r="M16" s="320"/>
      <c r="N16" s="127"/>
      <c r="BI16" s="49" t="s">
        <v>276</v>
      </c>
      <c r="BJ16" s="50" t="s">
        <v>277</v>
      </c>
    </row>
    <row r="17" spans="1:62" ht="97.15" customHeight="1" x14ac:dyDescent="0.25">
      <c r="A17" s="126"/>
      <c r="B17" s="314" t="str">
        <f>'Elenco Obiettivi'!C12</f>
        <v>Assicurare un elevato standard degli atti amministrativi finalizzato a garantire la legittimità, regolarità e correttezza dell’azione amministrativa nonche di regolarità contabile degli atti mediante l'attuazione dei controlli cosi come previsto nel numero e con le modalità programmate nel regolamento sui controlli interni adottato dall'ente.</v>
      </c>
      <c r="C17" s="314"/>
      <c r="D17" s="315"/>
      <c r="E17" s="347" t="e">
        <f t="shared" si="1"/>
        <v>#DIV/0!</v>
      </c>
      <c r="F17" s="315">
        <f t="shared" si="2"/>
        <v>0</v>
      </c>
      <c r="G17" s="317"/>
      <c r="H17" s="320" t="str">
        <f t="shared" si="0"/>
        <v>x</v>
      </c>
      <c r="I17" s="320" t="str">
        <f t="shared" si="3"/>
        <v/>
      </c>
      <c r="J17" s="320" t="str">
        <f t="shared" si="4"/>
        <v/>
      </c>
      <c r="K17" s="320" t="str">
        <f t="shared" si="5"/>
        <v/>
      </c>
      <c r="L17" s="320" t="str">
        <f t="shared" si="6"/>
        <v/>
      </c>
      <c r="M17" s="320"/>
      <c r="N17" s="127"/>
      <c r="O17" s="56"/>
      <c r="P17" s="57"/>
      <c r="Q17" s="57"/>
      <c r="R17" s="56"/>
      <c r="S17" s="56"/>
      <c r="T17" s="56"/>
      <c r="U17" s="56"/>
      <c r="V17" s="56"/>
      <c r="W17" s="56"/>
      <c r="X17" s="56"/>
      <c r="Y17" s="56"/>
      <c r="Z17" s="56"/>
      <c r="AA17" s="56"/>
      <c r="AB17" s="56"/>
      <c r="AC17" s="56"/>
      <c r="AD17" s="56"/>
      <c r="AE17" s="56"/>
      <c r="AF17" s="56"/>
      <c r="AG17" s="56"/>
      <c r="AH17" s="56"/>
      <c r="AI17" s="56"/>
      <c r="AJ17" s="56"/>
      <c r="AK17" s="56"/>
      <c r="AL17" s="56"/>
      <c r="AM17" s="56"/>
      <c r="AN17" s="58"/>
      <c r="BI17" s="49" t="s">
        <v>278</v>
      </c>
      <c r="BJ17" s="50" t="s">
        <v>279</v>
      </c>
    </row>
    <row r="18" spans="1:62" ht="70.150000000000006" customHeight="1" x14ac:dyDescent="0.25">
      <c r="A18" s="126"/>
      <c r="B18" s="314" t="str">
        <f>'Elenco Obiettivi'!C13</f>
        <v>Rispetto dei tempi di pagamento:  Garantire il rispetto dei tempi di pagamento delle fatture per lavori, forniture e servizi come richiesto dall'art. 4 bis), c. 2 del D.L. D.L. 24/02/2023 n. 13 (cd. Decreto PNRR3) convertito in L. 21/04/2023 n. 41 e secondo le indicazioni operative della circolare n° 1  del MEF/RGS  del 03.01.2024</v>
      </c>
      <c r="C18" s="314"/>
      <c r="D18" s="315"/>
      <c r="E18" s="347" t="e">
        <f t="shared" si="1"/>
        <v>#DIV/0!</v>
      </c>
      <c r="F18" s="315">
        <f t="shared" si="2"/>
        <v>0</v>
      </c>
      <c r="G18" s="317"/>
      <c r="H18" s="320" t="str">
        <f t="shared" si="0"/>
        <v>x</v>
      </c>
      <c r="I18" s="320" t="str">
        <f t="shared" si="3"/>
        <v/>
      </c>
      <c r="J18" s="320" t="str">
        <f t="shared" si="4"/>
        <v/>
      </c>
      <c r="K18" s="320" t="str">
        <f t="shared" si="5"/>
        <v/>
      </c>
      <c r="L18" s="320" t="str">
        <f t="shared" si="6"/>
        <v/>
      </c>
      <c r="M18" s="320"/>
      <c r="N18" s="127"/>
      <c r="BI18" s="49" t="s">
        <v>280</v>
      </c>
      <c r="BJ18" s="50" t="s">
        <v>281</v>
      </c>
    </row>
    <row r="19" spans="1:62" ht="70.150000000000006" customHeight="1" thickBot="1" x14ac:dyDescent="0.3">
      <c r="A19" s="126"/>
      <c r="B19" s="314" t="s">
        <v>542</v>
      </c>
      <c r="C19" s="314"/>
      <c r="D19" s="315"/>
      <c r="E19" s="347" t="e">
        <f t="shared" si="1"/>
        <v>#DIV/0!</v>
      </c>
      <c r="F19" s="315">
        <f t="shared" si="2"/>
        <v>0</v>
      </c>
      <c r="G19" s="317"/>
      <c r="H19" s="320" t="str">
        <f t="shared" si="0"/>
        <v>x</v>
      </c>
      <c r="I19" s="320" t="str">
        <f t="shared" si="3"/>
        <v/>
      </c>
      <c r="J19" s="320" t="str">
        <f t="shared" si="4"/>
        <v/>
      </c>
      <c r="K19" s="320" t="str">
        <f t="shared" si="5"/>
        <v/>
      </c>
      <c r="L19" s="320" t="str">
        <f t="shared" si="6"/>
        <v/>
      </c>
      <c r="M19" s="320"/>
      <c r="N19" s="127"/>
      <c r="O19" s="42" t="str">
        <f>IF(G17&gt;76&lt;100,1,"")</f>
        <v/>
      </c>
      <c r="P19" s="145" t="e">
        <f>SUM(E14:E19)</f>
        <v>#DIV/0!</v>
      </c>
      <c r="BI19" s="133" t="s">
        <v>282</v>
      </c>
      <c r="BJ19" s="134" t="s">
        <v>283</v>
      </c>
    </row>
    <row r="20" spans="1:62" ht="70.150000000000006" customHeight="1" thickBot="1" x14ac:dyDescent="0.3">
      <c r="A20" s="126"/>
      <c r="B20" s="341" t="s">
        <v>581</v>
      </c>
      <c r="C20" s="314"/>
      <c r="D20" s="315"/>
      <c r="E20" s="347" t="e">
        <f t="shared" si="1"/>
        <v>#DIV/0!</v>
      </c>
      <c r="F20" s="315">
        <f t="shared" si="2"/>
        <v>0</v>
      </c>
      <c r="G20" s="317"/>
      <c r="H20" s="320" t="str">
        <f t="shared" si="0"/>
        <v>x</v>
      </c>
      <c r="I20" s="320" t="str">
        <f t="shared" si="3"/>
        <v/>
      </c>
      <c r="J20" s="320" t="str">
        <f t="shared" si="4"/>
        <v/>
      </c>
      <c r="K20" s="320" t="str">
        <f t="shared" si="5"/>
        <v/>
      </c>
      <c r="L20" s="320" t="str">
        <f t="shared" si="6"/>
        <v/>
      </c>
      <c r="M20" s="320"/>
      <c r="N20" s="127"/>
      <c r="BI20" s="133"/>
      <c r="BJ20" s="134"/>
    </row>
    <row r="21" spans="1:62" ht="24" customHeight="1" thickBot="1" x14ac:dyDescent="0.3">
      <c r="A21" s="126"/>
      <c r="B21" s="341" t="s">
        <v>590</v>
      </c>
      <c r="D21" s="315"/>
      <c r="E21" s="316" t="e">
        <f t="shared" ref="E21:E23" si="7">(D21/D$69)*100</f>
        <v>#DIV/0!</v>
      </c>
      <c r="F21" s="315">
        <f t="shared" si="2"/>
        <v>0</v>
      </c>
      <c r="G21" s="317"/>
      <c r="H21" s="320" t="str">
        <f t="shared" si="0"/>
        <v>x</v>
      </c>
      <c r="I21" s="320" t="str">
        <f t="shared" si="3"/>
        <v/>
      </c>
      <c r="J21" s="320" t="str">
        <f t="shared" si="4"/>
        <v/>
      </c>
      <c r="K21" s="320" t="str">
        <f t="shared" si="5"/>
        <v/>
      </c>
      <c r="L21" s="320" t="str">
        <f t="shared" si="6"/>
        <v/>
      </c>
      <c r="M21" s="320"/>
      <c r="N21" s="127"/>
      <c r="BI21" s="133"/>
      <c r="BJ21" s="134"/>
    </row>
    <row r="22" spans="1:62" ht="24" hidden="1" customHeight="1" x14ac:dyDescent="0.25">
      <c r="A22" s="126"/>
      <c r="B22" s="314">
        <f>'Elenco Obiettivi'!C17</f>
        <v>0</v>
      </c>
      <c r="C22" s="314">
        <f>'Elenco Obiettivi'!E17</f>
        <v>0</v>
      </c>
      <c r="D22" s="315"/>
      <c r="E22" s="316" t="e">
        <f t="shared" si="7"/>
        <v>#DIV/0!</v>
      </c>
      <c r="F22" s="315">
        <f t="shared" si="2"/>
        <v>0</v>
      </c>
      <c r="G22" s="317"/>
      <c r="H22" s="320" t="str">
        <f t="shared" si="0"/>
        <v>x</v>
      </c>
      <c r="I22" s="320" t="str">
        <f t="shared" si="3"/>
        <v/>
      </c>
      <c r="J22" s="320" t="str">
        <f t="shared" si="4"/>
        <v/>
      </c>
      <c r="K22" s="320" t="str">
        <f t="shared" si="5"/>
        <v/>
      </c>
      <c r="L22" s="320" t="str">
        <f t="shared" si="6"/>
        <v/>
      </c>
      <c r="M22" s="320"/>
      <c r="N22" s="127"/>
      <c r="BI22" s="133"/>
      <c r="BJ22" s="134"/>
    </row>
    <row r="23" spans="1:62" ht="24" hidden="1" customHeight="1" x14ac:dyDescent="0.25">
      <c r="A23" s="126"/>
      <c r="B23" s="314">
        <f>'Elenco Obiettivi'!C18</f>
        <v>0</v>
      </c>
      <c r="C23" s="314">
        <f>'Elenco Obiettivi'!E18</f>
        <v>0</v>
      </c>
      <c r="D23" s="315"/>
      <c r="E23" s="316" t="e">
        <f t="shared" si="7"/>
        <v>#DIV/0!</v>
      </c>
      <c r="F23" s="315">
        <f t="shared" si="2"/>
        <v>0</v>
      </c>
      <c r="G23" s="317"/>
      <c r="H23" s="320" t="str">
        <f t="shared" si="0"/>
        <v>x</v>
      </c>
      <c r="I23" s="320" t="str">
        <f t="shared" si="3"/>
        <v/>
      </c>
      <c r="J23" s="320" t="str">
        <f t="shared" si="4"/>
        <v/>
      </c>
      <c r="K23" s="320" t="str">
        <f t="shared" si="5"/>
        <v/>
      </c>
      <c r="L23" s="320" t="str">
        <f t="shared" si="6"/>
        <v/>
      </c>
      <c r="M23" s="320"/>
      <c r="N23" s="127"/>
      <c r="BI23" s="133"/>
      <c r="BJ23" s="134"/>
    </row>
    <row r="24" spans="1:62" s="60" customFormat="1" ht="24" customHeight="1" thickBot="1" x14ac:dyDescent="0.3">
      <c r="A24" s="126"/>
      <c r="B24" s="493" t="s">
        <v>284</v>
      </c>
      <c r="C24" s="494"/>
      <c r="D24" s="333" t="s">
        <v>285</v>
      </c>
      <c r="E24" s="510" t="s">
        <v>286</v>
      </c>
      <c r="F24" s="510"/>
      <c r="G24" s="510"/>
      <c r="H24" s="504" t="s">
        <v>287</v>
      </c>
      <c r="I24" s="504"/>
      <c r="J24" s="504"/>
      <c r="K24" s="504"/>
      <c r="L24" s="504"/>
      <c r="M24" s="328" t="s">
        <v>288</v>
      </c>
      <c r="N24" s="127"/>
      <c r="BI24" s="133"/>
      <c r="BJ24" s="134"/>
    </row>
    <row r="25" spans="1:62" s="60" customFormat="1" ht="24" customHeight="1" x14ac:dyDescent="0.25">
      <c r="A25" s="126"/>
      <c r="B25" s="495"/>
      <c r="C25" s="496"/>
      <c r="D25" s="334">
        <f>SUM(D14:D23)</f>
        <v>0</v>
      </c>
      <c r="E25" s="510" t="e">
        <f>SUM(E14:E20)</f>
        <v>#DIV/0!</v>
      </c>
      <c r="F25" s="510"/>
      <c r="G25" s="510"/>
      <c r="H25" s="335"/>
      <c r="I25" s="336">
        <f>IF(I14="x",F14*E14)++IF(I15="x",F15*E15)+IF(I16="x",F16*E16)+IF(I17="x",F17*E17)+IF(I18="x",F18*E18)+IF(I19="x",F19*E19)+IF(I20="x",F20*E20)+IF(I21="x",F21*E21)+IF(I22="x",F22*E22)+IF(I23="x",F23*E23)</f>
        <v>0</v>
      </c>
      <c r="J25" s="336">
        <f>IF(J14="x",F14*E14)+IF(J15="x",F15*E15)+IF(J16="x",F16*E16)+IF(J17="x",F17*E17)+IF(J18="x",F18*E18)+IF(J19="x",F19*E19)+IF(J20="x",F20*E20)+IF(J21="x",F21*E21)+IF(J22="x",F22*E22)+IF(J23="x",F23*E23)</f>
        <v>0</v>
      </c>
      <c r="K25" s="336">
        <f>IF(K14="x",F14*E14)+IF(K15="x",F15*E15)+IF(K16="x",F16*E16)+IF(K17="x",F17*E17)+IF(K18="x",F18*E18)+IF(K19="x",F19*E19)+IF(K20="x",F20*E20)+IF(K21="x",F21*E21)+IF(K22="x",F22*E22)+IF(K23="x",F23*E23)</f>
        <v>0</v>
      </c>
      <c r="L25" s="336">
        <f>IF(L14="x",F14*E14)+IF(L15="x",F15*E15)+IF(L16="x",F16*E16)+IF(L17="x",F17*E17)+IF(L18="x",F18*E18)+IF(L19="x",F19*E19)+IF(L20="x",F20*E20)+IF(L21="x",F21*E21)+IF(L22="x",F22*E22)+IF(L23="x",F23*E23)</f>
        <v>0</v>
      </c>
      <c r="M25" s="337">
        <f>SUM(I25:L25)</f>
        <v>0</v>
      </c>
      <c r="N25" s="127"/>
      <c r="BI25" s="135"/>
      <c r="BJ25" s="136"/>
    </row>
    <row r="26" spans="1:62" s="60" customFormat="1" ht="7.9" customHeight="1" x14ac:dyDescent="0.25">
      <c r="A26" s="126"/>
      <c r="B26" s="497"/>
      <c r="C26" s="497"/>
      <c r="D26" s="497"/>
      <c r="E26" s="497"/>
      <c r="F26" s="497"/>
      <c r="G26" s="497"/>
      <c r="H26" s="497"/>
      <c r="I26" s="497"/>
      <c r="J26" s="497"/>
      <c r="K26" s="497"/>
      <c r="L26" s="497"/>
      <c r="M26" s="497"/>
      <c r="N26" s="127"/>
      <c r="BI26" s="135"/>
      <c r="BJ26" s="136"/>
    </row>
    <row r="27" spans="1:62" s="60" customFormat="1" ht="24" customHeight="1" x14ac:dyDescent="0.25">
      <c r="A27" s="126"/>
      <c r="B27" s="488" t="s">
        <v>289</v>
      </c>
      <c r="C27" s="489"/>
      <c r="D27" s="492" t="str">
        <f>D10</f>
        <v>Peso Assoluto Obiettivo</v>
      </c>
      <c r="E27" s="492" t="str">
        <f>E10</f>
        <v>Peso % Obiettivo</v>
      </c>
      <c r="F27" s="492" t="str">
        <f>F10</f>
        <v>Fornule</v>
      </c>
      <c r="G27" s="492" t="str">
        <f>G10</f>
        <v>Risultato (%)</v>
      </c>
      <c r="H27" s="329">
        <v>1</v>
      </c>
      <c r="I27" s="329">
        <v>2</v>
      </c>
      <c r="J27" s="329">
        <v>3</v>
      </c>
      <c r="K27" s="329">
        <v>4</v>
      </c>
      <c r="L27" s="329">
        <v>5</v>
      </c>
      <c r="M27" s="509" t="str">
        <f>M10</f>
        <v>NOTE</v>
      </c>
      <c r="N27" s="127"/>
      <c r="BI27" s="135"/>
      <c r="BJ27" s="136"/>
    </row>
    <row r="28" spans="1:62" s="60" customFormat="1" ht="24" customHeight="1" x14ac:dyDescent="0.25">
      <c r="A28" s="126"/>
      <c r="B28" s="490"/>
      <c r="C28" s="491"/>
      <c r="D28" s="492"/>
      <c r="E28" s="492"/>
      <c r="F28" s="492"/>
      <c r="G28" s="492"/>
      <c r="H28" s="330" t="s">
        <v>232</v>
      </c>
      <c r="I28" s="330" t="s">
        <v>233</v>
      </c>
      <c r="J28" s="331" t="s">
        <v>234</v>
      </c>
      <c r="K28" s="331" t="s">
        <v>270</v>
      </c>
      <c r="L28" s="331" t="s">
        <v>271</v>
      </c>
      <c r="M28" s="509"/>
      <c r="N28" s="127"/>
      <c r="BI28" s="135"/>
      <c r="BJ28" s="136"/>
    </row>
    <row r="29" spans="1:62" s="60" customFormat="1" ht="34.15" customHeight="1" x14ac:dyDescent="0.25">
      <c r="A29" s="126"/>
      <c r="B29" s="332" t="s">
        <v>586</v>
      </c>
      <c r="C29" s="332" t="s">
        <v>238</v>
      </c>
      <c r="D29" s="492"/>
      <c r="E29" s="492"/>
      <c r="F29" s="492"/>
      <c r="G29" s="492"/>
      <c r="H29" s="328" t="s">
        <v>56</v>
      </c>
      <c r="I29" s="328" t="s">
        <v>57</v>
      </c>
      <c r="J29" s="328" t="s">
        <v>243</v>
      </c>
      <c r="K29" s="328" t="s">
        <v>244</v>
      </c>
      <c r="L29" s="328" t="s">
        <v>245</v>
      </c>
      <c r="M29" s="509"/>
      <c r="N29" s="127"/>
      <c r="BI29" s="135"/>
      <c r="BJ29" s="136"/>
    </row>
    <row r="30" spans="1:62" s="60" customFormat="1" ht="18.600000000000001" customHeight="1" x14ac:dyDescent="0.25">
      <c r="A30" s="126"/>
      <c r="B30" s="314"/>
      <c r="C30" s="314"/>
      <c r="D30" s="315"/>
      <c r="E30" s="347" t="e">
        <f>(D30/D$44)*80</f>
        <v>#DIV/0!</v>
      </c>
      <c r="F30" s="315">
        <f t="shared" ref="F30:F40" si="8">G30/100</f>
        <v>0</v>
      </c>
      <c r="G30" s="317"/>
      <c r="H30" s="320" t="str">
        <f t="shared" ref="H30:H41" si="9">IF($F30&lt;=0.2,IF($F30&gt;=0,"x",""),"")</f>
        <v>x</v>
      </c>
      <c r="I30" s="320" t="str">
        <f t="shared" ref="I30:I41" si="10">IF(F30&lt;=0.5,IF(F30&gt;=0.21,"x",""),"")</f>
        <v/>
      </c>
      <c r="J30" s="320" t="str">
        <f t="shared" ref="J30:J41" si="11">IF(F30&lt;=0.7,IF(F30&gt;=0.51,"x",""),"")</f>
        <v/>
      </c>
      <c r="K30" s="320" t="str">
        <f t="shared" ref="K30:K41" si="12">IF(F30&lt;=0.9,IF(F30&gt;=0.71,"x",""),"")</f>
        <v/>
      </c>
      <c r="L30" s="320" t="str">
        <f t="shared" ref="L30:L41" si="13">IF(F30&lt;=1,IF(F30&gt;0.9,"x",""),"")</f>
        <v/>
      </c>
      <c r="M30" s="320"/>
      <c r="N30" s="127"/>
      <c r="BI30" s="135"/>
      <c r="BJ30" s="136"/>
    </row>
    <row r="31" spans="1:62" s="60" customFormat="1" ht="18.600000000000001" customHeight="1" x14ac:dyDescent="0.25">
      <c r="A31" s="126"/>
      <c r="B31" s="314"/>
      <c r="C31" s="314"/>
      <c r="D31" s="315"/>
      <c r="E31" s="347" t="e">
        <f t="shared" ref="E31:E41" si="14">(D31/D$44)*80</f>
        <v>#DIV/0!</v>
      </c>
      <c r="F31" s="315">
        <f t="shared" si="8"/>
        <v>0</v>
      </c>
      <c r="G31" s="317"/>
      <c r="H31" s="320" t="str">
        <f t="shared" si="9"/>
        <v>x</v>
      </c>
      <c r="I31" s="320" t="str">
        <f t="shared" si="10"/>
        <v/>
      </c>
      <c r="J31" s="320" t="str">
        <f t="shared" si="11"/>
        <v/>
      </c>
      <c r="K31" s="320" t="str">
        <f t="shared" si="12"/>
        <v/>
      </c>
      <c r="L31" s="320" t="str">
        <f t="shared" si="13"/>
        <v/>
      </c>
      <c r="M31" s="320"/>
      <c r="N31" s="127"/>
      <c r="BI31" s="135"/>
      <c r="BJ31" s="136"/>
    </row>
    <row r="32" spans="1:62" s="60" customFormat="1" ht="18.600000000000001" customHeight="1" x14ac:dyDescent="0.25">
      <c r="A32" s="126"/>
      <c r="B32" s="314"/>
      <c r="C32" s="314"/>
      <c r="D32" s="315"/>
      <c r="E32" s="347" t="e">
        <f t="shared" si="14"/>
        <v>#DIV/0!</v>
      </c>
      <c r="F32" s="315">
        <f t="shared" si="8"/>
        <v>0</v>
      </c>
      <c r="G32" s="317"/>
      <c r="H32" s="320" t="str">
        <f t="shared" si="9"/>
        <v>x</v>
      </c>
      <c r="I32" s="320" t="str">
        <f t="shared" si="10"/>
        <v/>
      </c>
      <c r="J32" s="320" t="str">
        <f t="shared" si="11"/>
        <v/>
      </c>
      <c r="K32" s="320" t="str">
        <f t="shared" si="12"/>
        <v/>
      </c>
      <c r="L32" s="320" t="str">
        <f t="shared" si="13"/>
        <v/>
      </c>
      <c r="M32" s="320"/>
      <c r="N32" s="127"/>
      <c r="BI32" s="135"/>
      <c r="BJ32" s="136"/>
    </row>
    <row r="33" spans="1:62" s="60" customFormat="1" ht="18.600000000000001" customHeight="1" x14ac:dyDescent="0.25">
      <c r="A33" s="126"/>
      <c r="B33" s="314"/>
      <c r="C33" s="314"/>
      <c r="D33" s="315"/>
      <c r="E33" s="347" t="e">
        <f t="shared" si="14"/>
        <v>#DIV/0!</v>
      </c>
      <c r="F33" s="315">
        <f t="shared" si="8"/>
        <v>0</v>
      </c>
      <c r="G33" s="317"/>
      <c r="H33" s="320" t="str">
        <f t="shared" si="9"/>
        <v>x</v>
      </c>
      <c r="I33" s="320" t="str">
        <f t="shared" si="10"/>
        <v/>
      </c>
      <c r="J33" s="320" t="str">
        <f t="shared" si="11"/>
        <v/>
      </c>
      <c r="K33" s="320" t="str">
        <f t="shared" si="12"/>
        <v/>
      </c>
      <c r="L33" s="320" t="str">
        <f t="shared" si="13"/>
        <v/>
      </c>
      <c r="M33" s="320"/>
      <c r="N33" s="127"/>
      <c r="BI33" s="135"/>
      <c r="BJ33" s="136"/>
    </row>
    <row r="34" spans="1:62" s="60" customFormat="1" ht="18.600000000000001" customHeight="1" x14ac:dyDescent="0.25">
      <c r="A34" s="126"/>
      <c r="B34" s="314"/>
      <c r="C34" s="314"/>
      <c r="D34" s="315"/>
      <c r="E34" s="347" t="e">
        <f t="shared" si="14"/>
        <v>#DIV/0!</v>
      </c>
      <c r="F34" s="315">
        <f t="shared" si="8"/>
        <v>0</v>
      </c>
      <c r="G34" s="317"/>
      <c r="H34" s="320" t="str">
        <f t="shared" si="9"/>
        <v>x</v>
      </c>
      <c r="I34" s="320" t="str">
        <f t="shared" si="10"/>
        <v/>
      </c>
      <c r="J34" s="320" t="str">
        <f t="shared" si="11"/>
        <v/>
      </c>
      <c r="K34" s="320" t="str">
        <f t="shared" si="12"/>
        <v/>
      </c>
      <c r="L34" s="320" t="str">
        <f t="shared" si="13"/>
        <v/>
      </c>
      <c r="M34" s="320"/>
      <c r="N34" s="127"/>
      <c r="BI34" s="135"/>
      <c r="BJ34" s="136"/>
    </row>
    <row r="35" spans="1:62" s="60" customFormat="1" ht="18.600000000000001" customHeight="1" x14ac:dyDescent="0.25">
      <c r="A35" s="126"/>
      <c r="B35" s="314"/>
      <c r="C35" s="314"/>
      <c r="D35" s="315"/>
      <c r="E35" s="347" t="e">
        <f t="shared" si="14"/>
        <v>#DIV/0!</v>
      </c>
      <c r="F35" s="315">
        <f t="shared" si="8"/>
        <v>0</v>
      </c>
      <c r="G35" s="317"/>
      <c r="H35" s="320" t="str">
        <f t="shared" si="9"/>
        <v>x</v>
      </c>
      <c r="I35" s="320" t="str">
        <f t="shared" si="10"/>
        <v/>
      </c>
      <c r="J35" s="320" t="str">
        <f t="shared" si="11"/>
        <v/>
      </c>
      <c r="K35" s="320" t="str">
        <f t="shared" si="12"/>
        <v/>
      </c>
      <c r="L35" s="320" t="str">
        <f t="shared" si="13"/>
        <v/>
      </c>
      <c r="M35" s="320"/>
      <c r="N35" s="127"/>
      <c r="BI35" s="135"/>
      <c r="BJ35" s="136"/>
    </row>
    <row r="36" spans="1:62" s="60" customFormat="1" ht="18.600000000000001" customHeight="1" x14ac:dyDescent="0.25">
      <c r="A36" s="126"/>
      <c r="B36" s="314"/>
      <c r="C36" s="314"/>
      <c r="D36" s="315"/>
      <c r="E36" s="347" t="e">
        <f t="shared" si="14"/>
        <v>#DIV/0!</v>
      </c>
      <c r="F36" s="315">
        <f t="shared" si="8"/>
        <v>0</v>
      </c>
      <c r="G36" s="317"/>
      <c r="H36" s="320" t="str">
        <f t="shared" si="9"/>
        <v>x</v>
      </c>
      <c r="I36" s="320" t="str">
        <f t="shared" si="10"/>
        <v/>
      </c>
      <c r="J36" s="320" t="str">
        <f t="shared" si="11"/>
        <v/>
      </c>
      <c r="K36" s="320" t="str">
        <f t="shared" si="12"/>
        <v/>
      </c>
      <c r="L36" s="320" t="str">
        <f t="shared" si="13"/>
        <v/>
      </c>
      <c r="M36" s="320"/>
      <c r="N36" s="127"/>
      <c r="BI36" s="135"/>
      <c r="BJ36" s="136"/>
    </row>
    <row r="37" spans="1:62" s="60" customFormat="1" ht="18.600000000000001" customHeight="1" x14ac:dyDescent="0.25">
      <c r="A37" s="126"/>
      <c r="B37" s="314"/>
      <c r="C37" s="314"/>
      <c r="D37" s="315"/>
      <c r="E37" s="347" t="e">
        <f t="shared" si="14"/>
        <v>#DIV/0!</v>
      </c>
      <c r="F37" s="315">
        <f t="shared" si="8"/>
        <v>0</v>
      </c>
      <c r="G37" s="317"/>
      <c r="H37" s="320" t="str">
        <f t="shared" si="9"/>
        <v>x</v>
      </c>
      <c r="I37" s="320" t="str">
        <f t="shared" si="10"/>
        <v/>
      </c>
      <c r="J37" s="320" t="str">
        <f t="shared" si="11"/>
        <v/>
      </c>
      <c r="K37" s="320" t="str">
        <f t="shared" si="12"/>
        <v/>
      </c>
      <c r="L37" s="320" t="str">
        <f t="shared" si="13"/>
        <v/>
      </c>
      <c r="M37" s="320"/>
      <c r="N37" s="127"/>
      <c r="BI37" s="135"/>
      <c r="BJ37" s="136"/>
    </row>
    <row r="38" spans="1:62" s="60" customFormat="1" ht="18.600000000000001" customHeight="1" x14ac:dyDescent="0.25">
      <c r="A38" s="126"/>
      <c r="B38" s="314"/>
      <c r="C38" s="314"/>
      <c r="D38" s="315"/>
      <c r="E38" s="347" t="e">
        <f t="shared" si="14"/>
        <v>#DIV/0!</v>
      </c>
      <c r="F38" s="315">
        <f t="shared" si="8"/>
        <v>0</v>
      </c>
      <c r="G38" s="317"/>
      <c r="H38" s="320" t="str">
        <f t="shared" si="9"/>
        <v>x</v>
      </c>
      <c r="I38" s="320" t="str">
        <f t="shared" si="10"/>
        <v/>
      </c>
      <c r="J38" s="320" t="str">
        <f t="shared" si="11"/>
        <v/>
      </c>
      <c r="K38" s="320" t="str">
        <f t="shared" si="12"/>
        <v/>
      </c>
      <c r="L38" s="320" t="str">
        <f t="shared" si="13"/>
        <v/>
      </c>
      <c r="M38" s="320"/>
      <c r="N38" s="127"/>
      <c r="BI38" s="135"/>
      <c r="BJ38" s="136"/>
    </row>
    <row r="39" spans="1:62" s="60" customFormat="1" ht="18.600000000000001" customHeight="1" x14ac:dyDescent="0.25">
      <c r="A39" s="126"/>
      <c r="B39" s="314"/>
      <c r="C39" s="314"/>
      <c r="D39" s="315"/>
      <c r="E39" s="347" t="e">
        <f t="shared" si="14"/>
        <v>#DIV/0!</v>
      </c>
      <c r="F39" s="315">
        <f t="shared" si="8"/>
        <v>0</v>
      </c>
      <c r="G39" s="317"/>
      <c r="H39" s="320" t="str">
        <f t="shared" si="9"/>
        <v>x</v>
      </c>
      <c r="I39" s="320" t="str">
        <f t="shared" si="10"/>
        <v/>
      </c>
      <c r="J39" s="320" t="str">
        <f t="shared" si="11"/>
        <v/>
      </c>
      <c r="K39" s="320" t="str">
        <f t="shared" si="12"/>
        <v/>
      </c>
      <c r="L39" s="320" t="str">
        <f t="shared" si="13"/>
        <v/>
      </c>
      <c r="M39" s="320"/>
      <c r="N39" s="127"/>
      <c r="BI39" s="135"/>
      <c r="BJ39" s="136"/>
    </row>
    <row r="40" spans="1:62" s="60" customFormat="1" ht="18.600000000000001" customHeight="1" x14ac:dyDescent="0.25">
      <c r="A40" s="126"/>
      <c r="B40" s="314"/>
      <c r="C40" s="314"/>
      <c r="D40" s="315"/>
      <c r="E40" s="347" t="e">
        <f t="shared" si="14"/>
        <v>#DIV/0!</v>
      </c>
      <c r="F40" s="315">
        <f t="shared" si="8"/>
        <v>0</v>
      </c>
      <c r="G40" s="317"/>
      <c r="H40" s="320" t="str">
        <f t="shared" si="9"/>
        <v>x</v>
      </c>
      <c r="I40" s="320" t="str">
        <f t="shared" si="10"/>
        <v/>
      </c>
      <c r="J40" s="320" t="str">
        <f t="shared" si="11"/>
        <v/>
      </c>
      <c r="K40" s="320" t="str">
        <f t="shared" si="12"/>
        <v/>
      </c>
      <c r="L40" s="320" t="str">
        <f t="shared" si="13"/>
        <v/>
      </c>
      <c r="M40" s="320"/>
      <c r="N40" s="127"/>
      <c r="BI40" s="135"/>
      <c r="BJ40" s="136"/>
    </row>
    <row r="41" spans="1:62" s="60" customFormat="1" ht="18.600000000000001" customHeight="1" x14ac:dyDescent="0.25">
      <c r="A41" s="126"/>
      <c r="B41" s="314"/>
      <c r="C41" s="314"/>
      <c r="D41" s="315"/>
      <c r="E41" s="347" t="e">
        <f t="shared" si="14"/>
        <v>#DIV/0!</v>
      </c>
      <c r="F41" s="315">
        <f>G41/100</f>
        <v>0</v>
      </c>
      <c r="G41" s="317"/>
      <c r="H41" s="320" t="str">
        <f t="shared" si="9"/>
        <v>x</v>
      </c>
      <c r="I41" s="320" t="str">
        <f t="shared" si="10"/>
        <v/>
      </c>
      <c r="J41" s="320" t="str">
        <f t="shared" si="11"/>
        <v/>
      </c>
      <c r="K41" s="320" t="str">
        <f t="shared" si="12"/>
        <v/>
      </c>
      <c r="L41" s="320" t="str">
        <f t="shared" si="13"/>
        <v/>
      </c>
      <c r="M41" s="320"/>
      <c r="N41" s="127"/>
      <c r="BI41" s="135"/>
      <c r="BJ41" s="136"/>
    </row>
    <row r="42" spans="1:62" s="60" customFormat="1" ht="17.45" customHeight="1" thickBot="1" x14ac:dyDescent="0.3">
      <c r="A42" s="126"/>
      <c r="B42" s="482" t="s">
        <v>582</v>
      </c>
      <c r="C42" s="483"/>
      <c r="D42" s="348" t="s">
        <v>285</v>
      </c>
      <c r="E42" s="518" t="s">
        <v>286</v>
      </c>
      <c r="F42" s="518"/>
      <c r="G42" s="518"/>
      <c r="H42" s="514" t="s">
        <v>287</v>
      </c>
      <c r="I42" s="482"/>
      <c r="J42" s="482"/>
      <c r="K42" s="482"/>
      <c r="L42" s="482"/>
      <c r="M42" s="516" t="s">
        <v>288</v>
      </c>
      <c r="N42" s="127"/>
      <c r="P42" s="312" t="e">
        <f>SUM(E30:E41)</f>
        <v>#DIV/0!</v>
      </c>
      <c r="BI42" s="133"/>
      <c r="BJ42" s="134"/>
    </row>
    <row r="43" spans="1:62" s="60" customFormat="1" ht="17.45" customHeight="1" x14ac:dyDescent="0.25">
      <c r="A43" s="126"/>
      <c r="B43" s="484"/>
      <c r="C43" s="485"/>
      <c r="D43" s="349">
        <f>SUM(D30:D41)</f>
        <v>0</v>
      </c>
      <c r="E43" s="511" t="e">
        <f>SUM(E30:E41)</f>
        <v>#DIV/0!</v>
      </c>
      <c r="F43" s="512"/>
      <c r="G43" s="513"/>
      <c r="H43" s="515"/>
      <c r="I43" s="496"/>
      <c r="J43" s="496"/>
      <c r="K43" s="496"/>
      <c r="L43" s="496"/>
      <c r="M43" s="517"/>
      <c r="N43" s="127"/>
      <c r="P43" s="312"/>
      <c r="BI43" s="345"/>
      <c r="BJ43" s="345"/>
    </row>
    <row r="44" spans="1:62" s="60" customFormat="1" ht="24" customHeight="1" x14ac:dyDescent="0.25">
      <c r="A44" s="126"/>
      <c r="B44" s="486" t="s">
        <v>583</v>
      </c>
      <c r="C44" s="487"/>
      <c r="D44" s="350">
        <f>D43+D25</f>
        <v>0</v>
      </c>
      <c r="E44" s="519" t="e">
        <f>E43+E25</f>
        <v>#DIV/0!</v>
      </c>
      <c r="F44" s="519"/>
      <c r="G44" s="519"/>
      <c r="H44" s="335"/>
      <c r="I44" s="336">
        <f>IF(I30="x",F30*E30)+IF(I31="x",F31*E31)+IF(I32="x",F32*E32)++IF(I33="x",F33*E33)+IF(I34="x",F34*E34)+IF(I35="x",F35*E35)+IF(I36="x",F36*E36)+IF(I37="x",F37*E37)+IF(I38="x",F38*E38)+IF(I39="x",F39*E39)+IF(I40="x",F40*E40)+IF(I41="x",F41*E41)</f>
        <v>0</v>
      </c>
      <c r="J44" s="336">
        <f>IF(J32="x",F32*E32)+IF(J33="x",F33*E33)+IF(J34="x",F34*E34)+IF(J35="x",F35*E35)+IF(J36="x",F36*E36)+IF(J37="x",F37*E37)+IF(J38="x",F38*E38)+IF(J39="x",F39*E39)+IF(J40="x",F40*E40)+IF(J41="x",F41*E41)</f>
        <v>0</v>
      </c>
      <c r="K44" s="336">
        <f>IF(K32="x",F32*E32)+IF(K33="x",F33*E33)+IF(K34="x",F34*E34)+IF(K35="x",F35*E35)+IF(K36="x",F36*E36)+IF(K37="x",F37*E37)+IF(K38="x",F38*E38)+IF(K39="x",F39*E39)+IF(K40="x",F40*E40)+IF(K41="x",F41*E41)</f>
        <v>0</v>
      </c>
      <c r="L44" s="336">
        <f>IF(L30="x",F30*E30)+IF(L31="x",F31*E31)+IF(L32="x",F32*E32)+IF(L33="x",F33*E33)+IF(L34="x",F34*E34)+IF(L35="x",F35*E35)+IF(L36="x",F36*E36)+IF(L37="x",F37*E37)+IF(L38="x",F38*E38)+IF(L39="x",F39*E39)+IF(L40="x",F40*E40)+IF(L41="x",F41*E41)</f>
        <v>0</v>
      </c>
      <c r="M44" s="351">
        <f>SUM(I44:L44)</f>
        <v>0</v>
      </c>
      <c r="N44" s="127"/>
      <c r="BI44" s="135"/>
      <c r="BJ44" s="136"/>
    </row>
    <row r="45" spans="1:62" ht="24" customHeight="1" x14ac:dyDescent="0.25">
      <c r="A45" s="126"/>
      <c r="B45" s="527" t="s">
        <v>290</v>
      </c>
      <c r="C45" s="528"/>
      <c r="D45" s="531" t="s">
        <v>291</v>
      </c>
      <c r="E45" s="531" t="s">
        <v>292</v>
      </c>
      <c r="F45" s="531" t="s">
        <v>293</v>
      </c>
      <c r="G45" s="532" t="s">
        <v>294</v>
      </c>
      <c r="H45" s="508" t="s">
        <v>295</v>
      </c>
      <c r="I45" s="508"/>
      <c r="J45" s="508"/>
      <c r="K45" s="508"/>
      <c r="L45" s="508"/>
      <c r="M45" s="352"/>
      <c r="N45" s="127"/>
      <c r="BI45" s="135"/>
    </row>
    <row r="46" spans="1:62" ht="24" customHeight="1" x14ac:dyDescent="0.25">
      <c r="A46" s="126"/>
      <c r="B46" s="527"/>
      <c r="C46" s="528"/>
      <c r="D46" s="502"/>
      <c r="E46" s="502"/>
      <c r="F46" s="502"/>
      <c r="G46" s="503"/>
      <c r="H46" s="329">
        <v>1</v>
      </c>
      <c r="I46" s="329">
        <v>2</v>
      </c>
      <c r="J46" s="329">
        <v>3</v>
      </c>
      <c r="K46" s="329">
        <v>4</v>
      </c>
      <c r="L46" s="329">
        <v>5</v>
      </c>
      <c r="M46" s="509" t="str">
        <f>M27</f>
        <v>NOTE</v>
      </c>
      <c r="N46" s="127"/>
      <c r="BI46" s="49"/>
      <c r="BJ46" s="50"/>
    </row>
    <row r="47" spans="1:62" ht="24" customHeight="1" x14ac:dyDescent="0.25">
      <c r="A47" s="126"/>
      <c r="B47" s="529"/>
      <c r="C47" s="530"/>
      <c r="D47" s="502"/>
      <c r="E47" s="502"/>
      <c r="F47" s="502"/>
      <c r="G47" s="503"/>
      <c r="H47" s="330" t="s">
        <v>232</v>
      </c>
      <c r="I47" s="330" t="s">
        <v>233</v>
      </c>
      <c r="J47" s="331" t="s">
        <v>234</v>
      </c>
      <c r="K47" s="331" t="s">
        <v>270</v>
      </c>
      <c r="L47" s="331" t="s">
        <v>271</v>
      </c>
      <c r="M47" s="509"/>
      <c r="N47" s="127"/>
      <c r="BI47" s="49"/>
      <c r="BJ47" s="50"/>
    </row>
    <row r="48" spans="1:62" ht="24" customHeight="1" x14ac:dyDescent="0.25">
      <c r="A48" s="126"/>
      <c r="B48" s="353" t="s">
        <v>296</v>
      </c>
      <c r="C48" s="353" t="s">
        <v>297</v>
      </c>
      <c r="D48" s="502"/>
      <c r="E48" s="502"/>
      <c r="F48" s="502"/>
      <c r="G48" s="503"/>
      <c r="H48" s="328" t="s">
        <v>298</v>
      </c>
      <c r="I48" s="328" t="s">
        <v>299</v>
      </c>
      <c r="J48" s="328" t="s">
        <v>300</v>
      </c>
      <c r="K48" s="328" t="s">
        <v>301</v>
      </c>
      <c r="L48" s="328" t="s">
        <v>302</v>
      </c>
      <c r="M48" s="509"/>
      <c r="N48" s="127"/>
    </row>
    <row r="49" spans="1:62" ht="27.6" customHeight="1" x14ac:dyDescent="0.25">
      <c r="A49" s="126"/>
      <c r="B49" s="321"/>
      <c r="C49" s="321"/>
      <c r="D49" s="316">
        <v>0</v>
      </c>
      <c r="E49" s="346" t="e">
        <f>(D49/D$69)*20</f>
        <v>#DIV/0!</v>
      </c>
      <c r="F49" s="323">
        <f t="shared" ref="F49:F67" si="15">G49/100</f>
        <v>0</v>
      </c>
      <c r="G49" s="324"/>
      <c r="H49" s="320" t="str">
        <f t="shared" ref="H49:H67" si="16">IF($F49&lt;=0.2,IF($F49&gt;=0,"x",""),"")</f>
        <v>x</v>
      </c>
      <c r="I49" s="320" t="str">
        <f t="shared" ref="I49:I67" si="17">IF(F49&lt;=0.5,IF(F49&gt;=0.21,"x",""),"")</f>
        <v/>
      </c>
      <c r="J49" s="320" t="str">
        <f t="shared" ref="J49:J67" si="18">IF(F49&lt;=0.7,IF(F49&gt;=0.51,"x",""),"")</f>
        <v/>
      </c>
      <c r="K49" s="320" t="str">
        <f t="shared" ref="K49:K67" si="19">IF(F49&lt;=0.9,IF(F49&gt;=0.71,"x",""),"")</f>
        <v/>
      </c>
      <c r="L49" s="320" t="str">
        <f t="shared" ref="L49:L67" si="20">IF(F49&lt;=1,IF(F49&gt;0.9,"x",""),"")</f>
        <v/>
      </c>
      <c r="M49" s="325"/>
      <c r="N49" s="127"/>
      <c r="BI49" s="42"/>
      <c r="BJ49" s="42"/>
    </row>
    <row r="50" spans="1:62" ht="27.6" customHeight="1" x14ac:dyDescent="0.25">
      <c r="A50" s="126"/>
      <c r="B50" s="321"/>
      <c r="C50" s="321"/>
      <c r="D50" s="316"/>
      <c r="E50" s="346" t="e">
        <f t="shared" ref="E50:E57" si="21">(D50/D$69)*20</f>
        <v>#DIV/0!</v>
      </c>
      <c r="F50" s="323">
        <f t="shared" si="15"/>
        <v>0</v>
      </c>
      <c r="G50" s="324"/>
      <c r="H50" s="320" t="str">
        <f t="shared" si="16"/>
        <v>x</v>
      </c>
      <c r="I50" s="320" t="str">
        <f t="shared" si="17"/>
        <v/>
      </c>
      <c r="J50" s="320" t="str">
        <f t="shared" si="18"/>
        <v/>
      </c>
      <c r="K50" s="320" t="str">
        <f t="shared" si="19"/>
        <v/>
      </c>
      <c r="L50" s="320" t="str">
        <f t="shared" si="20"/>
        <v/>
      </c>
      <c r="M50" s="325"/>
      <c r="N50" s="127"/>
      <c r="BI50" s="42"/>
      <c r="BJ50" s="42"/>
    </row>
    <row r="51" spans="1:62" ht="27.6" customHeight="1" x14ac:dyDescent="0.25">
      <c r="A51" s="126"/>
      <c r="B51" s="321"/>
      <c r="C51" s="321"/>
      <c r="D51" s="316"/>
      <c r="E51" s="346" t="e">
        <f t="shared" si="21"/>
        <v>#DIV/0!</v>
      </c>
      <c r="F51" s="323">
        <f t="shared" si="15"/>
        <v>0</v>
      </c>
      <c r="G51" s="324"/>
      <c r="H51" s="320" t="str">
        <f t="shared" si="16"/>
        <v>x</v>
      </c>
      <c r="I51" s="320" t="str">
        <f t="shared" si="17"/>
        <v/>
      </c>
      <c r="J51" s="320" t="str">
        <f t="shared" si="18"/>
        <v/>
      </c>
      <c r="K51" s="320" t="str">
        <f t="shared" si="19"/>
        <v/>
      </c>
      <c r="L51" s="320" t="str">
        <f t="shared" si="20"/>
        <v/>
      </c>
      <c r="M51" s="325"/>
      <c r="N51" s="127"/>
      <c r="BI51" s="42"/>
      <c r="BJ51" s="42"/>
    </row>
    <row r="52" spans="1:62" ht="27.6" customHeight="1" x14ac:dyDescent="0.25">
      <c r="A52" s="126"/>
      <c r="B52" s="321"/>
      <c r="C52" s="321"/>
      <c r="D52" s="316"/>
      <c r="E52" s="346" t="e">
        <f t="shared" si="21"/>
        <v>#DIV/0!</v>
      </c>
      <c r="F52" s="323">
        <f t="shared" si="15"/>
        <v>0</v>
      </c>
      <c r="G52" s="324"/>
      <c r="H52" s="320" t="str">
        <f t="shared" si="16"/>
        <v>x</v>
      </c>
      <c r="I52" s="320" t="str">
        <f t="shared" si="17"/>
        <v/>
      </c>
      <c r="J52" s="320" t="str">
        <f t="shared" si="18"/>
        <v/>
      </c>
      <c r="K52" s="320" t="str">
        <f t="shared" si="19"/>
        <v/>
      </c>
      <c r="L52" s="320" t="str">
        <f t="shared" si="20"/>
        <v/>
      </c>
      <c r="M52" s="325"/>
      <c r="N52" s="127"/>
      <c r="BI52" s="42"/>
      <c r="BJ52" s="42"/>
    </row>
    <row r="53" spans="1:62" ht="27.6" customHeight="1" x14ac:dyDescent="0.25">
      <c r="A53" s="126"/>
      <c r="B53" s="321"/>
      <c r="C53" s="321"/>
      <c r="D53" s="316"/>
      <c r="E53" s="346" t="e">
        <f t="shared" si="21"/>
        <v>#DIV/0!</v>
      </c>
      <c r="F53" s="323">
        <f t="shared" si="15"/>
        <v>0</v>
      </c>
      <c r="G53" s="324"/>
      <c r="H53" s="320" t="str">
        <f t="shared" si="16"/>
        <v>x</v>
      </c>
      <c r="I53" s="320" t="str">
        <f t="shared" si="17"/>
        <v/>
      </c>
      <c r="J53" s="320" t="str">
        <f t="shared" si="18"/>
        <v/>
      </c>
      <c r="K53" s="320" t="str">
        <f t="shared" si="19"/>
        <v/>
      </c>
      <c r="L53" s="320" t="str">
        <f t="shared" si="20"/>
        <v/>
      </c>
      <c r="M53" s="325"/>
      <c r="N53" s="127"/>
      <c r="BI53" s="42"/>
      <c r="BJ53" s="42"/>
    </row>
    <row r="54" spans="1:62" ht="27.6" customHeight="1" x14ac:dyDescent="0.25">
      <c r="A54" s="126"/>
      <c r="B54" s="321"/>
      <c r="C54" s="321"/>
      <c r="D54" s="316"/>
      <c r="E54" s="346" t="e">
        <f t="shared" si="21"/>
        <v>#DIV/0!</v>
      </c>
      <c r="F54" s="323">
        <f t="shared" si="15"/>
        <v>0</v>
      </c>
      <c r="G54" s="324"/>
      <c r="H54" s="320" t="str">
        <f t="shared" si="16"/>
        <v>x</v>
      </c>
      <c r="I54" s="320" t="str">
        <f t="shared" si="17"/>
        <v/>
      </c>
      <c r="J54" s="320" t="str">
        <f t="shared" si="18"/>
        <v/>
      </c>
      <c r="K54" s="320" t="str">
        <f t="shared" si="19"/>
        <v/>
      </c>
      <c r="L54" s="320" t="str">
        <f t="shared" si="20"/>
        <v/>
      </c>
      <c r="M54" s="325"/>
      <c r="N54" s="127"/>
      <c r="BI54" s="42"/>
      <c r="BJ54" s="42"/>
    </row>
    <row r="55" spans="1:62" ht="27.6" customHeight="1" x14ac:dyDescent="0.25">
      <c r="A55" s="126"/>
      <c r="B55" s="321"/>
      <c r="C55" s="321"/>
      <c r="D55" s="316"/>
      <c r="E55" s="346" t="e">
        <f t="shared" si="21"/>
        <v>#DIV/0!</v>
      </c>
      <c r="F55" s="323">
        <f t="shared" si="15"/>
        <v>0</v>
      </c>
      <c r="G55" s="324"/>
      <c r="H55" s="320" t="str">
        <f t="shared" si="16"/>
        <v>x</v>
      </c>
      <c r="I55" s="320" t="str">
        <f t="shared" si="17"/>
        <v/>
      </c>
      <c r="J55" s="320" t="str">
        <f t="shared" si="18"/>
        <v/>
      </c>
      <c r="K55" s="320" t="str">
        <f t="shared" si="19"/>
        <v/>
      </c>
      <c r="L55" s="320" t="str">
        <f t="shared" si="20"/>
        <v/>
      </c>
      <c r="M55" s="325"/>
      <c r="N55" s="127"/>
      <c r="BI55" s="42"/>
      <c r="BJ55" s="42"/>
    </row>
    <row r="56" spans="1:62" ht="27.6" customHeight="1" x14ac:dyDescent="0.25">
      <c r="A56" s="126"/>
      <c r="B56" s="321"/>
      <c r="C56" s="321"/>
      <c r="D56" s="316"/>
      <c r="E56" s="346" t="e">
        <f t="shared" si="21"/>
        <v>#DIV/0!</v>
      </c>
      <c r="F56" s="323">
        <f t="shared" si="15"/>
        <v>0</v>
      </c>
      <c r="G56" s="324"/>
      <c r="H56" s="320" t="str">
        <f t="shared" si="16"/>
        <v>x</v>
      </c>
      <c r="I56" s="320" t="str">
        <f t="shared" si="17"/>
        <v/>
      </c>
      <c r="J56" s="320" t="str">
        <f t="shared" si="18"/>
        <v/>
      </c>
      <c r="K56" s="320" t="str">
        <f t="shared" si="19"/>
        <v/>
      </c>
      <c r="L56" s="320" t="str">
        <f t="shared" si="20"/>
        <v/>
      </c>
      <c r="M56" s="325"/>
      <c r="N56" s="127"/>
      <c r="BI56" s="42"/>
      <c r="BJ56" s="42"/>
    </row>
    <row r="57" spans="1:62" ht="27.6" customHeight="1" x14ac:dyDescent="0.25">
      <c r="A57" s="126"/>
      <c r="B57" s="321"/>
      <c r="C57" s="321"/>
      <c r="D57" s="316"/>
      <c r="E57" s="346" t="e">
        <f t="shared" si="21"/>
        <v>#DIV/0!</v>
      </c>
      <c r="F57" s="323">
        <f t="shared" si="15"/>
        <v>0</v>
      </c>
      <c r="G57" s="324"/>
      <c r="H57" s="320" t="str">
        <f t="shared" si="16"/>
        <v>x</v>
      </c>
      <c r="I57" s="320" t="str">
        <f t="shared" si="17"/>
        <v/>
      </c>
      <c r="J57" s="320" t="str">
        <f t="shared" si="18"/>
        <v/>
      </c>
      <c r="K57" s="320" t="str">
        <f t="shared" si="19"/>
        <v/>
      </c>
      <c r="L57" s="320" t="str">
        <f t="shared" si="20"/>
        <v/>
      </c>
      <c r="M57" s="325"/>
      <c r="N57" s="127"/>
      <c r="BI57" s="42"/>
      <c r="BJ57" s="42"/>
    </row>
    <row r="58" spans="1:62" ht="24" hidden="1" customHeight="1" x14ac:dyDescent="0.25">
      <c r="A58" s="126"/>
      <c r="B58" s="321" t="s">
        <v>570</v>
      </c>
      <c r="C58" s="326"/>
      <c r="D58" s="316"/>
      <c r="E58" s="322" t="e">
        <f t="shared" ref="E58:E67" si="22">(D58/D$69)*100</f>
        <v>#DIV/0!</v>
      </c>
      <c r="F58" s="323">
        <f t="shared" si="15"/>
        <v>0</v>
      </c>
      <c r="G58" s="324"/>
      <c r="H58" s="320" t="str">
        <f t="shared" si="16"/>
        <v>x</v>
      </c>
      <c r="I58" s="320" t="str">
        <f t="shared" si="17"/>
        <v/>
      </c>
      <c r="J58" s="320" t="str">
        <f t="shared" si="18"/>
        <v/>
      </c>
      <c r="K58" s="320" t="str">
        <f t="shared" si="19"/>
        <v/>
      </c>
      <c r="L58" s="320" t="str">
        <f t="shared" si="20"/>
        <v/>
      </c>
      <c r="M58" s="325"/>
      <c r="N58" s="127"/>
      <c r="BI58" s="42"/>
      <c r="BJ58" s="42"/>
    </row>
    <row r="59" spans="1:62" ht="24" hidden="1" customHeight="1" x14ac:dyDescent="0.25">
      <c r="A59" s="126"/>
      <c r="B59" s="321" t="s">
        <v>570</v>
      </c>
      <c r="C59" s="326"/>
      <c r="D59" s="316"/>
      <c r="E59" s="322" t="e">
        <f t="shared" si="22"/>
        <v>#DIV/0!</v>
      </c>
      <c r="F59" s="323">
        <f t="shared" si="15"/>
        <v>0</v>
      </c>
      <c r="G59" s="324"/>
      <c r="H59" s="320" t="str">
        <f t="shared" si="16"/>
        <v>x</v>
      </c>
      <c r="I59" s="320" t="str">
        <f t="shared" si="17"/>
        <v/>
      </c>
      <c r="J59" s="320" t="str">
        <f t="shared" si="18"/>
        <v/>
      </c>
      <c r="K59" s="320" t="str">
        <f t="shared" si="19"/>
        <v/>
      </c>
      <c r="L59" s="320" t="str">
        <f t="shared" si="20"/>
        <v/>
      </c>
      <c r="M59" s="325"/>
      <c r="N59" s="127"/>
      <c r="BI59" s="42"/>
      <c r="BJ59" s="42"/>
    </row>
    <row r="60" spans="1:62" ht="24" hidden="1" customHeight="1" x14ac:dyDescent="0.25">
      <c r="A60" s="126"/>
      <c r="B60" s="321" t="s">
        <v>570</v>
      </c>
      <c r="C60" s="326"/>
      <c r="D60" s="316"/>
      <c r="E60" s="322" t="e">
        <f t="shared" si="22"/>
        <v>#DIV/0!</v>
      </c>
      <c r="F60" s="323">
        <f t="shared" si="15"/>
        <v>0</v>
      </c>
      <c r="G60" s="324"/>
      <c r="H60" s="320" t="str">
        <f t="shared" si="16"/>
        <v>x</v>
      </c>
      <c r="I60" s="320" t="str">
        <f t="shared" si="17"/>
        <v/>
      </c>
      <c r="J60" s="320" t="str">
        <f t="shared" si="18"/>
        <v/>
      </c>
      <c r="K60" s="320" t="str">
        <f t="shared" si="19"/>
        <v/>
      </c>
      <c r="L60" s="320" t="str">
        <f t="shared" si="20"/>
        <v/>
      </c>
      <c r="M60" s="325"/>
      <c r="N60" s="127"/>
      <c r="BI60" s="42"/>
      <c r="BJ60" s="42"/>
    </row>
    <row r="61" spans="1:62" ht="24" hidden="1" customHeight="1" x14ac:dyDescent="0.25">
      <c r="A61" s="126"/>
      <c r="B61" s="321" t="s">
        <v>570</v>
      </c>
      <c r="C61" s="326"/>
      <c r="D61" s="316"/>
      <c r="E61" s="322" t="e">
        <f t="shared" si="22"/>
        <v>#DIV/0!</v>
      </c>
      <c r="F61" s="323">
        <f t="shared" si="15"/>
        <v>0</v>
      </c>
      <c r="G61" s="324"/>
      <c r="H61" s="320" t="str">
        <f t="shared" si="16"/>
        <v>x</v>
      </c>
      <c r="I61" s="320" t="str">
        <f t="shared" si="17"/>
        <v/>
      </c>
      <c r="J61" s="320" t="str">
        <f t="shared" si="18"/>
        <v/>
      </c>
      <c r="K61" s="320" t="str">
        <f t="shared" si="19"/>
        <v/>
      </c>
      <c r="L61" s="320" t="str">
        <f t="shared" si="20"/>
        <v/>
      </c>
      <c r="M61" s="325"/>
      <c r="N61" s="127"/>
      <c r="BI61" s="42"/>
      <c r="BJ61" s="42"/>
    </row>
    <row r="62" spans="1:62" ht="24" hidden="1" customHeight="1" x14ac:dyDescent="0.25">
      <c r="A62" s="126"/>
      <c r="B62" s="321" t="s">
        <v>570</v>
      </c>
      <c r="C62" s="326"/>
      <c r="D62" s="316"/>
      <c r="E62" s="322" t="e">
        <f t="shared" si="22"/>
        <v>#DIV/0!</v>
      </c>
      <c r="F62" s="323">
        <f t="shared" si="15"/>
        <v>0</v>
      </c>
      <c r="G62" s="324"/>
      <c r="H62" s="320" t="str">
        <f t="shared" si="16"/>
        <v>x</v>
      </c>
      <c r="I62" s="320" t="str">
        <f t="shared" si="17"/>
        <v/>
      </c>
      <c r="J62" s="320" t="str">
        <f t="shared" si="18"/>
        <v/>
      </c>
      <c r="K62" s="320" t="str">
        <f t="shared" si="19"/>
        <v/>
      </c>
      <c r="L62" s="320" t="str">
        <f t="shared" si="20"/>
        <v/>
      </c>
      <c r="M62" s="325"/>
      <c r="N62" s="127"/>
      <c r="BI62" s="42"/>
      <c r="BJ62" s="42"/>
    </row>
    <row r="63" spans="1:62" ht="24" hidden="1" customHeight="1" x14ac:dyDescent="0.25">
      <c r="A63" s="126"/>
      <c r="B63" s="321" t="s">
        <v>570</v>
      </c>
      <c r="C63" s="326"/>
      <c r="D63" s="316"/>
      <c r="E63" s="322" t="e">
        <f t="shared" si="22"/>
        <v>#DIV/0!</v>
      </c>
      <c r="F63" s="323">
        <f t="shared" si="15"/>
        <v>0</v>
      </c>
      <c r="G63" s="324"/>
      <c r="H63" s="320" t="str">
        <f t="shared" si="16"/>
        <v>x</v>
      </c>
      <c r="I63" s="320" t="str">
        <f t="shared" si="17"/>
        <v/>
      </c>
      <c r="J63" s="320" t="str">
        <f t="shared" si="18"/>
        <v/>
      </c>
      <c r="K63" s="320" t="str">
        <f t="shared" si="19"/>
        <v/>
      </c>
      <c r="L63" s="320" t="str">
        <f t="shared" si="20"/>
        <v/>
      </c>
      <c r="M63" s="325"/>
      <c r="N63" s="127"/>
      <c r="BI63" s="42"/>
      <c r="BJ63" s="42"/>
    </row>
    <row r="64" spans="1:62" ht="24" hidden="1" customHeight="1" x14ac:dyDescent="0.25">
      <c r="A64" s="126"/>
      <c r="B64" s="321" t="s">
        <v>570</v>
      </c>
      <c r="C64" s="326"/>
      <c r="D64" s="316"/>
      <c r="E64" s="322" t="e">
        <f t="shared" si="22"/>
        <v>#DIV/0!</v>
      </c>
      <c r="F64" s="323">
        <f t="shared" si="15"/>
        <v>0</v>
      </c>
      <c r="G64" s="324"/>
      <c r="H64" s="320" t="str">
        <f t="shared" si="16"/>
        <v>x</v>
      </c>
      <c r="I64" s="320" t="str">
        <f t="shared" si="17"/>
        <v/>
      </c>
      <c r="J64" s="320" t="str">
        <f t="shared" si="18"/>
        <v/>
      </c>
      <c r="K64" s="320" t="str">
        <f t="shared" si="19"/>
        <v/>
      </c>
      <c r="L64" s="320" t="str">
        <f t="shared" si="20"/>
        <v/>
      </c>
      <c r="M64" s="325"/>
      <c r="N64" s="127"/>
      <c r="BI64" s="42"/>
      <c r="BJ64" s="42"/>
    </row>
    <row r="65" spans="1:62" ht="24" hidden="1" customHeight="1" x14ac:dyDescent="0.25">
      <c r="A65" s="126"/>
      <c r="B65" s="321" t="s">
        <v>570</v>
      </c>
      <c r="C65" s="326"/>
      <c r="D65" s="316"/>
      <c r="E65" s="322" t="e">
        <f t="shared" si="22"/>
        <v>#DIV/0!</v>
      </c>
      <c r="F65" s="323">
        <f>G65/100</f>
        <v>0</v>
      </c>
      <c r="G65" s="324"/>
      <c r="H65" s="320" t="str">
        <f t="shared" si="16"/>
        <v>x</v>
      </c>
      <c r="I65" s="320" t="str">
        <f t="shared" si="17"/>
        <v/>
      </c>
      <c r="J65" s="320" t="str">
        <f t="shared" si="18"/>
        <v/>
      </c>
      <c r="K65" s="320" t="str">
        <f t="shared" si="19"/>
        <v/>
      </c>
      <c r="L65" s="320" t="str">
        <f t="shared" si="20"/>
        <v/>
      </c>
      <c r="M65" s="325"/>
      <c r="N65" s="127"/>
    </row>
    <row r="66" spans="1:62" ht="19.899999999999999" hidden="1" customHeight="1" x14ac:dyDescent="0.25">
      <c r="A66" s="126"/>
      <c r="B66" s="321"/>
      <c r="C66" s="326"/>
      <c r="D66" s="316"/>
      <c r="E66" s="322" t="e">
        <f t="shared" si="22"/>
        <v>#DIV/0!</v>
      </c>
      <c r="F66" s="323">
        <f>G66/100</f>
        <v>0</v>
      </c>
      <c r="G66" s="324"/>
      <c r="H66" s="320" t="str">
        <f t="shared" si="16"/>
        <v>x</v>
      </c>
      <c r="I66" s="320" t="str">
        <f t="shared" si="17"/>
        <v/>
      </c>
      <c r="J66" s="320" t="str">
        <f t="shared" si="18"/>
        <v/>
      </c>
      <c r="K66" s="320" t="str">
        <f t="shared" si="19"/>
        <v/>
      </c>
      <c r="L66" s="320" t="str">
        <f t="shared" si="20"/>
        <v/>
      </c>
      <c r="M66" s="325"/>
      <c r="N66" s="127"/>
    </row>
    <row r="67" spans="1:62" ht="48.6" hidden="1" customHeight="1" x14ac:dyDescent="0.25">
      <c r="A67" s="126"/>
      <c r="D67" s="316"/>
      <c r="E67" s="322" t="e">
        <f t="shared" si="22"/>
        <v>#DIV/0!</v>
      </c>
      <c r="F67" s="323">
        <f t="shared" si="15"/>
        <v>0</v>
      </c>
      <c r="G67" s="324"/>
      <c r="H67" s="320" t="str">
        <f t="shared" si="16"/>
        <v>x</v>
      </c>
      <c r="I67" s="320" t="str">
        <f t="shared" si="17"/>
        <v/>
      </c>
      <c r="J67" s="320" t="str">
        <f t="shared" si="18"/>
        <v/>
      </c>
      <c r="K67" s="320" t="str">
        <f t="shared" si="19"/>
        <v/>
      </c>
      <c r="L67" s="320" t="str">
        <f t="shared" si="20"/>
        <v/>
      </c>
      <c r="M67" s="325"/>
      <c r="N67" s="127"/>
      <c r="O67" s="145" t="e">
        <f>SUM(E30:E41)</f>
        <v>#DIV/0!</v>
      </c>
      <c r="P67" s="313" t="e">
        <f>SUM(E49:E67)</f>
        <v>#DIV/0!</v>
      </c>
    </row>
    <row r="68" spans="1:62" s="60" customFormat="1" ht="24" customHeight="1" x14ac:dyDescent="0.25">
      <c r="A68" s="126"/>
      <c r="B68" s="504" t="s">
        <v>305</v>
      </c>
      <c r="C68" s="504"/>
      <c r="D68" s="354">
        <f>SUM(D49:D67)</f>
        <v>0</v>
      </c>
      <c r="E68" s="510" t="s">
        <v>306</v>
      </c>
      <c r="F68" s="510"/>
      <c r="G68" s="510"/>
      <c r="H68" s="504" t="s">
        <v>287</v>
      </c>
      <c r="I68" s="504"/>
      <c r="J68" s="504"/>
      <c r="K68" s="504"/>
      <c r="L68" s="504"/>
      <c r="M68" s="328" t="s">
        <v>288</v>
      </c>
      <c r="N68" s="127"/>
      <c r="O68" s="311" t="e">
        <f>SUM(E49:E67)</f>
        <v>#DIV/0!</v>
      </c>
      <c r="P68" s="60" t="e">
        <f>SUM(P3:P67)</f>
        <v>#DIV/0!</v>
      </c>
      <c r="BI68" s="135"/>
      <c r="BJ68" s="136"/>
    </row>
    <row r="69" spans="1:62" s="60" customFormat="1" ht="24" customHeight="1" x14ac:dyDescent="0.25">
      <c r="A69" s="126"/>
      <c r="B69" s="504" t="s">
        <v>535</v>
      </c>
      <c r="C69" s="504"/>
      <c r="D69" s="354">
        <f>SUM(D49:D57)</f>
        <v>0</v>
      </c>
      <c r="E69" s="510" t="e">
        <f>SUM(E49:E57)</f>
        <v>#DIV/0!</v>
      </c>
      <c r="F69" s="510"/>
      <c r="G69" s="510"/>
      <c r="H69" s="335"/>
      <c r="I69" s="336">
        <f>IF(I49="x",F49*E49)+IF(I50="x",F50*E50)+IF(I51="x",F51*E51)+IF(I52="x",F52*E52)+IF(I53="x",F53*E53)+IF(I54="x",F54*E54)+IF(I55="x",F55*E55)+IF(I56="x",F56*E56)+IF(I57="x",F57*E57)+IF(I58="x",F58*E58)+IF(I59="x",F59*E59)+IF(I60="x",F60*E60)+IF(I61="x",F61*E61)+IF(I62="x",F62*E62)+IF(I63="x",F63*E63)+IF(I64="x",F64*E64)+IF(I65="x",F65*E65)+IF(I66="x",F66*E66)+IF(I67="x",F67*E67)</f>
        <v>0</v>
      </c>
      <c r="J69" s="336">
        <f>IF(J49="x",F49*E49)+IF(J50="x",F50*E50)+IF(J51="x",F51*E51)+IF(J52="x",F52*E52)+IF(J53="x",F53*E53)+IF(J54="x",F54*E54)+IF(J55="x",F55*E55)+IF(J56="x",F56*E56)+IF(J57="x",F57*E57)+IF(J58="x",F58*E58)+IF(J59="x",F59*E59)+IF(J60="x",F60*E60)+IF(J61="x",F61*E61)+IF(J62="x",F62*E62)+IF(J63="x",F63*E63)+IF(J64="x",F64*E64)+IF(J65="x",F65*E65)+IF(J66="x",F66*E66)+IF(J67="x",F67*E67)</f>
        <v>0</v>
      </c>
      <c r="K69" s="336">
        <f>IF(K49="x",F49*E49)+IF(K50="x",F50*E50)+IF(K51="x",F51*E51)+IF(K52="x",F52*E52)+IF(K53="x",F53*E53)+IF(K54="x",F54*E54)+IF(K55="x",F55*E55)+IF(K56="x",F56*E56)+IF(K57="x",F57*E57)+IF(K58="x",F58*E58)+IF(K59="x",F59*E59)+IF(K60="x",F60*E60)+IF(K61="x",F61*E61)+IF(K62="x",F62*E62)+IF(K63="x",F63*E63)+IF(K64="x",F64*E64)+IF(K65="x",F65*E65)+IF(K66="x",F66*E66)+IF(K67="x",F67*E67)</f>
        <v>0</v>
      </c>
      <c r="L69" s="336">
        <f>IF(L49="x",F49*E49)+IF(L50="x",F50*E50)+IF(L51="x",F51*E51)+IF(L52="x",F52*E52)+IF(L53="x",F53*E53)+IF(L54="x",F54*E54)+IF(L55="x",F55*E55)+IF(L56="x",F56*E56)+IF(L57="x",F57*E57)+IF(L58="x",F58*E58)+IF(L59="x",F59*E59)+IF(L60="x",F60*E60)+IF(L61="x",F61*E61)+IF(L62="x",F62*E62)+IF(L63="x",F63*E63)+IF(L64="x",F64*E64)+IF(L65="x",F65*E65)+IF(L66="x",F66*E66)+IF(L67="x",F67*E67)</f>
        <v>0</v>
      </c>
      <c r="M69" s="337">
        <f>SUM(H69:L69)</f>
        <v>0</v>
      </c>
      <c r="N69" s="127"/>
      <c r="O69" s="312" t="e">
        <f>SUM(E14:E19)</f>
        <v>#DIV/0!</v>
      </c>
      <c r="BI69" s="136"/>
      <c r="BJ69" s="136"/>
    </row>
    <row r="70" spans="1:62" ht="15" customHeight="1" x14ac:dyDescent="0.25">
      <c r="A70" s="126"/>
      <c r="B70" s="53"/>
      <c r="C70" s="53"/>
      <c r="D70" s="53"/>
      <c r="E70" s="53"/>
      <c r="F70" s="53"/>
      <c r="G70" s="53"/>
      <c r="H70" s="53"/>
      <c r="I70" s="53"/>
      <c r="J70" s="53"/>
      <c r="K70" s="53"/>
      <c r="L70" s="53"/>
      <c r="M70" s="53"/>
      <c r="N70" s="127"/>
    </row>
    <row r="71" spans="1:62" ht="7.9" customHeight="1" x14ac:dyDescent="0.25">
      <c r="A71" s="523"/>
      <c r="B71" s="524"/>
      <c r="C71" s="524"/>
      <c r="D71" s="524"/>
      <c r="E71" s="524"/>
      <c r="F71" s="524"/>
      <c r="G71" s="524"/>
      <c r="H71" s="524"/>
      <c r="I71" s="524"/>
      <c r="J71" s="524"/>
      <c r="K71" s="524"/>
      <c r="L71" s="524"/>
      <c r="M71" s="524"/>
      <c r="N71" s="525"/>
    </row>
    <row r="72" spans="1:62" ht="17.45" customHeight="1" x14ac:dyDescent="0.25">
      <c r="A72" s="126"/>
      <c r="B72" s="53"/>
      <c r="C72" s="53"/>
      <c r="D72" s="53"/>
      <c r="E72" s="53"/>
      <c r="F72" s="45"/>
      <c r="G72" s="45"/>
      <c r="H72" s="53"/>
      <c r="I72" s="137"/>
      <c r="J72" s="137"/>
      <c r="K72" s="53"/>
      <c r="L72" s="53"/>
      <c r="M72" s="53"/>
      <c r="N72" s="127"/>
      <c r="O72" s="145" t="e">
        <f>SUM(O67:O69)</f>
        <v>#DIV/0!</v>
      </c>
    </row>
    <row r="73" spans="1:62" ht="17.45" customHeight="1" x14ac:dyDescent="0.25">
      <c r="A73" s="126"/>
      <c r="B73" s="138"/>
      <c r="C73" s="526" t="s">
        <v>537</v>
      </c>
      <c r="D73" s="526"/>
      <c r="E73" s="526"/>
      <c r="F73" s="526"/>
      <c r="G73" s="526"/>
      <c r="H73" s="306">
        <f>M25</f>
        <v>0</v>
      </c>
      <c r="I73" s="40" t="e">
        <f>M25/E25</f>
        <v>#DIV/0!</v>
      </c>
      <c r="J73" s="40"/>
      <c r="K73" s="40"/>
      <c r="L73" s="40"/>
      <c r="M73" s="53"/>
      <c r="N73" s="127"/>
    </row>
    <row r="74" spans="1:62" ht="17.45" customHeight="1" x14ac:dyDescent="0.25">
      <c r="A74" s="126"/>
      <c r="B74" s="138"/>
      <c r="C74" s="40"/>
      <c r="D74" s="40"/>
      <c r="E74" s="40"/>
      <c r="F74" s="40"/>
      <c r="G74" s="40"/>
      <c r="H74" s="40"/>
      <c r="I74" s="40"/>
      <c r="J74" s="40"/>
      <c r="K74" s="40"/>
      <c r="L74" s="40"/>
      <c r="M74" s="53"/>
      <c r="N74" s="127"/>
    </row>
    <row r="75" spans="1:62" ht="17.45" customHeight="1" x14ac:dyDescent="0.25">
      <c r="A75" s="126"/>
      <c r="B75" s="53" t="s">
        <v>536</v>
      </c>
      <c r="C75" s="526" t="s">
        <v>538</v>
      </c>
      <c r="D75" s="526"/>
      <c r="E75" s="526"/>
      <c r="F75" s="526"/>
      <c r="G75" s="526"/>
      <c r="H75" s="306">
        <f>M44</f>
        <v>0</v>
      </c>
      <c r="I75" s="40" t="e">
        <f>M44/E43</f>
        <v>#DIV/0!</v>
      </c>
      <c r="J75" s="304" t="e">
        <f>AVERAGE(I73:I77)</f>
        <v>#DIV/0!</v>
      </c>
      <c r="K75" s="305" t="s">
        <v>584</v>
      </c>
      <c r="L75" s="304" t="e">
        <f>IF(J75&gt;90%,100%,J75)</f>
        <v>#DIV/0!</v>
      </c>
      <c r="M75" s="53"/>
      <c r="N75" s="127"/>
    </row>
    <row r="76" spans="1:62" ht="17.45" customHeight="1" x14ac:dyDescent="0.25">
      <c r="A76" s="126"/>
      <c r="B76" s="138"/>
      <c r="C76" s="40"/>
      <c r="D76" s="40"/>
      <c r="E76" s="40"/>
      <c r="F76" s="40"/>
      <c r="G76" s="40"/>
      <c r="H76" s="40"/>
      <c r="I76" s="307"/>
      <c r="J76" s="307"/>
      <c r="K76" s="307"/>
      <c r="L76" s="307"/>
      <c r="M76" s="53"/>
      <c r="N76" s="127"/>
    </row>
    <row r="77" spans="1:62" ht="17.45" customHeight="1" x14ac:dyDescent="0.25">
      <c r="A77" s="126"/>
      <c r="B77" s="138"/>
      <c r="C77" s="526" t="s">
        <v>307</v>
      </c>
      <c r="D77" s="526"/>
      <c r="E77" s="526"/>
      <c r="F77" s="526"/>
      <c r="G77" s="526"/>
      <c r="H77" s="306">
        <f>M69</f>
        <v>0</v>
      </c>
      <c r="I77" s="307" t="e">
        <f>M69/E69</f>
        <v>#DIV/0!</v>
      </c>
      <c r="J77" s="307"/>
      <c r="K77" s="307"/>
      <c r="L77" s="307"/>
      <c r="M77" s="137"/>
      <c r="N77" s="127"/>
    </row>
    <row r="78" spans="1:62" ht="17.45" customHeight="1" thickBot="1" x14ac:dyDescent="0.3">
      <c r="A78" s="139"/>
      <c r="B78" s="140"/>
      <c r="C78" s="140"/>
      <c r="D78" s="141"/>
      <c r="E78" s="141"/>
      <c r="F78" s="141"/>
      <c r="G78" s="141"/>
      <c r="H78" s="141"/>
      <c r="I78" s="142"/>
      <c r="J78" s="142"/>
      <c r="K78" s="141"/>
      <c r="L78" s="141"/>
      <c r="M78" s="141"/>
      <c r="N78" s="143"/>
    </row>
    <row r="79" spans="1:62" ht="24" customHeight="1" thickTop="1" x14ac:dyDescent="0.25">
      <c r="G79" s="144"/>
      <c r="K79" s="145"/>
    </row>
  </sheetData>
  <mergeCells count="45">
    <mergeCell ref="C77:G77"/>
    <mergeCell ref="B69:C69"/>
    <mergeCell ref="E69:G69"/>
    <mergeCell ref="A71:N71"/>
    <mergeCell ref="C73:G73"/>
    <mergeCell ref="C75:G75"/>
    <mergeCell ref="H45:L45"/>
    <mergeCell ref="M46:M48"/>
    <mergeCell ref="B68:C68"/>
    <mergeCell ref="E68:G68"/>
    <mergeCell ref="H68:L68"/>
    <mergeCell ref="M27:M29"/>
    <mergeCell ref="B42:C43"/>
    <mergeCell ref="E42:G42"/>
    <mergeCell ref="H42:L43"/>
    <mergeCell ref="M42:M43"/>
    <mergeCell ref="E43:G43"/>
    <mergeCell ref="B27:C28"/>
    <mergeCell ref="D27:D29"/>
    <mergeCell ref="E27:E29"/>
    <mergeCell ref="F27:F29"/>
    <mergeCell ref="G27:G29"/>
    <mergeCell ref="B24:C25"/>
    <mergeCell ref="E24:G24"/>
    <mergeCell ref="H24:L24"/>
    <mergeCell ref="E25:G25"/>
    <mergeCell ref="B26:M26"/>
    <mergeCell ref="B44:C44"/>
    <mergeCell ref="E44:G44"/>
    <mergeCell ref="B45:C47"/>
    <mergeCell ref="D45:D48"/>
    <mergeCell ref="E45:E48"/>
    <mergeCell ref="F45:F48"/>
    <mergeCell ref="G45:G48"/>
    <mergeCell ref="B1:M1"/>
    <mergeCell ref="B2:M2"/>
    <mergeCell ref="E5:J5"/>
    <mergeCell ref="E6:J6"/>
    <mergeCell ref="B10:C12"/>
    <mergeCell ref="D10:D13"/>
    <mergeCell ref="E10:E13"/>
    <mergeCell ref="F10:F13"/>
    <mergeCell ref="G10:G13"/>
    <mergeCell ref="H10:L10"/>
    <mergeCell ref="M10:M13"/>
  </mergeCells>
  <conditionalFormatting sqref="H14:H23 H30:H41">
    <cfRule type="cellIs" dxfId="104" priority="6" stopIfTrue="1" operator="equal">
      <formula>"X"</formula>
    </cfRule>
  </conditionalFormatting>
  <conditionalFormatting sqref="H49:H67">
    <cfRule type="cellIs" dxfId="103" priority="1" stopIfTrue="1" operator="equal">
      <formula>"X"</formula>
    </cfRule>
  </conditionalFormatting>
  <conditionalFormatting sqref="I14:I23 I30:I41">
    <cfRule type="cellIs" dxfId="102" priority="8" stopIfTrue="1" operator="equal">
      <formula>"X"</formula>
    </cfRule>
  </conditionalFormatting>
  <conditionalFormatting sqref="I49:I67">
    <cfRule type="cellIs" dxfId="101" priority="3" stopIfTrue="1" operator="equal">
      <formula>"X"</formula>
    </cfRule>
  </conditionalFormatting>
  <conditionalFormatting sqref="J14:J23 J30:J41">
    <cfRule type="cellIs" dxfId="100" priority="9" stopIfTrue="1" operator="equal">
      <formula>"X"</formula>
    </cfRule>
  </conditionalFormatting>
  <conditionalFormatting sqref="J49:J67">
    <cfRule type="cellIs" dxfId="99" priority="4" stopIfTrue="1" operator="equal">
      <formula>"X"</formula>
    </cfRule>
  </conditionalFormatting>
  <conditionalFormatting sqref="K14:K23 K30:K41">
    <cfRule type="cellIs" dxfId="98" priority="7" stopIfTrue="1" operator="equal">
      <formula>"X"</formula>
    </cfRule>
  </conditionalFormatting>
  <conditionalFormatting sqref="K49:K67">
    <cfRule type="cellIs" dxfId="97" priority="2" stopIfTrue="1" operator="equal">
      <formula>"X"</formula>
    </cfRule>
  </conditionalFormatting>
  <conditionalFormatting sqref="L49:L67">
    <cfRule type="cellIs" dxfId="96" priority="5" stopIfTrue="1" operator="equal">
      <formula>"X"</formula>
    </cfRule>
  </conditionalFormatting>
  <conditionalFormatting sqref="L14:M23 L30:M41">
    <cfRule type="cellIs" dxfId="95" priority="10" stopIfTrue="1" operator="equal">
      <formula>"X"</formula>
    </cfRule>
  </conditionalFormatting>
  <dataValidations count="2">
    <dataValidation type="list" allowBlank="1" showInputMessage="1" showErrorMessage="1" sqref="WVJ983082:WVJ983089 IX38:IX46 ST38:ST46 ACP38:ACP46 AML38:AML46 AWH38:AWH46 BGD38:BGD46 BPZ38:BPZ46 BZV38:BZV46 CJR38:CJR46 CTN38:CTN46 DDJ38:DDJ46 DNF38:DNF46 DXB38:DXB46 EGX38:EGX46 EQT38:EQT46 FAP38:FAP46 FKL38:FKL46 FUH38:FUH46 GED38:GED46 GNZ38:GNZ46 GXV38:GXV46 HHR38:HHR46 HRN38:HRN46 IBJ38:IBJ46 ILF38:ILF46 IVB38:IVB46 JEX38:JEX46 JOT38:JOT46 JYP38:JYP46 KIL38:KIL46 KSH38:KSH46 LCD38:LCD46 LLZ38:LLZ46 LVV38:LVV46 MFR38:MFR46 MPN38:MPN46 MZJ38:MZJ46 NJF38:NJF46 NTB38:NTB46 OCX38:OCX46 OMT38:OMT46 OWP38:OWP46 PGL38:PGL46 PQH38:PQH46 QAD38:QAD46 QJZ38:QJZ46 QTV38:QTV46 RDR38:RDR46 RNN38:RNN46 RXJ38:RXJ46 SHF38:SHF46 SRB38:SRB46 TAX38:TAX46 TKT38:TKT46 TUP38:TUP46 UEL38:UEL46 UOH38:UOH46 UYD38:UYD46 VHZ38:VHZ46 VRV38:VRV46 WBR38:WBR46 WLN38:WLN46 WVJ38:WVJ46 A65578:A65585 IX65578:IX65585 ST65578:ST65585 ACP65578:ACP65585 AML65578:AML65585 AWH65578:AWH65585 BGD65578:BGD65585 BPZ65578:BPZ65585 BZV65578:BZV65585 CJR65578:CJR65585 CTN65578:CTN65585 DDJ65578:DDJ65585 DNF65578:DNF65585 DXB65578:DXB65585 EGX65578:EGX65585 EQT65578:EQT65585 FAP65578:FAP65585 FKL65578:FKL65585 FUH65578:FUH65585 GED65578:GED65585 GNZ65578:GNZ65585 GXV65578:GXV65585 HHR65578:HHR65585 HRN65578:HRN65585 IBJ65578:IBJ65585 ILF65578:ILF65585 IVB65578:IVB65585 JEX65578:JEX65585 JOT65578:JOT65585 JYP65578:JYP65585 KIL65578:KIL65585 KSH65578:KSH65585 LCD65578:LCD65585 LLZ65578:LLZ65585 LVV65578:LVV65585 MFR65578:MFR65585 MPN65578:MPN65585 MZJ65578:MZJ65585 NJF65578:NJF65585 NTB65578:NTB65585 OCX65578:OCX65585 OMT65578:OMT65585 OWP65578:OWP65585 PGL65578:PGL65585 PQH65578:PQH65585 QAD65578:QAD65585 QJZ65578:QJZ65585 QTV65578:QTV65585 RDR65578:RDR65585 RNN65578:RNN65585 RXJ65578:RXJ65585 SHF65578:SHF65585 SRB65578:SRB65585 TAX65578:TAX65585 TKT65578:TKT65585 TUP65578:TUP65585 UEL65578:UEL65585 UOH65578:UOH65585 UYD65578:UYD65585 VHZ65578:VHZ65585 VRV65578:VRV65585 WBR65578:WBR65585 WLN65578:WLN65585 WVJ65578:WVJ65585 A131114:A131121 IX131114:IX131121 ST131114:ST131121 ACP131114:ACP131121 AML131114:AML131121 AWH131114:AWH131121 BGD131114:BGD131121 BPZ131114:BPZ131121 BZV131114:BZV131121 CJR131114:CJR131121 CTN131114:CTN131121 DDJ131114:DDJ131121 DNF131114:DNF131121 DXB131114:DXB131121 EGX131114:EGX131121 EQT131114:EQT131121 FAP131114:FAP131121 FKL131114:FKL131121 FUH131114:FUH131121 GED131114:GED131121 GNZ131114:GNZ131121 GXV131114:GXV131121 HHR131114:HHR131121 HRN131114:HRN131121 IBJ131114:IBJ131121 ILF131114:ILF131121 IVB131114:IVB131121 JEX131114:JEX131121 JOT131114:JOT131121 JYP131114:JYP131121 KIL131114:KIL131121 KSH131114:KSH131121 LCD131114:LCD131121 LLZ131114:LLZ131121 LVV131114:LVV131121 MFR131114:MFR131121 MPN131114:MPN131121 MZJ131114:MZJ131121 NJF131114:NJF131121 NTB131114:NTB131121 OCX131114:OCX131121 OMT131114:OMT131121 OWP131114:OWP131121 PGL131114:PGL131121 PQH131114:PQH131121 QAD131114:QAD131121 QJZ131114:QJZ131121 QTV131114:QTV131121 RDR131114:RDR131121 RNN131114:RNN131121 RXJ131114:RXJ131121 SHF131114:SHF131121 SRB131114:SRB131121 TAX131114:TAX131121 TKT131114:TKT131121 TUP131114:TUP131121 UEL131114:UEL131121 UOH131114:UOH131121 UYD131114:UYD131121 VHZ131114:VHZ131121 VRV131114:VRV131121 WBR131114:WBR131121 WLN131114:WLN131121 WVJ131114:WVJ131121 A196650:A196657 IX196650:IX196657 ST196650:ST196657 ACP196650:ACP196657 AML196650:AML196657 AWH196650:AWH196657 BGD196650:BGD196657 BPZ196650:BPZ196657 BZV196650:BZV196657 CJR196650:CJR196657 CTN196650:CTN196657 DDJ196650:DDJ196657 DNF196650:DNF196657 DXB196650:DXB196657 EGX196650:EGX196657 EQT196650:EQT196657 FAP196650:FAP196657 FKL196650:FKL196657 FUH196650:FUH196657 GED196650:GED196657 GNZ196650:GNZ196657 GXV196650:GXV196657 HHR196650:HHR196657 HRN196650:HRN196657 IBJ196650:IBJ196657 ILF196650:ILF196657 IVB196650:IVB196657 JEX196650:JEX196657 JOT196650:JOT196657 JYP196650:JYP196657 KIL196650:KIL196657 KSH196650:KSH196657 LCD196650:LCD196657 LLZ196650:LLZ196657 LVV196650:LVV196657 MFR196650:MFR196657 MPN196650:MPN196657 MZJ196650:MZJ196657 NJF196650:NJF196657 NTB196650:NTB196657 OCX196650:OCX196657 OMT196650:OMT196657 OWP196650:OWP196657 PGL196650:PGL196657 PQH196650:PQH196657 QAD196650:QAD196657 QJZ196650:QJZ196657 QTV196650:QTV196657 RDR196650:RDR196657 RNN196650:RNN196657 RXJ196650:RXJ196657 SHF196650:SHF196657 SRB196650:SRB196657 TAX196650:TAX196657 TKT196650:TKT196657 TUP196650:TUP196657 UEL196650:UEL196657 UOH196650:UOH196657 UYD196650:UYD196657 VHZ196650:VHZ196657 VRV196650:VRV196657 WBR196650:WBR196657 WLN196650:WLN196657 WVJ196650:WVJ196657 A262186:A262193 IX262186:IX262193 ST262186:ST262193 ACP262186:ACP262193 AML262186:AML262193 AWH262186:AWH262193 BGD262186:BGD262193 BPZ262186:BPZ262193 BZV262186:BZV262193 CJR262186:CJR262193 CTN262186:CTN262193 DDJ262186:DDJ262193 DNF262186:DNF262193 DXB262186:DXB262193 EGX262186:EGX262193 EQT262186:EQT262193 FAP262186:FAP262193 FKL262186:FKL262193 FUH262186:FUH262193 GED262186:GED262193 GNZ262186:GNZ262193 GXV262186:GXV262193 HHR262186:HHR262193 HRN262186:HRN262193 IBJ262186:IBJ262193 ILF262186:ILF262193 IVB262186:IVB262193 JEX262186:JEX262193 JOT262186:JOT262193 JYP262186:JYP262193 KIL262186:KIL262193 KSH262186:KSH262193 LCD262186:LCD262193 LLZ262186:LLZ262193 LVV262186:LVV262193 MFR262186:MFR262193 MPN262186:MPN262193 MZJ262186:MZJ262193 NJF262186:NJF262193 NTB262186:NTB262193 OCX262186:OCX262193 OMT262186:OMT262193 OWP262186:OWP262193 PGL262186:PGL262193 PQH262186:PQH262193 QAD262186:QAD262193 QJZ262186:QJZ262193 QTV262186:QTV262193 RDR262186:RDR262193 RNN262186:RNN262193 RXJ262186:RXJ262193 SHF262186:SHF262193 SRB262186:SRB262193 TAX262186:TAX262193 TKT262186:TKT262193 TUP262186:TUP262193 UEL262186:UEL262193 UOH262186:UOH262193 UYD262186:UYD262193 VHZ262186:VHZ262193 VRV262186:VRV262193 WBR262186:WBR262193 WLN262186:WLN262193 WVJ262186:WVJ262193 A327722:A327729 IX327722:IX327729 ST327722:ST327729 ACP327722:ACP327729 AML327722:AML327729 AWH327722:AWH327729 BGD327722:BGD327729 BPZ327722:BPZ327729 BZV327722:BZV327729 CJR327722:CJR327729 CTN327722:CTN327729 DDJ327722:DDJ327729 DNF327722:DNF327729 DXB327722:DXB327729 EGX327722:EGX327729 EQT327722:EQT327729 FAP327722:FAP327729 FKL327722:FKL327729 FUH327722:FUH327729 GED327722:GED327729 GNZ327722:GNZ327729 GXV327722:GXV327729 HHR327722:HHR327729 HRN327722:HRN327729 IBJ327722:IBJ327729 ILF327722:ILF327729 IVB327722:IVB327729 JEX327722:JEX327729 JOT327722:JOT327729 JYP327722:JYP327729 KIL327722:KIL327729 KSH327722:KSH327729 LCD327722:LCD327729 LLZ327722:LLZ327729 LVV327722:LVV327729 MFR327722:MFR327729 MPN327722:MPN327729 MZJ327722:MZJ327729 NJF327722:NJF327729 NTB327722:NTB327729 OCX327722:OCX327729 OMT327722:OMT327729 OWP327722:OWP327729 PGL327722:PGL327729 PQH327722:PQH327729 QAD327722:QAD327729 QJZ327722:QJZ327729 QTV327722:QTV327729 RDR327722:RDR327729 RNN327722:RNN327729 RXJ327722:RXJ327729 SHF327722:SHF327729 SRB327722:SRB327729 TAX327722:TAX327729 TKT327722:TKT327729 TUP327722:TUP327729 UEL327722:UEL327729 UOH327722:UOH327729 UYD327722:UYD327729 VHZ327722:VHZ327729 VRV327722:VRV327729 WBR327722:WBR327729 WLN327722:WLN327729 WVJ327722:WVJ327729 A393258:A393265 IX393258:IX393265 ST393258:ST393265 ACP393258:ACP393265 AML393258:AML393265 AWH393258:AWH393265 BGD393258:BGD393265 BPZ393258:BPZ393265 BZV393258:BZV393265 CJR393258:CJR393265 CTN393258:CTN393265 DDJ393258:DDJ393265 DNF393258:DNF393265 DXB393258:DXB393265 EGX393258:EGX393265 EQT393258:EQT393265 FAP393258:FAP393265 FKL393258:FKL393265 FUH393258:FUH393265 GED393258:GED393265 GNZ393258:GNZ393265 GXV393258:GXV393265 HHR393258:HHR393265 HRN393258:HRN393265 IBJ393258:IBJ393265 ILF393258:ILF393265 IVB393258:IVB393265 JEX393258:JEX393265 JOT393258:JOT393265 JYP393258:JYP393265 KIL393258:KIL393265 KSH393258:KSH393265 LCD393258:LCD393265 LLZ393258:LLZ393265 LVV393258:LVV393265 MFR393258:MFR393265 MPN393258:MPN393265 MZJ393258:MZJ393265 NJF393258:NJF393265 NTB393258:NTB393265 OCX393258:OCX393265 OMT393258:OMT393265 OWP393258:OWP393265 PGL393258:PGL393265 PQH393258:PQH393265 QAD393258:QAD393265 QJZ393258:QJZ393265 QTV393258:QTV393265 RDR393258:RDR393265 RNN393258:RNN393265 RXJ393258:RXJ393265 SHF393258:SHF393265 SRB393258:SRB393265 TAX393258:TAX393265 TKT393258:TKT393265 TUP393258:TUP393265 UEL393258:UEL393265 UOH393258:UOH393265 UYD393258:UYD393265 VHZ393258:VHZ393265 VRV393258:VRV393265 WBR393258:WBR393265 WLN393258:WLN393265 WVJ393258:WVJ393265 A458794:A458801 IX458794:IX458801 ST458794:ST458801 ACP458794:ACP458801 AML458794:AML458801 AWH458794:AWH458801 BGD458794:BGD458801 BPZ458794:BPZ458801 BZV458794:BZV458801 CJR458794:CJR458801 CTN458794:CTN458801 DDJ458794:DDJ458801 DNF458794:DNF458801 DXB458794:DXB458801 EGX458794:EGX458801 EQT458794:EQT458801 FAP458794:FAP458801 FKL458794:FKL458801 FUH458794:FUH458801 GED458794:GED458801 GNZ458794:GNZ458801 GXV458794:GXV458801 HHR458794:HHR458801 HRN458794:HRN458801 IBJ458794:IBJ458801 ILF458794:ILF458801 IVB458794:IVB458801 JEX458794:JEX458801 JOT458794:JOT458801 JYP458794:JYP458801 KIL458794:KIL458801 KSH458794:KSH458801 LCD458794:LCD458801 LLZ458794:LLZ458801 LVV458794:LVV458801 MFR458794:MFR458801 MPN458794:MPN458801 MZJ458794:MZJ458801 NJF458794:NJF458801 NTB458794:NTB458801 OCX458794:OCX458801 OMT458794:OMT458801 OWP458794:OWP458801 PGL458794:PGL458801 PQH458794:PQH458801 QAD458794:QAD458801 QJZ458794:QJZ458801 QTV458794:QTV458801 RDR458794:RDR458801 RNN458794:RNN458801 RXJ458794:RXJ458801 SHF458794:SHF458801 SRB458794:SRB458801 TAX458794:TAX458801 TKT458794:TKT458801 TUP458794:TUP458801 UEL458794:UEL458801 UOH458794:UOH458801 UYD458794:UYD458801 VHZ458794:VHZ458801 VRV458794:VRV458801 WBR458794:WBR458801 WLN458794:WLN458801 WVJ458794:WVJ458801 A524330:A524337 IX524330:IX524337 ST524330:ST524337 ACP524330:ACP524337 AML524330:AML524337 AWH524330:AWH524337 BGD524330:BGD524337 BPZ524330:BPZ524337 BZV524330:BZV524337 CJR524330:CJR524337 CTN524330:CTN524337 DDJ524330:DDJ524337 DNF524330:DNF524337 DXB524330:DXB524337 EGX524330:EGX524337 EQT524330:EQT524337 FAP524330:FAP524337 FKL524330:FKL524337 FUH524330:FUH524337 GED524330:GED524337 GNZ524330:GNZ524337 GXV524330:GXV524337 HHR524330:HHR524337 HRN524330:HRN524337 IBJ524330:IBJ524337 ILF524330:ILF524337 IVB524330:IVB524337 JEX524330:JEX524337 JOT524330:JOT524337 JYP524330:JYP524337 KIL524330:KIL524337 KSH524330:KSH524337 LCD524330:LCD524337 LLZ524330:LLZ524337 LVV524330:LVV524337 MFR524330:MFR524337 MPN524330:MPN524337 MZJ524330:MZJ524337 NJF524330:NJF524337 NTB524330:NTB524337 OCX524330:OCX524337 OMT524330:OMT524337 OWP524330:OWP524337 PGL524330:PGL524337 PQH524330:PQH524337 QAD524330:QAD524337 QJZ524330:QJZ524337 QTV524330:QTV524337 RDR524330:RDR524337 RNN524330:RNN524337 RXJ524330:RXJ524337 SHF524330:SHF524337 SRB524330:SRB524337 TAX524330:TAX524337 TKT524330:TKT524337 TUP524330:TUP524337 UEL524330:UEL524337 UOH524330:UOH524337 UYD524330:UYD524337 VHZ524330:VHZ524337 VRV524330:VRV524337 WBR524330:WBR524337 WLN524330:WLN524337 WVJ524330:WVJ524337 A589866:A589873 IX589866:IX589873 ST589866:ST589873 ACP589866:ACP589873 AML589866:AML589873 AWH589866:AWH589873 BGD589866:BGD589873 BPZ589866:BPZ589873 BZV589866:BZV589873 CJR589866:CJR589873 CTN589866:CTN589873 DDJ589866:DDJ589873 DNF589866:DNF589873 DXB589866:DXB589873 EGX589866:EGX589873 EQT589866:EQT589873 FAP589866:FAP589873 FKL589866:FKL589873 FUH589866:FUH589873 GED589866:GED589873 GNZ589866:GNZ589873 GXV589866:GXV589873 HHR589866:HHR589873 HRN589866:HRN589873 IBJ589866:IBJ589873 ILF589866:ILF589873 IVB589866:IVB589873 JEX589866:JEX589873 JOT589866:JOT589873 JYP589866:JYP589873 KIL589866:KIL589873 KSH589866:KSH589873 LCD589866:LCD589873 LLZ589866:LLZ589873 LVV589866:LVV589873 MFR589866:MFR589873 MPN589866:MPN589873 MZJ589866:MZJ589873 NJF589866:NJF589873 NTB589866:NTB589873 OCX589866:OCX589873 OMT589866:OMT589873 OWP589866:OWP589873 PGL589866:PGL589873 PQH589866:PQH589873 QAD589866:QAD589873 QJZ589866:QJZ589873 QTV589866:QTV589873 RDR589866:RDR589873 RNN589866:RNN589873 RXJ589866:RXJ589873 SHF589866:SHF589873 SRB589866:SRB589873 TAX589866:TAX589873 TKT589866:TKT589873 TUP589866:TUP589873 UEL589866:UEL589873 UOH589866:UOH589873 UYD589866:UYD589873 VHZ589866:VHZ589873 VRV589866:VRV589873 WBR589866:WBR589873 WLN589866:WLN589873 WVJ589866:WVJ589873 A655402:A655409 IX655402:IX655409 ST655402:ST655409 ACP655402:ACP655409 AML655402:AML655409 AWH655402:AWH655409 BGD655402:BGD655409 BPZ655402:BPZ655409 BZV655402:BZV655409 CJR655402:CJR655409 CTN655402:CTN655409 DDJ655402:DDJ655409 DNF655402:DNF655409 DXB655402:DXB655409 EGX655402:EGX655409 EQT655402:EQT655409 FAP655402:FAP655409 FKL655402:FKL655409 FUH655402:FUH655409 GED655402:GED655409 GNZ655402:GNZ655409 GXV655402:GXV655409 HHR655402:HHR655409 HRN655402:HRN655409 IBJ655402:IBJ655409 ILF655402:ILF655409 IVB655402:IVB655409 JEX655402:JEX655409 JOT655402:JOT655409 JYP655402:JYP655409 KIL655402:KIL655409 KSH655402:KSH655409 LCD655402:LCD655409 LLZ655402:LLZ655409 LVV655402:LVV655409 MFR655402:MFR655409 MPN655402:MPN655409 MZJ655402:MZJ655409 NJF655402:NJF655409 NTB655402:NTB655409 OCX655402:OCX655409 OMT655402:OMT655409 OWP655402:OWP655409 PGL655402:PGL655409 PQH655402:PQH655409 QAD655402:QAD655409 QJZ655402:QJZ655409 QTV655402:QTV655409 RDR655402:RDR655409 RNN655402:RNN655409 RXJ655402:RXJ655409 SHF655402:SHF655409 SRB655402:SRB655409 TAX655402:TAX655409 TKT655402:TKT655409 TUP655402:TUP655409 UEL655402:UEL655409 UOH655402:UOH655409 UYD655402:UYD655409 VHZ655402:VHZ655409 VRV655402:VRV655409 WBR655402:WBR655409 WLN655402:WLN655409 WVJ655402:WVJ655409 A720938:A720945 IX720938:IX720945 ST720938:ST720945 ACP720938:ACP720945 AML720938:AML720945 AWH720938:AWH720945 BGD720938:BGD720945 BPZ720938:BPZ720945 BZV720938:BZV720945 CJR720938:CJR720945 CTN720938:CTN720945 DDJ720938:DDJ720945 DNF720938:DNF720945 DXB720938:DXB720945 EGX720938:EGX720945 EQT720938:EQT720945 FAP720938:FAP720945 FKL720938:FKL720945 FUH720938:FUH720945 GED720938:GED720945 GNZ720938:GNZ720945 GXV720938:GXV720945 HHR720938:HHR720945 HRN720938:HRN720945 IBJ720938:IBJ720945 ILF720938:ILF720945 IVB720938:IVB720945 JEX720938:JEX720945 JOT720938:JOT720945 JYP720938:JYP720945 KIL720938:KIL720945 KSH720938:KSH720945 LCD720938:LCD720945 LLZ720938:LLZ720945 LVV720938:LVV720945 MFR720938:MFR720945 MPN720938:MPN720945 MZJ720938:MZJ720945 NJF720938:NJF720945 NTB720938:NTB720945 OCX720938:OCX720945 OMT720938:OMT720945 OWP720938:OWP720945 PGL720938:PGL720945 PQH720938:PQH720945 QAD720938:QAD720945 QJZ720938:QJZ720945 QTV720938:QTV720945 RDR720938:RDR720945 RNN720938:RNN720945 RXJ720938:RXJ720945 SHF720938:SHF720945 SRB720938:SRB720945 TAX720938:TAX720945 TKT720938:TKT720945 TUP720938:TUP720945 UEL720938:UEL720945 UOH720938:UOH720945 UYD720938:UYD720945 VHZ720938:VHZ720945 VRV720938:VRV720945 WBR720938:WBR720945 WLN720938:WLN720945 WVJ720938:WVJ720945 A786474:A786481 IX786474:IX786481 ST786474:ST786481 ACP786474:ACP786481 AML786474:AML786481 AWH786474:AWH786481 BGD786474:BGD786481 BPZ786474:BPZ786481 BZV786474:BZV786481 CJR786474:CJR786481 CTN786474:CTN786481 DDJ786474:DDJ786481 DNF786474:DNF786481 DXB786474:DXB786481 EGX786474:EGX786481 EQT786474:EQT786481 FAP786474:FAP786481 FKL786474:FKL786481 FUH786474:FUH786481 GED786474:GED786481 GNZ786474:GNZ786481 GXV786474:GXV786481 HHR786474:HHR786481 HRN786474:HRN786481 IBJ786474:IBJ786481 ILF786474:ILF786481 IVB786474:IVB786481 JEX786474:JEX786481 JOT786474:JOT786481 JYP786474:JYP786481 KIL786474:KIL786481 KSH786474:KSH786481 LCD786474:LCD786481 LLZ786474:LLZ786481 LVV786474:LVV786481 MFR786474:MFR786481 MPN786474:MPN786481 MZJ786474:MZJ786481 NJF786474:NJF786481 NTB786474:NTB786481 OCX786474:OCX786481 OMT786474:OMT786481 OWP786474:OWP786481 PGL786474:PGL786481 PQH786474:PQH786481 QAD786474:QAD786481 QJZ786474:QJZ786481 QTV786474:QTV786481 RDR786474:RDR786481 RNN786474:RNN786481 RXJ786474:RXJ786481 SHF786474:SHF786481 SRB786474:SRB786481 TAX786474:TAX786481 TKT786474:TKT786481 TUP786474:TUP786481 UEL786474:UEL786481 UOH786474:UOH786481 UYD786474:UYD786481 VHZ786474:VHZ786481 VRV786474:VRV786481 WBR786474:WBR786481 WLN786474:WLN786481 WVJ786474:WVJ786481 A852010:A852017 IX852010:IX852017 ST852010:ST852017 ACP852010:ACP852017 AML852010:AML852017 AWH852010:AWH852017 BGD852010:BGD852017 BPZ852010:BPZ852017 BZV852010:BZV852017 CJR852010:CJR852017 CTN852010:CTN852017 DDJ852010:DDJ852017 DNF852010:DNF852017 DXB852010:DXB852017 EGX852010:EGX852017 EQT852010:EQT852017 FAP852010:FAP852017 FKL852010:FKL852017 FUH852010:FUH852017 GED852010:GED852017 GNZ852010:GNZ852017 GXV852010:GXV852017 HHR852010:HHR852017 HRN852010:HRN852017 IBJ852010:IBJ852017 ILF852010:ILF852017 IVB852010:IVB852017 JEX852010:JEX852017 JOT852010:JOT852017 JYP852010:JYP852017 KIL852010:KIL852017 KSH852010:KSH852017 LCD852010:LCD852017 LLZ852010:LLZ852017 LVV852010:LVV852017 MFR852010:MFR852017 MPN852010:MPN852017 MZJ852010:MZJ852017 NJF852010:NJF852017 NTB852010:NTB852017 OCX852010:OCX852017 OMT852010:OMT852017 OWP852010:OWP852017 PGL852010:PGL852017 PQH852010:PQH852017 QAD852010:QAD852017 QJZ852010:QJZ852017 QTV852010:QTV852017 RDR852010:RDR852017 RNN852010:RNN852017 RXJ852010:RXJ852017 SHF852010:SHF852017 SRB852010:SRB852017 TAX852010:TAX852017 TKT852010:TKT852017 TUP852010:TUP852017 UEL852010:UEL852017 UOH852010:UOH852017 UYD852010:UYD852017 VHZ852010:VHZ852017 VRV852010:VRV852017 WBR852010:WBR852017 WLN852010:WLN852017 WVJ852010:WVJ852017 A917546:A917553 IX917546:IX917553 ST917546:ST917553 ACP917546:ACP917553 AML917546:AML917553 AWH917546:AWH917553 BGD917546:BGD917553 BPZ917546:BPZ917553 BZV917546:BZV917553 CJR917546:CJR917553 CTN917546:CTN917553 DDJ917546:DDJ917553 DNF917546:DNF917553 DXB917546:DXB917553 EGX917546:EGX917553 EQT917546:EQT917553 FAP917546:FAP917553 FKL917546:FKL917553 FUH917546:FUH917553 GED917546:GED917553 GNZ917546:GNZ917553 GXV917546:GXV917553 HHR917546:HHR917553 HRN917546:HRN917553 IBJ917546:IBJ917553 ILF917546:ILF917553 IVB917546:IVB917553 JEX917546:JEX917553 JOT917546:JOT917553 JYP917546:JYP917553 KIL917546:KIL917553 KSH917546:KSH917553 LCD917546:LCD917553 LLZ917546:LLZ917553 LVV917546:LVV917553 MFR917546:MFR917553 MPN917546:MPN917553 MZJ917546:MZJ917553 NJF917546:NJF917553 NTB917546:NTB917553 OCX917546:OCX917553 OMT917546:OMT917553 OWP917546:OWP917553 PGL917546:PGL917553 PQH917546:PQH917553 QAD917546:QAD917553 QJZ917546:QJZ917553 QTV917546:QTV917553 RDR917546:RDR917553 RNN917546:RNN917553 RXJ917546:RXJ917553 SHF917546:SHF917553 SRB917546:SRB917553 TAX917546:TAX917553 TKT917546:TKT917553 TUP917546:TUP917553 UEL917546:UEL917553 UOH917546:UOH917553 UYD917546:UYD917553 VHZ917546:VHZ917553 VRV917546:VRV917553 WBR917546:WBR917553 WLN917546:WLN917553 WVJ917546:WVJ917553 A983082:A983089 IX983082:IX983089 ST983082:ST983089 ACP983082:ACP983089 AML983082:AML983089 AWH983082:AWH983089 BGD983082:BGD983089 BPZ983082:BPZ983089 BZV983082:BZV983089 CJR983082:CJR983089 CTN983082:CTN983089 DDJ983082:DDJ983089 DNF983082:DNF983089 DXB983082:DXB983089 EGX983082:EGX983089 EQT983082:EQT983089 FAP983082:FAP983089 FKL983082:FKL983089 FUH983082:FUH983089 GED983082:GED983089 GNZ983082:GNZ983089 GXV983082:GXV983089 HHR983082:HHR983089 HRN983082:HRN983089 IBJ983082:IBJ983089 ILF983082:ILF983089 IVB983082:IVB983089 JEX983082:JEX983089 JOT983082:JOT983089 JYP983082:JYP983089 KIL983082:KIL983089 KSH983082:KSH983089 LCD983082:LCD983089 LLZ983082:LLZ983089 LVV983082:LVV983089 MFR983082:MFR983089 MPN983082:MPN983089 MZJ983082:MZJ983089 NJF983082:NJF983089 NTB983082:NTB983089 OCX983082:OCX983089 OMT983082:OMT983089 OWP983082:OWP983089 PGL983082:PGL983089 PQH983082:PQH983089 QAD983082:QAD983089 QJZ983082:QJZ983089 QTV983082:QTV983089 RDR983082:RDR983089 RNN983082:RNN983089 RXJ983082:RXJ983089 SHF983082:SHF983089 SRB983082:SRB983089 TAX983082:TAX983089 TKT983082:TKT983089 TUP983082:TUP983089 UEL983082:UEL983089 UOH983082:UOH983089 UYD983082:UYD983089 VHZ983082:VHZ983089 VRV983082:VRV983089 WBR983082:WBR983089 WLN983082:WLN983089 A38" xr:uid="{A921143A-B82F-4387-A512-D634D52C641A}">
      <formula1>Comportamenti</formula1>
    </dataValidation>
    <dataValidation type="list" allowBlank="1" showInputMessage="1" showErrorMessage="1" sqref="WVK983082:WVK983089 IY38:IY46 SU38:SU46 ACQ38:ACQ46 AMM38:AMM46 AWI38:AWI46 BGE38:BGE46 BQA38:BQA46 BZW38:BZW46 CJS38:CJS46 CTO38:CTO46 DDK38:DDK46 DNG38:DNG46 DXC38:DXC46 EGY38:EGY46 EQU38:EQU46 FAQ38:FAQ46 FKM38:FKM46 FUI38:FUI46 GEE38:GEE46 GOA38:GOA46 GXW38:GXW46 HHS38:HHS46 HRO38:HRO46 IBK38:IBK46 ILG38:ILG46 IVC38:IVC46 JEY38:JEY46 JOU38:JOU46 JYQ38:JYQ46 KIM38:KIM46 KSI38:KSI46 LCE38:LCE46 LMA38:LMA46 LVW38:LVW46 MFS38:MFS46 MPO38:MPO46 MZK38:MZK46 NJG38:NJG46 NTC38:NTC46 OCY38:OCY46 OMU38:OMU46 OWQ38:OWQ46 PGM38:PGM46 PQI38:PQI46 QAE38:QAE46 QKA38:QKA46 QTW38:QTW46 RDS38:RDS46 RNO38:RNO46 RXK38:RXK46 SHG38:SHG46 SRC38:SRC46 TAY38:TAY46 TKU38:TKU46 TUQ38:TUQ46 UEM38:UEM46 UOI38:UOI46 UYE38:UYE46 VIA38:VIA46 VRW38:VRW46 WBS38:WBS46 WLO38:WLO46 WVK38:WVK46 B65578:B65585 IY65578:IY65585 SU65578:SU65585 ACQ65578:ACQ65585 AMM65578:AMM65585 AWI65578:AWI65585 BGE65578:BGE65585 BQA65578:BQA65585 BZW65578:BZW65585 CJS65578:CJS65585 CTO65578:CTO65585 DDK65578:DDK65585 DNG65578:DNG65585 DXC65578:DXC65585 EGY65578:EGY65585 EQU65578:EQU65585 FAQ65578:FAQ65585 FKM65578:FKM65585 FUI65578:FUI65585 GEE65578:GEE65585 GOA65578:GOA65585 GXW65578:GXW65585 HHS65578:HHS65585 HRO65578:HRO65585 IBK65578:IBK65585 ILG65578:ILG65585 IVC65578:IVC65585 JEY65578:JEY65585 JOU65578:JOU65585 JYQ65578:JYQ65585 KIM65578:KIM65585 KSI65578:KSI65585 LCE65578:LCE65585 LMA65578:LMA65585 LVW65578:LVW65585 MFS65578:MFS65585 MPO65578:MPO65585 MZK65578:MZK65585 NJG65578:NJG65585 NTC65578:NTC65585 OCY65578:OCY65585 OMU65578:OMU65585 OWQ65578:OWQ65585 PGM65578:PGM65585 PQI65578:PQI65585 QAE65578:QAE65585 QKA65578:QKA65585 QTW65578:QTW65585 RDS65578:RDS65585 RNO65578:RNO65585 RXK65578:RXK65585 SHG65578:SHG65585 SRC65578:SRC65585 TAY65578:TAY65585 TKU65578:TKU65585 TUQ65578:TUQ65585 UEM65578:UEM65585 UOI65578:UOI65585 UYE65578:UYE65585 VIA65578:VIA65585 VRW65578:VRW65585 WBS65578:WBS65585 WLO65578:WLO65585 WVK65578:WVK65585 B131114:B131121 IY131114:IY131121 SU131114:SU131121 ACQ131114:ACQ131121 AMM131114:AMM131121 AWI131114:AWI131121 BGE131114:BGE131121 BQA131114:BQA131121 BZW131114:BZW131121 CJS131114:CJS131121 CTO131114:CTO131121 DDK131114:DDK131121 DNG131114:DNG131121 DXC131114:DXC131121 EGY131114:EGY131121 EQU131114:EQU131121 FAQ131114:FAQ131121 FKM131114:FKM131121 FUI131114:FUI131121 GEE131114:GEE131121 GOA131114:GOA131121 GXW131114:GXW131121 HHS131114:HHS131121 HRO131114:HRO131121 IBK131114:IBK131121 ILG131114:ILG131121 IVC131114:IVC131121 JEY131114:JEY131121 JOU131114:JOU131121 JYQ131114:JYQ131121 KIM131114:KIM131121 KSI131114:KSI131121 LCE131114:LCE131121 LMA131114:LMA131121 LVW131114:LVW131121 MFS131114:MFS131121 MPO131114:MPO131121 MZK131114:MZK131121 NJG131114:NJG131121 NTC131114:NTC131121 OCY131114:OCY131121 OMU131114:OMU131121 OWQ131114:OWQ131121 PGM131114:PGM131121 PQI131114:PQI131121 QAE131114:QAE131121 QKA131114:QKA131121 QTW131114:QTW131121 RDS131114:RDS131121 RNO131114:RNO131121 RXK131114:RXK131121 SHG131114:SHG131121 SRC131114:SRC131121 TAY131114:TAY131121 TKU131114:TKU131121 TUQ131114:TUQ131121 UEM131114:UEM131121 UOI131114:UOI131121 UYE131114:UYE131121 VIA131114:VIA131121 VRW131114:VRW131121 WBS131114:WBS131121 WLO131114:WLO131121 WVK131114:WVK131121 B196650:B196657 IY196650:IY196657 SU196650:SU196657 ACQ196650:ACQ196657 AMM196650:AMM196657 AWI196650:AWI196657 BGE196650:BGE196657 BQA196650:BQA196657 BZW196650:BZW196657 CJS196650:CJS196657 CTO196650:CTO196657 DDK196650:DDK196657 DNG196650:DNG196657 DXC196650:DXC196657 EGY196650:EGY196657 EQU196650:EQU196657 FAQ196650:FAQ196657 FKM196650:FKM196657 FUI196650:FUI196657 GEE196650:GEE196657 GOA196650:GOA196657 GXW196650:GXW196657 HHS196650:HHS196657 HRO196650:HRO196657 IBK196650:IBK196657 ILG196650:ILG196657 IVC196650:IVC196657 JEY196650:JEY196657 JOU196650:JOU196657 JYQ196650:JYQ196657 KIM196650:KIM196657 KSI196650:KSI196657 LCE196650:LCE196657 LMA196650:LMA196657 LVW196650:LVW196657 MFS196650:MFS196657 MPO196650:MPO196657 MZK196650:MZK196657 NJG196650:NJG196657 NTC196650:NTC196657 OCY196650:OCY196657 OMU196650:OMU196657 OWQ196650:OWQ196657 PGM196650:PGM196657 PQI196650:PQI196657 QAE196650:QAE196657 QKA196650:QKA196657 QTW196650:QTW196657 RDS196650:RDS196657 RNO196650:RNO196657 RXK196650:RXK196657 SHG196650:SHG196657 SRC196650:SRC196657 TAY196650:TAY196657 TKU196650:TKU196657 TUQ196650:TUQ196657 UEM196650:UEM196657 UOI196650:UOI196657 UYE196650:UYE196657 VIA196650:VIA196657 VRW196650:VRW196657 WBS196650:WBS196657 WLO196650:WLO196657 WVK196650:WVK196657 B262186:B262193 IY262186:IY262193 SU262186:SU262193 ACQ262186:ACQ262193 AMM262186:AMM262193 AWI262186:AWI262193 BGE262186:BGE262193 BQA262186:BQA262193 BZW262186:BZW262193 CJS262186:CJS262193 CTO262186:CTO262193 DDK262186:DDK262193 DNG262186:DNG262193 DXC262186:DXC262193 EGY262186:EGY262193 EQU262186:EQU262193 FAQ262186:FAQ262193 FKM262186:FKM262193 FUI262186:FUI262193 GEE262186:GEE262193 GOA262186:GOA262193 GXW262186:GXW262193 HHS262186:HHS262193 HRO262186:HRO262193 IBK262186:IBK262193 ILG262186:ILG262193 IVC262186:IVC262193 JEY262186:JEY262193 JOU262186:JOU262193 JYQ262186:JYQ262193 KIM262186:KIM262193 KSI262186:KSI262193 LCE262186:LCE262193 LMA262186:LMA262193 LVW262186:LVW262193 MFS262186:MFS262193 MPO262186:MPO262193 MZK262186:MZK262193 NJG262186:NJG262193 NTC262186:NTC262193 OCY262186:OCY262193 OMU262186:OMU262193 OWQ262186:OWQ262193 PGM262186:PGM262193 PQI262186:PQI262193 QAE262186:QAE262193 QKA262186:QKA262193 QTW262186:QTW262193 RDS262186:RDS262193 RNO262186:RNO262193 RXK262186:RXK262193 SHG262186:SHG262193 SRC262186:SRC262193 TAY262186:TAY262193 TKU262186:TKU262193 TUQ262186:TUQ262193 UEM262186:UEM262193 UOI262186:UOI262193 UYE262186:UYE262193 VIA262186:VIA262193 VRW262186:VRW262193 WBS262186:WBS262193 WLO262186:WLO262193 WVK262186:WVK262193 B327722:B327729 IY327722:IY327729 SU327722:SU327729 ACQ327722:ACQ327729 AMM327722:AMM327729 AWI327722:AWI327729 BGE327722:BGE327729 BQA327722:BQA327729 BZW327722:BZW327729 CJS327722:CJS327729 CTO327722:CTO327729 DDK327722:DDK327729 DNG327722:DNG327729 DXC327722:DXC327729 EGY327722:EGY327729 EQU327722:EQU327729 FAQ327722:FAQ327729 FKM327722:FKM327729 FUI327722:FUI327729 GEE327722:GEE327729 GOA327722:GOA327729 GXW327722:GXW327729 HHS327722:HHS327729 HRO327722:HRO327729 IBK327722:IBK327729 ILG327722:ILG327729 IVC327722:IVC327729 JEY327722:JEY327729 JOU327722:JOU327729 JYQ327722:JYQ327729 KIM327722:KIM327729 KSI327722:KSI327729 LCE327722:LCE327729 LMA327722:LMA327729 LVW327722:LVW327729 MFS327722:MFS327729 MPO327722:MPO327729 MZK327722:MZK327729 NJG327722:NJG327729 NTC327722:NTC327729 OCY327722:OCY327729 OMU327722:OMU327729 OWQ327722:OWQ327729 PGM327722:PGM327729 PQI327722:PQI327729 QAE327722:QAE327729 QKA327722:QKA327729 QTW327722:QTW327729 RDS327722:RDS327729 RNO327722:RNO327729 RXK327722:RXK327729 SHG327722:SHG327729 SRC327722:SRC327729 TAY327722:TAY327729 TKU327722:TKU327729 TUQ327722:TUQ327729 UEM327722:UEM327729 UOI327722:UOI327729 UYE327722:UYE327729 VIA327722:VIA327729 VRW327722:VRW327729 WBS327722:WBS327729 WLO327722:WLO327729 WVK327722:WVK327729 B393258:B393265 IY393258:IY393265 SU393258:SU393265 ACQ393258:ACQ393265 AMM393258:AMM393265 AWI393258:AWI393265 BGE393258:BGE393265 BQA393258:BQA393265 BZW393258:BZW393265 CJS393258:CJS393265 CTO393258:CTO393265 DDK393258:DDK393265 DNG393258:DNG393265 DXC393258:DXC393265 EGY393258:EGY393265 EQU393258:EQU393265 FAQ393258:FAQ393265 FKM393258:FKM393265 FUI393258:FUI393265 GEE393258:GEE393265 GOA393258:GOA393265 GXW393258:GXW393265 HHS393258:HHS393265 HRO393258:HRO393265 IBK393258:IBK393265 ILG393258:ILG393265 IVC393258:IVC393265 JEY393258:JEY393265 JOU393258:JOU393265 JYQ393258:JYQ393265 KIM393258:KIM393265 KSI393258:KSI393265 LCE393258:LCE393265 LMA393258:LMA393265 LVW393258:LVW393265 MFS393258:MFS393265 MPO393258:MPO393265 MZK393258:MZK393265 NJG393258:NJG393265 NTC393258:NTC393265 OCY393258:OCY393265 OMU393258:OMU393265 OWQ393258:OWQ393265 PGM393258:PGM393265 PQI393258:PQI393265 QAE393258:QAE393265 QKA393258:QKA393265 QTW393258:QTW393265 RDS393258:RDS393265 RNO393258:RNO393265 RXK393258:RXK393265 SHG393258:SHG393265 SRC393258:SRC393265 TAY393258:TAY393265 TKU393258:TKU393265 TUQ393258:TUQ393265 UEM393258:UEM393265 UOI393258:UOI393265 UYE393258:UYE393265 VIA393258:VIA393265 VRW393258:VRW393265 WBS393258:WBS393265 WLO393258:WLO393265 WVK393258:WVK393265 B458794:B458801 IY458794:IY458801 SU458794:SU458801 ACQ458794:ACQ458801 AMM458794:AMM458801 AWI458794:AWI458801 BGE458794:BGE458801 BQA458794:BQA458801 BZW458794:BZW458801 CJS458794:CJS458801 CTO458794:CTO458801 DDK458794:DDK458801 DNG458794:DNG458801 DXC458794:DXC458801 EGY458794:EGY458801 EQU458794:EQU458801 FAQ458794:FAQ458801 FKM458794:FKM458801 FUI458794:FUI458801 GEE458794:GEE458801 GOA458794:GOA458801 GXW458794:GXW458801 HHS458794:HHS458801 HRO458794:HRO458801 IBK458794:IBK458801 ILG458794:ILG458801 IVC458794:IVC458801 JEY458794:JEY458801 JOU458794:JOU458801 JYQ458794:JYQ458801 KIM458794:KIM458801 KSI458794:KSI458801 LCE458794:LCE458801 LMA458794:LMA458801 LVW458794:LVW458801 MFS458794:MFS458801 MPO458794:MPO458801 MZK458794:MZK458801 NJG458794:NJG458801 NTC458794:NTC458801 OCY458794:OCY458801 OMU458794:OMU458801 OWQ458794:OWQ458801 PGM458794:PGM458801 PQI458794:PQI458801 QAE458794:QAE458801 QKA458794:QKA458801 QTW458794:QTW458801 RDS458794:RDS458801 RNO458794:RNO458801 RXK458794:RXK458801 SHG458794:SHG458801 SRC458794:SRC458801 TAY458794:TAY458801 TKU458794:TKU458801 TUQ458794:TUQ458801 UEM458794:UEM458801 UOI458794:UOI458801 UYE458794:UYE458801 VIA458794:VIA458801 VRW458794:VRW458801 WBS458794:WBS458801 WLO458794:WLO458801 WVK458794:WVK458801 B524330:B524337 IY524330:IY524337 SU524330:SU524337 ACQ524330:ACQ524337 AMM524330:AMM524337 AWI524330:AWI524337 BGE524330:BGE524337 BQA524330:BQA524337 BZW524330:BZW524337 CJS524330:CJS524337 CTO524330:CTO524337 DDK524330:DDK524337 DNG524330:DNG524337 DXC524330:DXC524337 EGY524330:EGY524337 EQU524330:EQU524337 FAQ524330:FAQ524337 FKM524330:FKM524337 FUI524330:FUI524337 GEE524330:GEE524337 GOA524330:GOA524337 GXW524330:GXW524337 HHS524330:HHS524337 HRO524330:HRO524337 IBK524330:IBK524337 ILG524330:ILG524337 IVC524330:IVC524337 JEY524330:JEY524337 JOU524330:JOU524337 JYQ524330:JYQ524337 KIM524330:KIM524337 KSI524330:KSI524337 LCE524330:LCE524337 LMA524330:LMA524337 LVW524330:LVW524337 MFS524330:MFS524337 MPO524330:MPO524337 MZK524330:MZK524337 NJG524330:NJG524337 NTC524330:NTC524337 OCY524330:OCY524337 OMU524330:OMU524337 OWQ524330:OWQ524337 PGM524330:PGM524337 PQI524330:PQI524337 QAE524330:QAE524337 QKA524330:QKA524337 QTW524330:QTW524337 RDS524330:RDS524337 RNO524330:RNO524337 RXK524330:RXK524337 SHG524330:SHG524337 SRC524330:SRC524337 TAY524330:TAY524337 TKU524330:TKU524337 TUQ524330:TUQ524337 UEM524330:UEM524337 UOI524330:UOI524337 UYE524330:UYE524337 VIA524330:VIA524337 VRW524330:VRW524337 WBS524330:WBS524337 WLO524330:WLO524337 WVK524330:WVK524337 B589866:B589873 IY589866:IY589873 SU589866:SU589873 ACQ589866:ACQ589873 AMM589866:AMM589873 AWI589866:AWI589873 BGE589866:BGE589873 BQA589866:BQA589873 BZW589866:BZW589873 CJS589866:CJS589873 CTO589866:CTO589873 DDK589866:DDK589873 DNG589866:DNG589873 DXC589866:DXC589873 EGY589866:EGY589873 EQU589866:EQU589873 FAQ589866:FAQ589873 FKM589866:FKM589873 FUI589866:FUI589873 GEE589866:GEE589873 GOA589866:GOA589873 GXW589866:GXW589873 HHS589866:HHS589873 HRO589866:HRO589873 IBK589866:IBK589873 ILG589866:ILG589873 IVC589866:IVC589873 JEY589866:JEY589873 JOU589866:JOU589873 JYQ589866:JYQ589873 KIM589866:KIM589873 KSI589866:KSI589873 LCE589866:LCE589873 LMA589866:LMA589873 LVW589866:LVW589873 MFS589866:MFS589873 MPO589866:MPO589873 MZK589866:MZK589873 NJG589866:NJG589873 NTC589866:NTC589873 OCY589866:OCY589873 OMU589866:OMU589873 OWQ589866:OWQ589873 PGM589866:PGM589873 PQI589866:PQI589873 QAE589866:QAE589873 QKA589866:QKA589873 QTW589866:QTW589873 RDS589866:RDS589873 RNO589866:RNO589873 RXK589866:RXK589873 SHG589866:SHG589873 SRC589866:SRC589873 TAY589866:TAY589873 TKU589866:TKU589873 TUQ589866:TUQ589873 UEM589866:UEM589873 UOI589866:UOI589873 UYE589866:UYE589873 VIA589866:VIA589873 VRW589866:VRW589873 WBS589866:WBS589873 WLO589866:WLO589873 WVK589866:WVK589873 B655402:B655409 IY655402:IY655409 SU655402:SU655409 ACQ655402:ACQ655409 AMM655402:AMM655409 AWI655402:AWI655409 BGE655402:BGE655409 BQA655402:BQA655409 BZW655402:BZW655409 CJS655402:CJS655409 CTO655402:CTO655409 DDK655402:DDK655409 DNG655402:DNG655409 DXC655402:DXC655409 EGY655402:EGY655409 EQU655402:EQU655409 FAQ655402:FAQ655409 FKM655402:FKM655409 FUI655402:FUI655409 GEE655402:GEE655409 GOA655402:GOA655409 GXW655402:GXW655409 HHS655402:HHS655409 HRO655402:HRO655409 IBK655402:IBK655409 ILG655402:ILG655409 IVC655402:IVC655409 JEY655402:JEY655409 JOU655402:JOU655409 JYQ655402:JYQ655409 KIM655402:KIM655409 KSI655402:KSI655409 LCE655402:LCE655409 LMA655402:LMA655409 LVW655402:LVW655409 MFS655402:MFS655409 MPO655402:MPO655409 MZK655402:MZK655409 NJG655402:NJG655409 NTC655402:NTC655409 OCY655402:OCY655409 OMU655402:OMU655409 OWQ655402:OWQ655409 PGM655402:PGM655409 PQI655402:PQI655409 QAE655402:QAE655409 QKA655402:QKA655409 QTW655402:QTW655409 RDS655402:RDS655409 RNO655402:RNO655409 RXK655402:RXK655409 SHG655402:SHG655409 SRC655402:SRC655409 TAY655402:TAY655409 TKU655402:TKU655409 TUQ655402:TUQ655409 UEM655402:UEM655409 UOI655402:UOI655409 UYE655402:UYE655409 VIA655402:VIA655409 VRW655402:VRW655409 WBS655402:WBS655409 WLO655402:WLO655409 WVK655402:WVK655409 B720938:B720945 IY720938:IY720945 SU720938:SU720945 ACQ720938:ACQ720945 AMM720938:AMM720945 AWI720938:AWI720945 BGE720938:BGE720945 BQA720938:BQA720945 BZW720938:BZW720945 CJS720938:CJS720945 CTO720938:CTO720945 DDK720938:DDK720945 DNG720938:DNG720945 DXC720938:DXC720945 EGY720938:EGY720945 EQU720938:EQU720945 FAQ720938:FAQ720945 FKM720938:FKM720945 FUI720938:FUI720945 GEE720938:GEE720945 GOA720938:GOA720945 GXW720938:GXW720945 HHS720938:HHS720945 HRO720938:HRO720945 IBK720938:IBK720945 ILG720938:ILG720945 IVC720938:IVC720945 JEY720938:JEY720945 JOU720938:JOU720945 JYQ720938:JYQ720945 KIM720938:KIM720945 KSI720938:KSI720945 LCE720938:LCE720945 LMA720938:LMA720945 LVW720938:LVW720945 MFS720938:MFS720945 MPO720938:MPO720945 MZK720938:MZK720945 NJG720938:NJG720945 NTC720938:NTC720945 OCY720938:OCY720945 OMU720938:OMU720945 OWQ720938:OWQ720945 PGM720938:PGM720945 PQI720938:PQI720945 QAE720938:QAE720945 QKA720938:QKA720945 QTW720938:QTW720945 RDS720938:RDS720945 RNO720938:RNO720945 RXK720938:RXK720945 SHG720938:SHG720945 SRC720938:SRC720945 TAY720938:TAY720945 TKU720938:TKU720945 TUQ720938:TUQ720945 UEM720938:UEM720945 UOI720938:UOI720945 UYE720938:UYE720945 VIA720938:VIA720945 VRW720938:VRW720945 WBS720938:WBS720945 WLO720938:WLO720945 WVK720938:WVK720945 B786474:B786481 IY786474:IY786481 SU786474:SU786481 ACQ786474:ACQ786481 AMM786474:AMM786481 AWI786474:AWI786481 BGE786474:BGE786481 BQA786474:BQA786481 BZW786474:BZW786481 CJS786474:CJS786481 CTO786474:CTO786481 DDK786474:DDK786481 DNG786474:DNG786481 DXC786474:DXC786481 EGY786474:EGY786481 EQU786474:EQU786481 FAQ786474:FAQ786481 FKM786474:FKM786481 FUI786474:FUI786481 GEE786474:GEE786481 GOA786474:GOA786481 GXW786474:GXW786481 HHS786474:HHS786481 HRO786474:HRO786481 IBK786474:IBK786481 ILG786474:ILG786481 IVC786474:IVC786481 JEY786474:JEY786481 JOU786474:JOU786481 JYQ786474:JYQ786481 KIM786474:KIM786481 KSI786474:KSI786481 LCE786474:LCE786481 LMA786474:LMA786481 LVW786474:LVW786481 MFS786474:MFS786481 MPO786474:MPO786481 MZK786474:MZK786481 NJG786474:NJG786481 NTC786474:NTC786481 OCY786474:OCY786481 OMU786474:OMU786481 OWQ786474:OWQ786481 PGM786474:PGM786481 PQI786474:PQI786481 QAE786474:QAE786481 QKA786474:QKA786481 QTW786474:QTW786481 RDS786474:RDS786481 RNO786474:RNO786481 RXK786474:RXK786481 SHG786474:SHG786481 SRC786474:SRC786481 TAY786474:TAY786481 TKU786474:TKU786481 TUQ786474:TUQ786481 UEM786474:UEM786481 UOI786474:UOI786481 UYE786474:UYE786481 VIA786474:VIA786481 VRW786474:VRW786481 WBS786474:WBS786481 WLO786474:WLO786481 WVK786474:WVK786481 B852010:B852017 IY852010:IY852017 SU852010:SU852017 ACQ852010:ACQ852017 AMM852010:AMM852017 AWI852010:AWI852017 BGE852010:BGE852017 BQA852010:BQA852017 BZW852010:BZW852017 CJS852010:CJS852017 CTO852010:CTO852017 DDK852010:DDK852017 DNG852010:DNG852017 DXC852010:DXC852017 EGY852010:EGY852017 EQU852010:EQU852017 FAQ852010:FAQ852017 FKM852010:FKM852017 FUI852010:FUI852017 GEE852010:GEE852017 GOA852010:GOA852017 GXW852010:GXW852017 HHS852010:HHS852017 HRO852010:HRO852017 IBK852010:IBK852017 ILG852010:ILG852017 IVC852010:IVC852017 JEY852010:JEY852017 JOU852010:JOU852017 JYQ852010:JYQ852017 KIM852010:KIM852017 KSI852010:KSI852017 LCE852010:LCE852017 LMA852010:LMA852017 LVW852010:LVW852017 MFS852010:MFS852017 MPO852010:MPO852017 MZK852010:MZK852017 NJG852010:NJG852017 NTC852010:NTC852017 OCY852010:OCY852017 OMU852010:OMU852017 OWQ852010:OWQ852017 PGM852010:PGM852017 PQI852010:PQI852017 QAE852010:QAE852017 QKA852010:QKA852017 QTW852010:QTW852017 RDS852010:RDS852017 RNO852010:RNO852017 RXK852010:RXK852017 SHG852010:SHG852017 SRC852010:SRC852017 TAY852010:TAY852017 TKU852010:TKU852017 TUQ852010:TUQ852017 UEM852010:UEM852017 UOI852010:UOI852017 UYE852010:UYE852017 VIA852010:VIA852017 VRW852010:VRW852017 WBS852010:WBS852017 WLO852010:WLO852017 WVK852010:WVK852017 B917546:B917553 IY917546:IY917553 SU917546:SU917553 ACQ917546:ACQ917553 AMM917546:AMM917553 AWI917546:AWI917553 BGE917546:BGE917553 BQA917546:BQA917553 BZW917546:BZW917553 CJS917546:CJS917553 CTO917546:CTO917553 DDK917546:DDK917553 DNG917546:DNG917553 DXC917546:DXC917553 EGY917546:EGY917553 EQU917546:EQU917553 FAQ917546:FAQ917553 FKM917546:FKM917553 FUI917546:FUI917553 GEE917546:GEE917553 GOA917546:GOA917553 GXW917546:GXW917553 HHS917546:HHS917553 HRO917546:HRO917553 IBK917546:IBK917553 ILG917546:ILG917553 IVC917546:IVC917553 JEY917546:JEY917553 JOU917546:JOU917553 JYQ917546:JYQ917553 KIM917546:KIM917553 KSI917546:KSI917553 LCE917546:LCE917553 LMA917546:LMA917553 LVW917546:LVW917553 MFS917546:MFS917553 MPO917546:MPO917553 MZK917546:MZK917553 NJG917546:NJG917553 NTC917546:NTC917553 OCY917546:OCY917553 OMU917546:OMU917553 OWQ917546:OWQ917553 PGM917546:PGM917553 PQI917546:PQI917553 QAE917546:QAE917553 QKA917546:QKA917553 QTW917546:QTW917553 RDS917546:RDS917553 RNO917546:RNO917553 RXK917546:RXK917553 SHG917546:SHG917553 SRC917546:SRC917553 TAY917546:TAY917553 TKU917546:TKU917553 TUQ917546:TUQ917553 UEM917546:UEM917553 UOI917546:UOI917553 UYE917546:UYE917553 VIA917546:VIA917553 VRW917546:VRW917553 WBS917546:WBS917553 WLO917546:WLO917553 WVK917546:WVK917553 B983082:B983089 IY983082:IY983089 SU983082:SU983089 ACQ983082:ACQ983089 AMM983082:AMM983089 AWI983082:AWI983089 BGE983082:BGE983089 BQA983082:BQA983089 BZW983082:BZW983089 CJS983082:CJS983089 CTO983082:CTO983089 DDK983082:DDK983089 DNG983082:DNG983089 DXC983082:DXC983089 EGY983082:EGY983089 EQU983082:EQU983089 FAQ983082:FAQ983089 FKM983082:FKM983089 FUI983082:FUI983089 GEE983082:GEE983089 GOA983082:GOA983089 GXW983082:GXW983089 HHS983082:HHS983089 HRO983082:HRO983089 IBK983082:IBK983089 ILG983082:ILG983089 IVC983082:IVC983089 JEY983082:JEY983089 JOU983082:JOU983089 JYQ983082:JYQ983089 KIM983082:KIM983089 KSI983082:KSI983089 LCE983082:LCE983089 LMA983082:LMA983089 LVW983082:LVW983089 MFS983082:MFS983089 MPO983082:MPO983089 MZK983082:MZK983089 NJG983082:NJG983089 NTC983082:NTC983089 OCY983082:OCY983089 OMU983082:OMU983089 OWQ983082:OWQ983089 PGM983082:PGM983089 PQI983082:PQI983089 QAE983082:QAE983089 QKA983082:QKA983089 QTW983082:QTW983089 RDS983082:RDS983089 RNO983082:RNO983089 RXK983082:RXK983089 SHG983082:SHG983089 SRC983082:SRC983089 TAY983082:TAY983089 TKU983082:TKU983089 TUQ983082:TUQ983089 UEM983082:UEM983089 UOI983082:UOI983089 UYE983082:UYE983089 VIA983082:VIA983089 VRW983082:VRW983089 WBS983082:WBS983089 WLO983082:WLO983089 B38" xr:uid="{48CF49F6-A542-4D0F-87F8-0A411123D900}">
      <formula1>Valore</formula1>
    </dataValidation>
  </dataValidations>
  <pageMargins left="0.7" right="0.7" top="0.75" bottom="0.75" header="0.3" footer="0.3"/>
  <pageSetup paperSize="9" scale="65" orientation="landscape"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B72E1744-7D06-4A04-9E62-38BB13B0CD61}">
          <x14:formula1>
            <xm:f>Foglio1!$B$2:$B$10</xm:f>
          </x14:formula1>
          <xm:sqref>B39:B46 C49</xm:sqref>
        </x14:dataValidation>
        <x14:dataValidation type="list" allowBlank="1" showInputMessage="1" showErrorMessage="1" xr:uid="{CDC251B0-77AC-42BE-970C-40A70436F75B}">
          <x14:formula1>
            <xm:f>Foglio1!$A$2:$A$10</xm:f>
          </x14:formula1>
          <xm:sqref>A39:A46 B49</xm:sqref>
        </x14:dataValidation>
      </x14:dataValidations>
    </ext>
  </extLs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BA490E-4033-4C64-9F3E-BB7C4EF1E87E}">
  <dimension ref="A1:BJ79"/>
  <sheetViews>
    <sheetView zoomScaleNormal="100" workbookViewId="0">
      <selection sqref="A1:XFD1048576"/>
    </sheetView>
  </sheetViews>
  <sheetFormatPr defaultRowHeight="24" customHeight="1" x14ac:dyDescent="0.25"/>
  <cols>
    <col min="1" max="1" width="1.28515625" style="42" customWidth="1"/>
    <col min="2" max="2" width="52.42578125" style="42" customWidth="1"/>
    <col min="3" max="3" width="48.7109375" style="42" customWidth="1"/>
    <col min="4" max="4" width="6.7109375" style="60" customWidth="1"/>
    <col min="5" max="5" width="8.28515625" style="60" customWidth="1"/>
    <col min="6" max="6" width="6.42578125" style="60" hidden="1" customWidth="1"/>
    <col min="7" max="7" width="6.85546875" style="61" customWidth="1"/>
    <col min="8" max="8" width="13.7109375" style="42" customWidth="1"/>
    <col min="9" max="9" width="15.7109375" style="42" customWidth="1"/>
    <col min="10" max="10" width="14.7109375" style="42" customWidth="1"/>
    <col min="11" max="11" width="15" style="42" customWidth="1"/>
    <col min="12" max="12" width="14.28515625" style="42" customWidth="1"/>
    <col min="13" max="13" width="15.140625" style="42" customWidth="1"/>
    <col min="14" max="14" width="1.5703125" style="42" customWidth="1"/>
    <col min="15" max="15" width="18.85546875" style="42" hidden="1" customWidth="1"/>
    <col min="16" max="16" width="8" style="42" hidden="1" customWidth="1"/>
    <col min="17" max="28" width="8" style="42" customWidth="1"/>
    <col min="29" max="32" width="9.28515625" style="42" customWidth="1"/>
    <col min="33" max="60" width="8.85546875" style="42"/>
    <col min="61" max="61" width="64" style="136" customWidth="1"/>
    <col min="62" max="62" width="97.85546875" style="136" customWidth="1"/>
    <col min="63" max="256" width="8.85546875" style="42"/>
    <col min="257" max="257" width="1.28515625" style="42" customWidth="1"/>
    <col min="258" max="258" width="44.85546875" style="42" customWidth="1"/>
    <col min="259" max="259" width="47.28515625" style="42" customWidth="1"/>
    <col min="260" max="260" width="8.140625" style="42" customWidth="1"/>
    <col min="261" max="261" width="8.28515625" style="42" customWidth="1"/>
    <col min="262" max="262" width="5.42578125" style="42" customWidth="1"/>
    <col min="263" max="263" width="8.5703125" style="42" customWidth="1"/>
    <col min="264" max="264" width="13.7109375" style="42" customWidth="1"/>
    <col min="265" max="265" width="15.7109375" style="42" customWidth="1"/>
    <col min="266" max="266" width="14.7109375" style="42" customWidth="1"/>
    <col min="267" max="267" width="15" style="42" customWidth="1"/>
    <col min="268" max="269" width="14.28515625" style="42" customWidth="1"/>
    <col min="270" max="270" width="0" style="42" hidden="1" customWidth="1"/>
    <col min="271" max="271" width="18.85546875" style="42" customWidth="1"/>
    <col min="272" max="284" width="8" style="42" customWidth="1"/>
    <col min="285" max="288" width="9.28515625" style="42" customWidth="1"/>
    <col min="289" max="316" width="8.85546875" style="42"/>
    <col min="317" max="317" width="64" style="42" customWidth="1"/>
    <col min="318" max="318" width="97.85546875" style="42" customWidth="1"/>
    <col min="319" max="512" width="8.85546875" style="42"/>
    <col min="513" max="513" width="1.28515625" style="42" customWidth="1"/>
    <col min="514" max="514" width="44.85546875" style="42" customWidth="1"/>
    <col min="515" max="515" width="47.28515625" style="42" customWidth="1"/>
    <col min="516" max="516" width="8.140625" style="42" customWidth="1"/>
    <col min="517" max="517" width="8.28515625" style="42" customWidth="1"/>
    <col min="518" max="518" width="5.42578125" style="42" customWidth="1"/>
    <col min="519" max="519" width="8.5703125" style="42" customWidth="1"/>
    <col min="520" max="520" width="13.7109375" style="42" customWidth="1"/>
    <col min="521" max="521" width="15.7109375" style="42" customWidth="1"/>
    <col min="522" max="522" width="14.7109375" style="42" customWidth="1"/>
    <col min="523" max="523" width="15" style="42" customWidth="1"/>
    <col min="524" max="525" width="14.28515625" style="42" customWidth="1"/>
    <col min="526" max="526" width="0" style="42" hidden="1" customWidth="1"/>
    <col min="527" max="527" width="18.85546875" style="42" customWidth="1"/>
    <col min="528" max="540" width="8" style="42" customWidth="1"/>
    <col min="541" max="544" width="9.28515625" style="42" customWidth="1"/>
    <col min="545" max="572" width="8.85546875" style="42"/>
    <col min="573" max="573" width="64" style="42" customWidth="1"/>
    <col min="574" max="574" width="97.85546875" style="42" customWidth="1"/>
    <col min="575" max="768" width="8.85546875" style="42"/>
    <col min="769" max="769" width="1.28515625" style="42" customWidth="1"/>
    <col min="770" max="770" width="44.85546875" style="42" customWidth="1"/>
    <col min="771" max="771" width="47.28515625" style="42" customWidth="1"/>
    <col min="772" max="772" width="8.140625" style="42" customWidth="1"/>
    <col min="773" max="773" width="8.28515625" style="42" customWidth="1"/>
    <col min="774" max="774" width="5.42578125" style="42" customWidth="1"/>
    <col min="775" max="775" width="8.5703125" style="42" customWidth="1"/>
    <col min="776" max="776" width="13.7109375" style="42" customWidth="1"/>
    <col min="777" max="777" width="15.7109375" style="42" customWidth="1"/>
    <col min="778" max="778" width="14.7109375" style="42" customWidth="1"/>
    <col min="779" max="779" width="15" style="42" customWidth="1"/>
    <col min="780" max="781" width="14.28515625" style="42" customWidth="1"/>
    <col min="782" max="782" width="0" style="42" hidden="1" customWidth="1"/>
    <col min="783" max="783" width="18.85546875" style="42" customWidth="1"/>
    <col min="784" max="796" width="8" style="42" customWidth="1"/>
    <col min="797" max="800" width="9.28515625" style="42" customWidth="1"/>
    <col min="801" max="828" width="8.85546875" style="42"/>
    <col min="829" max="829" width="64" style="42" customWidth="1"/>
    <col min="830" max="830" width="97.85546875" style="42" customWidth="1"/>
    <col min="831" max="1024" width="8.85546875" style="42"/>
    <col min="1025" max="1025" width="1.28515625" style="42" customWidth="1"/>
    <col min="1026" max="1026" width="44.85546875" style="42" customWidth="1"/>
    <col min="1027" max="1027" width="47.28515625" style="42" customWidth="1"/>
    <col min="1028" max="1028" width="8.140625" style="42" customWidth="1"/>
    <col min="1029" max="1029" width="8.28515625" style="42" customWidth="1"/>
    <col min="1030" max="1030" width="5.42578125" style="42" customWidth="1"/>
    <col min="1031" max="1031" width="8.5703125" style="42" customWidth="1"/>
    <col min="1032" max="1032" width="13.7109375" style="42" customWidth="1"/>
    <col min="1033" max="1033" width="15.7109375" style="42" customWidth="1"/>
    <col min="1034" max="1034" width="14.7109375" style="42" customWidth="1"/>
    <col min="1035" max="1035" width="15" style="42" customWidth="1"/>
    <col min="1036" max="1037" width="14.28515625" style="42" customWidth="1"/>
    <col min="1038" max="1038" width="0" style="42" hidden="1" customWidth="1"/>
    <col min="1039" max="1039" width="18.85546875" style="42" customWidth="1"/>
    <col min="1040" max="1052" width="8" style="42" customWidth="1"/>
    <col min="1053" max="1056" width="9.28515625" style="42" customWidth="1"/>
    <col min="1057" max="1084" width="8.85546875" style="42"/>
    <col min="1085" max="1085" width="64" style="42" customWidth="1"/>
    <col min="1086" max="1086" width="97.85546875" style="42" customWidth="1"/>
    <col min="1087" max="1280" width="8.85546875" style="42"/>
    <col min="1281" max="1281" width="1.28515625" style="42" customWidth="1"/>
    <col min="1282" max="1282" width="44.85546875" style="42" customWidth="1"/>
    <col min="1283" max="1283" width="47.28515625" style="42" customWidth="1"/>
    <col min="1284" max="1284" width="8.140625" style="42" customWidth="1"/>
    <col min="1285" max="1285" width="8.28515625" style="42" customWidth="1"/>
    <col min="1286" max="1286" width="5.42578125" style="42" customWidth="1"/>
    <col min="1287" max="1287" width="8.5703125" style="42" customWidth="1"/>
    <col min="1288" max="1288" width="13.7109375" style="42" customWidth="1"/>
    <col min="1289" max="1289" width="15.7109375" style="42" customWidth="1"/>
    <col min="1290" max="1290" width="14.7109375" style="42" customWidth="1"/>
    <col min="1291" max="1291" width="15" style="42" customWidth="1"/>
    <col min="1292" max="1293" width="14.28515625" style="42" customWidth="1"/>
    <col min="1294" max="1294" width="0" style="42" hidden="1" customWidth="1"/>
    <col min="1295" max="1295" width="18.85546875" style="42" customWidth="1"/>
    <col min="1296" max="1308" width="8" style="42" customWidth="1"/>
    <col min="1309" max="1312" width="9.28515625" style="42" customWidth="1"/>
    <col min="1313" max="1340" width="8.85546875" style="42"/>
    <col min="1341" max="1341" width="64" style="42" customWidth="1"/>
    <col min="1342" max="1342" width="97.85546875" style="42" customWidth="1"/>
    <col min="1343" max="1536" width="8.85546875" style="42"/>
    <col min="1537" max="1537" width="1.28515625" style="42" customWidth="1"/>
    <col min="1538" max="1538" width="44.85546875" style="42" customWidth="1"/>
    <col min="1539" max="1539" width="47.28515625" style="42" customWidth="1"/>
    <col min="1540" max="1540" width="8.140625" style="42" customWidth="1"/>
    <col min="1541" max="1541" width="8.28515625" style="42" customWidth="1"/>
    <col min="1542" max="1542" width="5.42578125" style="42" customWidth="1"/>
    <col min="1543" max="1543" width="8.5703125" style="42" customWidth="1"/>
    <col min="1544" max="1544" width="13.7109375" style="42" customWidth="1"/>
    <col min="1545" max="1545" width="15.7109375" style="42" customWidth="1"/>
    <col min="1546" max="1546" width="14.7109375" style="42" customWidth="1"/>
    <col min="1547" max="1547" width="15" style="42" customWidth="1"/>
    <col min="1548" max="1549" width="14.28515625" style="42" customWidth="1"/>
    <col min="1550" max="1550" width="0" style="42" hidden="1" customWidth="1"/>
    <col min="1551" max="1551" width="18.85546875" style="42" customWidth="1"/>
    <col min="1552" max="1564" width="8" style="42" customWidth="1"/>
    <col min="1565" max="1568" width="9.28515625" style="42" customWidth="1"/>
    <col min="1569" max="1596" width="8.85546875" style="42"/>
    <col min="1597" max="1597" width="64" style="42" customWidth="1"/>
    <col min="1598" max="1598" width="97.85546875" style="42" customWidth="1"/>
    <col min="1599" max="1792" width="8.85546875" style="42"/>
    <col min="1793" max="1793" width="1.28515625" style="42" customWidth="1"/>
    <col min="1794" max="1794" width="44.85546875" style="42" customWidth="1"/>
    <col min="1795" max="1795" width="47.28515625" style="42" customWidth="1"/>
    <col min="1796" max="1796" width="8.140625" style="42" customWidth="1"/>
    <col min="1797" max="1797" width="8.28515625" style="42" customWidth="1"/>
    <col min="1798" max="1798" width="5.42578125" style="42" customWidth="1"/>
    <col min="1799" max="1799" width="8.5703125" style="42" customWidth="1"/>
    <col min="1800" max="1800" width="13.7109375" style="42" customWidth="1"/>
    <col min="1801" max="1801" width="15.7109375" style="42" customWidth="1"/>
    <col min="1802" max="1802" width="14.7109375" style="42" customWidth="1"/>
    <col min="1803" max="1803" width="15" style="42" customWidth="1"/>
    <col min="1804" max="1805" width="14.28515625" style="42" customWidth="1"/>
    <col min="1806" max="1806" width="0" style="42" hidden="1" customWidth="1"/>
    <col min="1807" max="1807" width="18.85546875" style="42" customWidth="1"/>
    <col min="1808" max="1820" width="8" style="42" customWidth="1"/>
    <col min="1821" max="1824" width="9.28515625" style="42" customWidth="1"/>
    <col min="1825" max="1852" width="8.85546875" style="42"/>
    <col min="1853" max="1853" width="64" style="42" customWidth="1"/>
    <col min="1854" max="1854" width="97.85546875" style="42" customWidth="1"/>
    <col min="1855" max="2048" width="8.85546875" style="42"/>
    <col min="2049" max="2049" width="1.28515625" style="42" customWidth="1"/>
    <col min="2050" max="2050" width="44.85546875" style="42" customWidth="1"/>
    <col min="2051" max="2051" width="47.28515625" style="42" customWidth="1"/>
    <col min="2052" max="2052" width="8.140625" style="42" customWidth="1"/>
    <col min="2053" max="2053" width="8.28515625" style="42" customWidth="1"/>
    <col min="2054" max="2054" width="5.42578125" style="42" customWidth="1"/>
    <col min="2055" max="2055" width="8.5703125" style="42" customWidth="1"/>
    <col min="2056" max="2056" width="13.7109375" style="42" customWidth="1"/>
    <col min="2057" max="2057" width="15.7109375" style="42" customWidth="1"/>
    <col min="2058" max="2058" width="14.7109375" style="42" customWidth="1"/>
    <col min="2059" max="2059" width="15" style="42" customWidth="1"/>
    <col min="2060" max="2061" width="14.28515625" style="42" customWidth="1"/>
    <col min="2062" max="2062" width="0" style="42" hidden="1" customWidth="1"/>
    <col min="2063" max="2063" width="18.85546875" style="42" customWidth="1"/>
    <col min="2064" max="2076" width="8" style="42" customWidth="1"/>
    <col min="2077" max="2080" width="9.28515625" style="42" customWidth="1"/>
    <col min="2081" max="2108" width="8.85546875" style="42"/>
    <col min="2109" max="2109" width="64" style="42" customWidth="1"/>
    <col min="2110" max="2110" width="97.85546875" style="42" customWidth="1"/>
    <col min="2111" max="2304" width="8.85546875" style="42"/>
    <col min="2305" max="2305" width="1.28515625" style="42" customWidth="1"/>
    <col min="2306" max="2306" width="44.85546875" style="42" customWidth="1"/>
    <col min="2307" max="2307" width="47.28515625" style="42" customWidth="1"/>
    <col min="2308" max="2308" width="8.140625" style="42" customWidth="1"/>
    <col min="2309" max="2309" width="8.28515625" style="42" customWidth="1"/>
    <col min="2310" max="2310" width="5.42578125" style="42" customWidth="1"/>
    <col min="2311" max="2311" width="8.5703125" style="42" customWidth="1"/>
    <col min="2312" max="2312" width="13.7109375" style="42" customWidth="1"/>
    <col min="2313" max="2313" width="15.7109375" style="42" customWidth="1"/>
    <col min="2314" max="2314" width="14.7109375" style="42" customWidth="1"/>
    <col min="2315" max="2315" width="15" style="42" customWidth="1"/>
    <col min="2316" max="2317" width="14.28515625" style="42" customWidth="1"/>
    <col min="2318" max="2318" width="0" style="42" hidden="1" customWidth="1"/>
    <col min="2319" max="2319" width="18.85546875" style="42" customWidth="1"/>
    <col min="2320" max="2332" width="8" style="42" customWidth="1"/>
    <col min="2333" max="2336" width="9.28515625" style="42" customWidth="1"/>
    <col min="2337" max="2364" width="8.85546875" style="42"/>
    <col min="2365" max="2365" width="64" style="42" customWidth="1"/>
    <col min="2366" max="2366" width="97.85546875" style="42" customWidth="1"/>
    <col min="2367" max="2560" width="8.85546875" style="42"/>
    <col min="2561" max="2561" width="1.28515625" style="42" customWidth="1"/>
    <col min="2562" max="2562" width="44.85546875" style="42" customWidth="1"/>
    <col min="2563" max="2563" width="47.28515625" style="42" customWidth="1"/>
    <col min="2564" max="2564" width="8.140625" style="42" customWidth="1"/>
    <col min="2565" max="2565" width="8.28515625" style="42" customWidth="1"/>
    <col min="2566" max="2566" width="5.42578125" style="42" customWidth="1"/>
    <col min="2567" max="2567" width="8.5703125" style="42" customWidth="1"/>
    <col min="2568" max="2568" width="13.7109375" style="42" customWidth="1"/>
    <col min="2569" max="2569" width="15.7109375" style="42" customWidth="1"/>
    <col min="2570" max="2570" width="14.7109375" style="42" customWidth="1"/>
    <col min="2571" max="2571" width="15" style="42" customWidth="1"/>
    <col min="2572" max="2573" width="14.28515625" style="42" customWidth="1"/>
    <col min="2574" max="2574" width="0" style="42" hidden="1" customWidth="1"/>
    <col min="2575" max="2575" width="18.85546875" style="42" customWidth="1"/>
    <col min="2576" max="2588" width="8" style="42" customWidth="1"/>
    <col min="2589" max="2592" width="9.28515625" style="42" customWidth="1"/>
    <col min="2593" max="2620" width="8.85546875" style="42"/>
    <col min="2621" max="2621" width="64" style="42" customWidth="1"/>
    <col min="2622" max="2622" width="97.85546875" style="42" customWidth="1"/>
    <col min="2623" max="2816" width="8.85546875" style="42"/>
    <col min="2817" max="2817" width="1.28515625" style="42" customWidth="1"/>
    <col min="2818" max="2818" width="44.85546875" style="42" customWidth="1"/>
    <col min="2819" max="2819" width="47.28515625" style="42" customWidth="1"/>
    <col min="2820" max="2820" width="8.140625" style="42" customWidth="1"/>
    <col min="2821" max="2821" width="8.28515625" style="42" customWidth="1"/>
    <col min="2822" max="2822" width="5.42578125" style="42" customWidth="1"/>
    <col min="2823" max="2823" width="8.5703125" style="42" customWidth="1"/>
    <col min="2824" max="2824" width="13.7109375" style="42" customWidth="1"/>
    <col min="2825" max="2825" width="15.7109375" style="42" customWidth="1"/>
    <col min="2826" max="2826" width="14.7109375" style="42" customWidth="1"/>
    <col min="2827" max="2827" width="15" style="42" customWidth="1"/>
    <col min="2828" max="2829" width="14.28515625" style="42" customWidth="1"/>
    <col min="2830" max="2830" width="0" style="42" hidden="1" customWidth="1"/>
    <col min="2831" max="2831" width="18.85546875" style="42" customWidth="1"/>
    <col min="2832" max="2844" width="8" style="42" customWidth="1"/>
    <col min="2845" max="2848" width="9.28515625" style="42" customWidth="1"/>
    <col min="2849" max="2876" width="8.85546875" style="42"/>
    <col min="2877" max="2877" width="64" style="42" customWidth="1"/>
    <col min="2878" max="2878" width="97.85546875" style="42" customWidth="1"/>
    <col min="2879" max="3072" width="8.85546875" style="42"/>
    <col min="3073" max="3073" width="1.28515625" style="42" customWidth="1"/>
    <col min="3074" max="3074" width="44.85546875" style="42" customWidth="1"/>
    <col min="3075" max="3075" width="47.28515625" style="42" customWidth="1"/>
    <col min="3076" max="3076" width="8.140625" style="42" customWidth="1"/>
    <col min="3077" max="3077" width="8.28515625" style="42" customWidth="1"/>
    <col min="3078" max="3078" width="5.42578125" style="42" customWidth="1"/>
    <col min="3079" max="3079" width="8.5703125" style="42" customWidth="1"/>
    <col min="3080" max="3080" width="13.7109375" style="42" customWidth="1"/>
    <col min="3081" max="3081" width="15.7109375" style="42" customWidth="1"/>
    <col min="3082" max="3082" width="14.7109375" style="42" customWidth="1"/>
    <col min="3083" max="3083" width="15" style="42" customWidth="1"/>
    <col min="3084" max="3085" width="14.28515625" style="42" customWidth="1"/>
    <col min="3086" max="3086" width="0" style="42" hidden="1" customWidth="1"/>
    <col min="3087" max="3087" width="18.85546875" style="42" customWidth="1"/>
    <col min="3088" max="3100" width="8" style="42" customWidth="1"/>
    <col min="3101" max="3104" width="9.28515625" style="42" customWidth="1"/>
    <col min="3105" max="3132" width="8.85546875" style="42"/>
    <col min="3133" max="3133" width="64" style="42" customWidth="1"/>
    <col min="3134" max="3134" width="97.85546875" style="42" customWidth="1"/>
    <col min="3135" max="3328" width="8.85546875" style="42"/>
    <col min="3329" max="3329" width="1.28515625" style="42" customWidth="1"/>
    <col min="3330" max="3330" width="44.85546875" style="42" customWidth="1"/>
    <col min="3331" max="3331" width="47.28515625" style="42" customWidth="1"/>
    <col min="3332" max="3332" width="8.140625" style="42" customWidth="1"/>
    <col min="3333" max="3333" width="8.28515625" style="42" customWidth="1"/>
    <col min="3334" max="3334" width="5.42578125" style="42" customWidth="1"/>
    <col min="3335" max="3335" width="8.5703125" style="42" customWidth="1"/>
    <col min="3336" max="3336" width="13.7109375" style="42" customWidth="1"/>
    <col min="3337" max="3337" width="15.7109375" style="42" customWidth="1"/>
    <col min="3338" max="3338" width="14.7109375" style="42" customWidth="1"/>
    <col min="3339" max="3339" width="15" style="42" customWidth="1"/>
    <col min="3340" max="3341" width="14.28515625" style="42" customWidth="1"/>
    <col min="3342" max="3342" width="0" style="42" hidden="1" customWidth="1"/>
    <col min="3343" max="3343" width="18.85546875" style="42" customWidth="1"/>
    <col min="3344" max="3356" width="8" style="42" customWidth="1"/>
    <col min="3357" max="3360" width="9.28515625" style="42" customWidth="1"/>
    <col min="3361" max="3388" width="8.85546875" style="42"/>
    <col min="3389" max="3389" width="64" style="42" customWidth="1"/>
    <col min="3390" max="3390" width="97.85546875" style="42" customWidth="1"/>
    <col min="3391" max="3584" width="8.85546875" style="42"/>
    <col min="3585" max="3585" width="1.28515625" style="42" customWidth="1"/>
    <col min="3586" max="3586" width="44.85546875" style="42" customWidth="1"/>
    <col min="3587" max="3587" width="47.28515625" style="42" customWidth="1"/>
    <col min="3588" max="3588" width="8.140625" style="42" customWidth="1"/>
    <col min="3589" max="3589" width="8.28515625" style="42" customWidth="1"/>
    <col min="3590" max="3590" width="5.42578125" style="42" customWidth="1"/>
    <col min="3591" max="3591" width="8.5703125" style="42" customWidth="1"/>
    <col min="3592" max="3592" width="13.7109375" style="42" customWidth="1"/>
    <col min="3593" max="3593" width="15.7109375" style="42" customWidth="1"/>
    <col min="3594" max="3594" width="14.7109375" style="42" customWidth="1"/>
    <col min="3595" max="3595" width="15" style="42" customWidth="1"/>
    <col min="3596" max="3597" width="14.28515625" style="42" customWidth="1"/>
    <col min="3598" max="3598" width="0" style="42" hidden="1" customWidth="1"/>
    <col min="3599" max="3599" width="18.85546875" style="42" customWidth="1"/>
    <col min="3600" max="3612" width="8" style="42" customWidth="1"/>
    <col min="3613" max="3616" width="9.28515625" style="42" customWidth="1"/>
    <col min="3617" max="3644" width="8.85546875" style="42"/>
    <col min="3645" max="3645" width="64" style="42" customWidth="1"/>
    <col min="3646" max="3646" width="97.85546875" style="42" customWidth="1"/>
    <col min="3647" max="3840" width="8.85546875" style="42"/>
    <col min="3841" max="3841" width="1.28515625" style="42" customWidth="1"/>
    <col min="3842" max="3842" width="44.85546875" style="42" customWidth="1"/>
    <col min="3843" max="3843" width="47.28515625" style="42" customWidth="1"/>
    <col min="3844" max="3844" width="8.140625" style="42" customWidth="1"/>
    <col min="3845" max="3845" width="8.28515625" style="42" customWidth="1"/>
    <col min="3846" max="3846" width="5.42578125" style="42" customWidth="1"/>
    <col min="3847" max="3847" width="8.5703125" style="42" customWidth="1"/>
    <col min="3848" max="3848" width="13.7109375" style="42" customWidth="1"/>
    <col min="3849" max="3849" width="15.7109375" style="42" customWidth="1"/>
    <col min="3850" max="3850" width="14.7109375" style="42" customWidth="1"/>
    <col min="3851" max="3851" width="15" style="42" customWidth="1"/>
    <col min="3852" max="3853" width="14.28515625" style="42" customWidth="1"/>
    <col min="3854" max="3854" width="0" style="42" hidden="1" customWidth="1"/>
    <col min="3855" max="3855" width="18.85546875" style="42" customWidth="1"/>
    <col min="3856" max="3868" width="8" style="42" customWidth="1"/>
    <col min="3869" max="3872" width="9.28515625" style="42" customWidth="1"/>
    <col min="3873" max="3900" width="8.85546875" style="42"/>
    <col min="3901" max="3901" width="64" style="42" customWidth="1"/>
    <col min="3902" max="3902" width="97.85546875" style="42" customWidth="1"/>
    <col min="3903" max="4096" width="8.85546875" style="42"/>
    <col min="4097" max="4097" width="1.28515625" style="42" customWidth="1"/>
    <col min="4098" max="4098" width="44.85546875" style="42" customWidth="1"/>
    <col min="4099" max="4099" width="47.28515625" style="42" customWidth="1"/>
    <col min="4100" max="4100" width="8.140625" style="42" customWidth="1"/>
    <col min="4101" max="4101" width="8.28515625" style="42" customWidth="1"/>
    <col min="4102" max="4102" width="5.42578125" style="42" customWidth="1"/>
    <col min="4103" max="4103" width="8.5703125" style="42" customWidth="1"/>
    <col min="4104" max="4104" width="13.7109375" style="42" customWidth="1"/>
    <col min="4105" max="4105" width="15.7109375" style="42" customWidth="1"/>
    <col min="4106" max="4106" width="14.7109375" style="42" customWidth="1"/>
    <col min="4107" max="4107" width="15" style="42" customWidth="1"/>
    <col min="4108" max="4109" width="14.28515625" style="42" customWidth="1"/>
    <col min="4110" max="4110" width="0" style="42" hidden="1" customWidth="1"/>
    <col min="4111" max="4111" width="18.85546875" style="42" customWidth="1"/>
    <col min="4112" max="4124" width="8" style="42" customWidth="1"/>
    <col min="4125" max="4128" width="9.28515625" style="42" customWidth="1"/>
    <col min="4129" max="4156" width="8.85546875" style="42"/>
    <col min="4157" max="4157" width="64" style="42" customWidth="1"/>
    <col min="4158" max="4158" width="97.85546875" style="42" customWidth="1"/>
    <col min="4159" max="4352" width="8.85546875" style="42"/>
    <col min="4353" max="4353" width="1.28515625" style="42" customWidth="1"/>
    <col min="4354" max="4354" width="44.85546875" style="42" customWidth="1"/>
    <col min="4355" max="4355" width="47.28515625" style="42" customWidth="1"/>
    <col min="4356" max="4356" width="8.140625" style="42" customWidth="1"/>
    <col min="4357" max="4357" width="8.28515625" style="42" customWidth="1"/>
    <col min="4358" max="4358" width="5.42578125" style="42" customWidth="1"/>
    <col min="4359" max="4359" width="8.5703125" style="42" customWidth="1"/>
    <col min="4360" max="4360" width="13.7109375" style="42" customWidth="1"/>
    <col min="4361" max="4361" width="15.7109375" style="42" customWidth="1"/>
    <col min="4362" max="4362" width="14.7109375" style="42" customWidth="1"/>
    <col min="4363" max="4363" width="15" style="42" customWidth="1"/>
    <col min="4364" max="4365" width="14.28515625" style="42" customWidth="1"/>
    <col min="4366" max="4366" width="0" style="42" hidden="1" customWidth="1"/>
    <col min="4367" max="4367" width="18.85546875" style="42" customWidth="1"/>
    <col min="4368" max="4380" width="8" style="42" customWidth="1"/>
    <col min="4381" max="4384" width="9.28515625" style="42" customWidth="1"/>
    <col min="4385" max="4412" width="8.85546875" style="42"/>
    <col min="4413" max="4413" width="64" style="42" customWidth="1"/>
    <col min="4414" max="4414" width="97.85546875" style="42" customWidth="1"/>
    <col min="4415" max="4608" width="8.85546875" style="42"/>
    <col min="4609" max="4609" width="1.28515625" style="42" customWidth="1"/>
    <col min="4610" max="4610" width="44.85546875" style="42" customWidth="1"/>
    <col min="4611" max="4611" width="47.28515625" style="42" customWidth="1"/>
    <col min="4612" max="4612" width="8.140625" style="42" customWidth="1"/>
    <col min="4613" max="4613" width="8.28515625" style="42" customWidth="1"/>
    <col min="4614" max="4614" width="5.42578125" style="42" customWidth="1"/>
    <col min="4615" max="4615" width="8.5703125" style="42" customWidth="1"/>
    <col min="4616" max="4616" width="13.7109375" style="42" customWidth="1"/>
    <col min="4617" max="4617" width="15.7109375" style="42" customWidth="1"/>
    <col min="4618" max="4618" width="14.7109375" style="42" customWidth="1"/>
    <col min="4619" max="4619" width="15" style="42" customWidth="1"/>
    <col min="4620" max="4621" width="14.28515625" style="42" customWidth="1"/>
    <col min="4622" max="4622" width="0" style="42" hidden="1" customWidth="1"/>
    <col min="4623" max="4623" width="18.85546875" style="42" customWidth="1"/>
    <col min="4624" max="4636" width="8" style="42" customWidth="1"/>
    <col min="4637" max="4640" width="9.28515625" style="42" customWidth="1"/>
    <col min="4641" max="4668" width="8.85546875" style="42"/>
    <col min="4669" max="4669" width="64" style="42" customWidth="1"/>
    <col min="4670" max="4670" width="97.85546875" style="42" customWidth="1"/>
    <col min="4671" max="4864" width="8.85546875" style="42"/>
    <col min="4865" max="4865" width="1.28515625" style="42" customWidth="1"/>
    <col min="4866" max="4866" width="44.85546875" style="42" customWidth="1"/>
    <col min="4867" max="4867" width="47.28515625" style="42" customWidth="1"/>
    <col min="4868" max="4868" width="8.140625" style="42" customWidth="1"/>
    <col min="4869" max="4869" width="8.28515625" style="42" customWidth="1"/>
    <col min="4870" max="4870" width="5.42578125" style="42" customWidth="1"/>
    <col min="4871" max="4871" width="8.5703125" style="42" customWidth="1"/>
    <col min="4872" max="4872" width="13.7109375" style="42" customWidth="1"/>
    <col min="4873" max="4873" width="15.7109375" style="42" customWidth="1"/>
    <col min="4874" max="4874" width="14.7109375" style="42" customWidth="1"/>
    <col min="4875" max="4875" width="15" style="42" customWidth="1"/>
    <col min="4876" max="4877" width="14.28515625" style="42" customWidth="1"/>
    <col min="4878" max="4878" width="0" style="42" hidden="1" customWidth="1"/>
    <col min="4879" max="4879" width="18.85546875" style="42" customWidth="1"/>
    <col min="4880" max="4892" width="8" style="42" customWidth="1"/>
    <col min="4893" max="4896" width="9.28515625" style="42" customWidth="1"/>
    <col min="4897" max="4924" width="8.85546875" style="42"/>
    <col min="4925" max="4925" width="64" style="42" customWidth="1"/>
    <col min="4926" max="4926" width="97.85546875" style="42" customWidth="1"/>
    <col min="4927" max="5120" width="8.85546875" style="42"/>
    <col min="5121" max="5121" width="1.28515625" style="42" customWidth="1"/>
    <col min="5122" max="5122" width="44.85546875" style="42" customWidth="1"/>
    <col min="5123" max="5123" width="47.28515625" style="42" customWidth="1"/>
    <col min="5124" max="5124" width="8.140625" style="42" customWidth="1"/>
    <col min="5125" max="5125" width="8.28515625" style="42" customWidth="1"/>
    <col min="5126" max="5126" width="5.42578125" style="42" customWidth="1"/>
    <col min="5127" max="5127" width="8.5703125" style="42" customWidth="1"/>
    <col min="5128" max="5128" width="13.7109375" style="42" customWidth="1"/>
    <col min="5129" max="5129" width="15.7109375" style="42" customWidth="1"/>
    <col min="5130" max="5130" width="14.7109375" style="42" customWidth="1"/>
    <col min="5131" max="5131" width="15" style="42" customWidth="1"/>
    <col min="5132" max="5133" width="14.28515625" style="42" customWidth="1"/>
    <col min="5134" max="5134" width="0" style="42" hidden="1" customWidth="1"/>
    <col min="5135" max="5135" width="18.85546875" style="42" customWidth="1"/>
    <col min="5136" max="5148" width="8" style="42" customWidth="1"/>
    <col min="5149" max="5152" width="9.28515625" style="42" customWidth="1"/>
    <col min="5153" max="5180" width="8.85546875" style="42"/>
    <col min="5181" max="5181" width="64" style="42" customWidth="1"/>
    <col min="5182" max="5182" width="97.85546875" style="42" customWidth="1"/>
    <col min="5183" max="5376" width="8.85546875" style="42"/>
    <col min="5377" max="5377" width="1.28515625" style="42" customWidth="1"/>
    <col min="5378" max="5378" width="44.85546875" style="42" customWidth="1"/>
    <col min="5379" max="5379" width="47.28515625" style="42" customWidth="1"/>
    <col min="5380" max="5380" width="8.140625" style="42" customWidth="1"/>
    <col min="5381" max="5381" width="8.28515625" style="42" customWidth="1"/>
    <col min="5382" max="5382" width="5.42578125" style="42" customWidth="1"/>
    <col min="5383" max="5383" width="8.5703125" style="42" customWidth="1"/>
    <col min="5384" max="5384" width="13.7109375" style="42" customWidth="1"/>
    <col min="5385" max="5385" width="15.7109375" style="42" customWidth="1"/>
    <col min="5386" max="5386" width="14.7109375" style="42" customWidth="1"/>
    <col min="5387" max="5387" width="15" style="42" customWidth="1"/>
    <col min="5388" max="5389" width="14.28515625" style="42" customWidth="1"/>
    <col min="5390" max="5390" width="0" style="42" hidden="1" customWidth="1"/>
    <col min="5391" max="5391" width="18.85546875" style="42" customWidth="1"/>
    <col min="5392" max="5404" width="8" style="42" customWidth="1"/>
    <col min="5405" max="5408" width="9.28515625" style="42" customWidth="1"/>
    <col min="5409" max="5436" width="8.85546875" style="42"/>
    <col min="5437" max="5437" width="64" style="42" customWidth="1"/>
    <col min="5438" max="5438" width="97.85546875" style="42" customWidth="1"/>
    <col min="5439" max="5632" width="8.85546875" style="42"/>
    <col min="5633" max="5633" width="1.28515625" style="42" customWidth="1"/>
    <col min="5634" max="5634" width="44.85546875" style="42" customWidth="1"/>
    <col min="5635" max="5635" width="47.28515625" style="42" customWidth="1"/>
    <col min="5636" max="5636" width="8.140625" style="42" customWidth="1"/>
    <col min="5637" max="5637" width="8.28515625" style="42" customWidth="1"/>
    <col min="5638" max="5638" width="5.42578125" style="42" customWidth="1"/>
    <col min="5639" max="5639" width="8.5703125" style="42" customWidth="1"/>
    <col min="5640" max="5640" width="13.7109375" style="42" customWidth="1"/>
    <col min="5641" max="5641" width="15.7109375" style="42" customWidth="1"/>
    <col min="5642" max="5642" width="14.7109375" style="42" customWidth="1"/>
    <col min="5643" max="5643" width="15" style="42" customWidth="1"/>
    <col min="5644" max="5645" width="14.28515625" style="42" customWidth="1"/>
    <col min="5646" max="5646" width="0" style="42" hidden="1" customWidth="1"/>
    <col min="5647" max="5647" width="18.85546875" style="42" customWidth="1"/>
    <col min="5648" max="5660" width="8" style="42" customWidth="1"/>
    <col min="5661" max="5664" width="9.28515625" style="42" customWidth="1"/>
    <col min="5665" max="5692" width="8.85546875" style="42"/>
    <col min="5693" max="5693" width="64" style="42" customWidth="1"/>
    <col min="5694" max="5694" width="97.85546875" style="42" customWidth="1"/>
    <col min="5695" max="5888" width="8.85546875" style="42"/>
    <col min="5889" max="5889" width="1.28515625" style="42" customWidth="1"/>
    <col min="5890" max="5890" width="44.85546875" style="42" customWidth="1"/>
    <col min="5891" max="5891" width="47.28515625" style="42" customWidth="1"/>
    <col min="5892" max="5892" width="8.140625" style="42" customWidth="1"/>
    <col min="5893" max="5893" width="8.28515625" style="42" customWidth="1"/>
    <col min="5894" max="5894" width="5.42578125" style="42" customWidth="1"/>
    <col min="5895" max="5895" width="8.5703125" style="42" customWidth="1"/>
    <col min="5896" max="5896" width="13.7109375" style="42" customWidth="1"/>
    <col min="5897" max="5897" width="15.7109375" style="42" customWidth="1"/>
    <col min="5898" max="5898" width="14.7109375" style="42" customWidth="1"/>
    <col min="5899" max="5899" width="15" style="42" customWidth="1"/>
    <col min="5900" max="5901" width="14.28515625" style="42" customWidth="1"/>
    <col min="5902" max="5902" width="0" style="42" hidden="1" customWidth="1"/>
    <col min="5903" max="5903" width="18.85546875" style="42" customWidth="1"/>
    <col min="5904" max="5916" width="8" style="42" customWidth="1"/>
    <col min="5917" max="5920" width="9.28515625" style="42" customWidth="1"/>
    <col min="5921" max="5948" width="8.85546875" style="42"/>
    <col min="5949" max="5949" width="64" style="42" customWidth="1"/>
    <col min="5950" max="5950" width="97.85546875" style="42" customWidth="1"/>
    <col min="5951" max="6144" width="8.85546875" style="42"/>
    <col min="6145" max="6145" width="1.28515625" style="42" customWidth="1"/>
    <col min="6146" max="6146" width="44.85546875" style="42" customWidth="1"/>
    <col min="6147" max="6147" width="47.28515625" style="42" customWidth="1"/>
    <col min="6148" max="6148" width="8.140625" style="42" customWidth="1"/>
    <col min="6149" max="6149" width="8.28515625" style="42" customWidth="1"/>
    <col min="6150" max="6150" width="5.42578125" style="42" customWidth="1"/>
    <col min="6151" max="6151" width="8.5703125" style="42" customWidth="1"/>
    <col min="6152" max="6152" width="13.7109375" style="42" customWidth="1"/>
    <col min="6153" max="6153" width="15.7109375" style="42" customWidth="1"/>
    <col min="6154" max="6154" width="14.7109375" style="42" customWidth="1"/>
    <col min="6155" max="6155" width="15" style="42" customWidth="1"/>
    <col min="6156" max="6157" width="14.28515625" style="42" customWidth="1"/>
    <col min="6158" max="6158" width="0" style="42" hidden="1" customWidth="1"/>
    <col min="6159" max="6159" width="18.85546875" style="42" customWidth="1"/>
    <col min="6160" max="6172" width="8" style="42" customWidth="1"/>
    <col min="6173" max="6176" width="9.28515625" style="42" customWidth="1"/>
    <col min="6177" max="6204" width="8.85546875" style="42"/>
    <col min="6205" max="6205" width="64" style="42" customWidth="1"/>
    <col min="6206" max="6206" width="97.85546875" style="42" customWidth="1"/>
    <col min="6207" max="6400" width="8.85546875" style="42"/>
    <col min="6401" max="6401" width="1.28515625" style="42" customWidth="1"/>
    <col min="6402" max="6402" width="44.85546875" style="42" customWidth="1"/>
    <col min="6403" max="6403" width="47.28515625" style="42" customWidth="1"/>
    <col min="6404" max="6404" width="8.140625" style="42" customWidth="1"/>
    <col min="6405" max="6405" width="8.28515625" style="42" customWidth="1"/>
    <col min="6406" max="6406" width="5.42578125" style="42" customWidth="1"/>
    <col min="6407" max="6407" width="8.5703125" style="42" customWidth="1"/>
    <col min="6408" max="6408" width="13.7109375" style="42" customWidth="1"/>
    <col min="6409" max="6409" width="15.7109375" style="42" customWidth="1"/>
    <col min="6410" max="6410" width="14.7109375" style="42" customWidth="1"/>
    <col min="6411" max="6411" width="15" style="42" customWidth="1"/>
    <col min="6412" max="6413" width="14.28515625" style="42" customWidth="1"/>
    <col min="6414" max="6414" width="0" style="42" hidden="1" customWidth="1"/>
    <col min="6415" max="6415" width="18.85546875" style="42" customWidth="1"/>
    <col min="6416" max="6428" width="8" style="42" customWidth="1"/>
    <col min="6429" max="6432" width="9.28515625" style="42" customWidth="1"/>
    <col min="6433" max="6460" width="8.85546875" style="42"/>
    <col min="6461" max="6461" width="64" style="42" customWidth="1"/>
    <col min="6462" max="6462" width="97.85546875" style="42" customWidth="1"/>
    <col min="6463" max="6656" width="8.85546875" style="42"/>
    <col min="6657" max="6657" width="1.28515625" style="42" customWidth="1"/>
    <col min="6658" max="6658" width="44.85546875" style="42" customWidth="1"/>
    <col min="6659" max="6659" width="47.28515625" style="42" customWidth="1"/>
    <col min="6660" max="6660" width="8.140625" style="42" customWidth="1"/>
    <col min="6661" max="6661" width="8.28515625" style="42" customWidth="1"/>
    <col min="6662" max="6662" width="5.42578125" style="42" customWidth="1"/>
    <col min="6663" max="6663" width="8.5703125" style="42" customWidth="1"/>
    <col min="6664" max="6664" width="13.7109375" style="42" customWidth="1"/>
    <col min="6665" max="6665" width="15.7109375" style="42" customWidth="1"/>
    <col min="6666" max="6666" width="14.7109375" style="42" customWidth="1"/>
    <col min="6667" max="6667" width="15" style="42" customWidth="1"/>
    <col min="6668" max="6669" width="14.28515625" style="42" customWidth="1"/>
    <col min="6670" max="6670" width="0" style="42" hidden="1" customWidth="1"/>
    <col min="6671" max="6671" width="18.85546875" style="42" customWidth="1"/>
    <col min="6672" max="6684" width="8" style="42" customWidth="1"/>
    <col min="6685" max="6688" width="9.28515625" style="42" customWidth="1"/>
    <col min="6689" max="6716" width="8.85546875" style="42"/>
    <col min="6717" max="6717" width="64" style="42" customWidth="1"/>
    <col min="6718" max="6718" width="97.85546875" style="42" customWidth="1"/>
    <col min="6719" max="6912" width="8.85546875" style="42"/>
    <col min="6913" max="6913" width="1.28515625" style="42" customWidth="1"/>
    <col min="6914" max="6914" width="44.85546875" style="42" customWidth="1"/>
    <col min="6915" max="6915" width="47.28515625" style="42" customWidth="1"/>
    <col min="6916" max="6916" width="8.140625" style="42" customWidth="1"/>
    <col min="6917" max="6917" width="8.28515625" style="42" customWidth="1"/>
    <col min="6918" max="6918" width="5.42578125" style="42" customWidth="1"/>
    <col min="6919" max="6919" width="8.5703125" style="42" customWidth="1"/>
    <col min="6920" max="6920" width="13.7109375" style="42" customWidth="1"/>
    <col min="6921" max="6921" width="15.7109375" style="42" customWidth="1"/>
    <col min="6922" max="6922" width="14.7109375" style="42" customWidth="1"/>
    <col min="6923" max="6923" width="15" style="42" customWidth="1"/>
    <col min="6924" max="6925" width="14.28515625" style="42" customWidth="1"/>
    <col min="6926" max="6926" width="0" style="42" hidden="1" customWidth="1"/>
    <col min="6927" max="6927" width="18.85546875" style="42" customWidth="1"/>
    <col min="6928" max="6940" width="8" style="42" customWidth="1"/>
    <col min="6941" max="6944" width="9.28515625" style="42" customWidth="1"/>
    <col min="6945" max="6972" width="8.85546875" style="42"/>
    <col min="6973" max="6973" width="64" style="42" customWidth="1"/>
    <col min="6974" max="6974" width="97.85546875" style="42" customWidth="1"/>
    <col min="6975" max="7168" width="8.85546875" style="42"/>
    <col min="7169" max="7169" width="1.28515625" style="42" customWidth="1"/>
    <col min="7170" max="7170" width="44.85546875" style="42" customWidth="1"/>
    <col min="7171" max="7171" width="47.28515625" style="42" customWidth="1"/>
    <col min="7172" max="7172" width="8.140625" style="42" customWidth="1"/>
    <col min="7173" max="7173" width="8.28515625" style="42" customWidth="1"/>
    <col min="7174" max="7174" width="5.42578125" style="42" customWidth="1"/>
    <col min="7175" max="7175" width="8.5703125" style="42" customWidth="1"/>
    <col min="7176" max="7176" width="13.7109375" style="42" customWidth="1"/>
    <col min="7177" max="7177" width="15.7109375" style="42" customWidth="1"/>
    <col min="7178" max="7178" width="14.7109375" style="42" customWidth="1"/>
    <col min="7179" max="7179" width="15" style="42" customWidth="1"/>
    <col min="7180" max="7181" width="14.28515625" style="42" customWidth="1"/>
    <col min="7182" max="7182" width="0" style="42" hidden="1" customWidth="1"/>
    <col min="7183" max="7183" width="18.85546875" style="42" customWidth="1"/>
    <col min="7184" max="7196" width="8" style="42" customWidth="1"/>
    <col min="7197" max="7200" width="9.28515625" style="42" customWidth="1"/>
    <col min="7201" max="7228" width="8.85546875" style="42"/>
    <col min="7229" max="7229" width="64" style="42" customWidth="1"/>
    <col min="7230" max="7230" width="97.85546875" style="42" customWidth="1"/>
    <col min="7231" max="7424" width="8.85546875" style="42"/>
    <col min="7425" max="7425" width="1.28515625" style="42" customWidth="1"/>
    <col min="7426" max="7426" width="44.85546875" style="42" customWidth="1"/>
    <col min="7427" max="7427" width="47.28515625" style="42" customWidth="1"/>
    <col min="7428" max="7428" width="8.140625" style="42" customWidth="1"/>
    <col min="7429" max="7429" width="8.28515625" style="42" customWidth="1"/>
    <col min="7430" max="7430" width="5.42578125" style="42" customWidth="1"/>
    <col min="7431" max="7431" width="8.5703125" style="42" customWidth="1"/>
    <col min="7432" max="7432" width="13.7109375" style="42" customWidth="1"/>
    <col min="7433" max="7433" width="15.7109375" style="42" customWidth="1"/>
    <col min="7434" max="7434" width="14.7109375" style="42" customWidth="1"/>
    <col min="7435" max="7435" width="15" style="42" customWidth="1"/>
    <col min="7436" max="7437" width="14.28515625" style="42" customWidth="1"/>
    <col min="7438" max="7438" width="0" style="42" hidden="1" customWidth="1"/>
    <col min="7439" max="7439" width="18.85546875" style="42" customWidth="1"/>
    <col min="7440" max="7452" width="8" style="42" customWidth="1"/>
    <col min="7453" max="7456" width="9.28515625" style="42" customWidth="1"/>
    <col min="7457" max="7484" width="8.85546875" style="42"/>
    <col min="7485" max="7485" width="64" style="42" customWidth="1"/>
    <col min="7486" max="7486" width="97.85546875" style="42" customWidth="1"/>
    <col min="7487" max="7680" width="8.85546875" style="42"/>
    <col min="7681" max="7681" width="1.28515625" style="42" customWidth="1"/>
    <col min="7682" max="7682" width="44.85546875" style="42" customWidth="1"/>
    <col min="7683" max="7683" width="47.28515625" style="42" customWidth="1"/>
    <col min="7684" max="7684" width="8.140625" style="42" customWidth="1"/>
    <col min="7685" max="7685" width="8.28515625" style="42" customWidth="1"/>
    <col min="7686" max="7686" width="5.42578125" style="42" customWidth="1"/>
    <col min="7687" max="7687" width="8.5703125" style="42" customWidth="1"/>
    <col min="7688" max="7688" width="13.7109375" style="42" customWidth="1"/>
    <col min="7689" max="7689" width="15.7109375" style="42" customWidth="1"/>
    <col min="7690" max="7690" width="14.7109375" style="42" customWidth="1"/>
    <col min="7691" max="7691" width="15" style="42" customWidth="1"/>
    <col min="7692" max="7693" width="14.28515625" style="42" customWidth="1"/>
    <col min="7694" max="7694" width="0" style="42" hidden="1" customWidth="1"/>
    <col min="7695" max="7695" width="18.85546875" style="42" customWidth="1"/>
    <col min="7696" max="7708" width="8" style="42" customWidth="1"/>
    <col min="7709" max="7712" width="9.28515625" style="42" customWidth="1"/>
    <col min="7713" max="7740" width="8.85546875" style="42"/>
    <col min="7741" max="7741" width="64" style="42" customWidth="1"/>
    <col min="7742" max="7742" width="97.85546875" style="42" customWidth="1"/>
    <col min="7743" max="7936" width="8.85546875" style="42"/>
    <col min="7937" max="7937" width="1.28515625" style="42" customWidth="1"/>
    <col min="7938" max="7938" width="44.85546875" style="42" customWidth="1"/>
    <col min="7939" max="7939" width="47.28515625" style="42" customWidth="1"/>
    <col min="7940" max="7940" width="8.140625" style="42" customWidth="1"/>
    <col min="7941" max="7941" width="8.28515625" style="42" customWidth="1"/>
    <col min="7942" max="7942" width="5.42578125" style="42" customWidth="1"/>
    <col min="7943" max="7943" width="8.5703125" style="42" customWidth="1"/>
    <col min="7944" max="7944" width="13.7109375" style="42" customWidth="1"/>
    <col min="7945" max="7945" width="15.7109375" style="42" customWidth="1"/>
    <col min="7946" max="7946" width="14.7109375" style="42" customWidth="1"/>
    <col min="7947" max="7947" width="15" style="42" customWidth="1"/>
    <col min="7948" max="7949" width="14.28515625" style="42" customWidth="1"/>
    <col min="7950" max="7950" width="0" style="42" hidden="1" customWidth="1"/>
    <col min="7951" max="7951" width="18.85546875" style="42" customWidth="1"/>
    <col min="7952" max="7964" width="8" style="42" customWidth="1"/>
    <col min="7965" max="7968" width="9.28515625" style="42" customWidth="1"/>
    <col min="7969" max="7996" width="8.85546875" style="42"/>
    <col min="7997" max="7997" width="64" style="42" customWidth="1"/>
    <col min="7998" max="7998" width="97.85546875" style="42" customWidth="1"/>
    <col min="7999" max="8192" width="8.85546875" style="42"/>
    <col min="8193" max="8193" width="1.28515625" style="42" customWidth="1"/>
    <col min="8194" max="8194" width="44.85546875" style="42" customWidth="1"/>
    <col min="8195" max="8195" width="47.28515625" style="42" customWidth="1"/>
    <col min="8196" max="8196" width="8.140625" style="42" customWidth="1"/>
    <col min="8197" max="8197" width="8.28515625" style="42" customWidth="1"/>
    <col min="8198" max="8198" width="5.42578125" style="42" customWidth="1"/>
    <col min="8199" max="8199" width="8.5703125" style="42" customWidth="1"/>
    <col min="8200" max="8200" width="13.7109375" style="42" customWidth="1"/>
    <col min="8201" max="8201" width="15.7109375" style="42" customWidth="1"/>
    <col min="8202" max="8202" width="14.7109375" style="42" customWidth="1"/>
    <col min="8203" max="8203" width="15" style="42" customWidth="1"/>
    <col min="8204" max="8205" width="14.28515625" style="42" customWidth="1"/>
    <col min="8206" max="8206" width="0" style="42" hidden="1" customWidth="1"/>
    <col min="8207" max="8207" width="18.85546875" style="42" customWidth="1"/>
    <col min="8208" max="8220" width="8" style="42" customWidth="1"/>
    <col min="8221" max="8224" width="9.28515625" style="42" customWidth="1"/>
    <col min="8225" max="8252" width="8.85546875" style="42"/>
    <col min="8253" max="8253" width="64" style="42" customWidth="1"/>
    <col min="8254" max="8254" width="97.85546875" style="42" customWidth="1"/>
    <col min="8255" max="8448" width="8.85546875" style="42"/>
    <col min="8449" max="8449" width="1.28515625" style="42" customWidth="1"/>
    <col min="8450" max="8450" width="44.85546875" style="42" customWidth="1"/>
    <col min="8451" max="8451" width="47.28515625" style="42" customWidth="1"/>
    <col min="8452" max="8452" width="8.140625" style="42" customWidth="1"/>
    <col min="8453" max="8453" width="8.28515625" style="42" customWidth="1"/>
    <col min="8454" max="8454" width="5.42578125" style="42" customWidth="1"/>
    <col min="8455" max="8455" width="8.5703125" style="42" customWidth="1"/>
    <col min="8456" max="8456" width="13.7109375" style="42" customWidth="1"/>
    <col min="8457" max="8457" width="15.7109375" style="42" customWidth="1"/>
    <col min="8458" max="8458" width="14.7109375" style="42" customWidth="1"/>
    <col min="8459" max="8459" width="15" style="42" customWidth="1"/>
    <col min="8460" max="8461" width="14.28515625" style="42" customWidth="1"/>
    <col min="8462" max="8462" width="0" style="42" hidden="1" customWidth="1"/>
    <col min="8463" max="8463" width="18.85546875" style="42" customWidth="1"/>
    <col min="8464" max="8476" width="8" style="42" customWidth="1"/>
    <col min="8477" max="8480" width="9.28515625" style="42" customWidth="1"/>
    <col min="8481" max="8508" width="8.85546875" style="42"/>
    <col min="8509" max="8509" width="64" style="42" customWidth="1"/>
    <col min="8510" max="8510" width="97.85546875" style="42" customWidth="1"/>
    <col min="8511" max="8704" width="8.85546875" style="42"/>
    <col min="8705" max="8705" width="1.28515625" style="42" customWidth="1"/>
    <col min="8706" max="8706" width="44.85546875" style="42" customWidth="1"/>
    <col min="8707" max="8707" width="47.28515625" style="42" customWidth="1"/>
    <col min="8708" max="8708" width="8.140625" style="42" customWidth="1"/>
    <col min="8709" max="8709" width="8.28515625" style="42" customWidth="1"/>
    <col min="8710" max="8710" width="5.42578125" style="42" customWidth="1"/>
    <col min="8711" max="8711" width="8.5703125" style="42" customWidth="1"/>
    <col min="8712" max="8712" width="13.7109375" style="42" customWidth="1"/>
    <col min="8713" max="8713" width="15.7109375" style="42" customWidth="1"/>
    <col min="8714" max="8714" width="14.7109375" style="42" customWidth="1"/>
    <col min="8715" max="8715" width="15" style="42" customWidth="1"/>
    <col min="8716" max="8717" width="14.28515625" style="42" customWidth="1"/>
    <col min="8718" max="8718" width="0" style="42" hidden="1" customWidth="1"/>
    <col min="8719" max="8719" width="18.85546875" style="42" customWidth="1"/>
    <col min="8720" max="8732" width="8" style="42" customWidth="1"/>
    <col min="8733" max="8736" width="9.28515625" style="42" customWidth="1"/>
    <col min="8737" max="8764" width="8.85546875" style="42"/>
    <col min="8765" max="8765" width="64" style="42" customWidth="1"/>
    <col min="8766" max="8766" width="97.85546875" style="42" customWidth="1"/>
    <col min="8767" max="8960" width="8.85546875" style="42"/>
    <col min="8961" max="8961" width="1.28515625" style="42" customWidth="1"/>
    <col min="8962" max="8962" width="44.85546875" style="42" customWidth="1"/>
    <col min="8963" max="8963" width="47.28515625" style="42" customWidth="1"/>
    <col min="8964" max="8964" width="8.140625" style="42" customWidth="1"/>
    <col min="8965" max="8965" width="8.28515625" style="42" customWidth="1"/>
    <col min="8966" max="8966" width="5.42578125" style="42" customWidth="1"/>
    <col min="8967" max="8967" width="8.5703125" style="42" customWidth="1"/>
    <col min="8968" max="8968" width="13.7109375" style="42" customWidth="1"/>
    <col min="8969" max="8969" width="15.7109375" style="42" customWidth="1"/>
    <col min="8970" max="8970" width="14.7109375" style="42" customWidth="1"/>
    <col min="8971" max="8971" width="15" style="42" customWidth="1"/>
    <col min="8972" max="8973" width="14.28515625" style="42" customWidth="1"/>
    <col min="8974" max="8974" width="0" style="42" hidden="1" customWidth="1"/>
    <col min="8975" max="8975" width="18.85546875" style="42" customWidth="1"/>
    <col min="8976" max="8988" width="8" style="42" customWidth="1"/>
    <col min="8989" max="8992" width="9.28515625" style="42" customWidth="1"/>
    <col min="8993" max="9020" width="8.85546875" style="42"/>
    <col min="9021" max="9021" width="64" style="42" customWidth="1"/>
    <col min="9022" max="9022" width="97.85546875" style="42" customWidth="1"/>
    <col min="9023" max="9216" width="8.85546875" style="42"/>
    <col min="9217" max="9217" width="1.28515625" style="42" customWidth="1"/>
    <col min="9218" max="9218" width="44.85546875" style="42" customWidth="1"/>
    <col min="9219" max="9219" width="47.28515625" style="42" customWidth="1"/>
    <col min="9220" max="9220" width="8.140625" style="42" customWidth="1"/>
    <col min="9221" max="9221" width="8.28515625" style="42" customWidth="1"/>
    <col min="9222" max="9222" width="5.42578125" style="42" customWidth="1"/>
    <col min="9223" max="9223" width="8.5703125" style="42" customWidth="1"/>
    <col min="9224" max="9224" width="13.7109375" style="42" customWidth="1"/>
    <col min="9225" max="9225" width="15.7109375" style="42" customWidth="1"/>
    <col min="9226" max="9226" width="14.7109375" style="42" customWidth="1"/>
    <col min="9227" max="9227" width="15" style="42" customWidth="1"/>
    <col min="9228" max="9229" width="14.28515625" style="42" customWidth="1"/>
    <col min="9230" max="9230" width="0" style="42" hidden="1" customWidth="1"/>
    <col min="9231" max="9231" width="18.85546875" style="42" customWidth="1"/>
    <col min="9232" max="9244" width="8" style="42" customWidth="1"/>
    <col min="9245" max="9248" width="9.28515625" style="42" customWidth="1"/>
    <col min="9249" max="9276" width="8.85546875" style="42"/>
    <col min="9277" max="9277" width="64" style="42" customWidth="1"/>
    <col min="9278" max="9278" width="97.85546875" style="42" customWidth="1"/>
    <col min="9279" max="9472" width="8.85546875" style="42"/>
    <col min="9473" max="9473" width="1.28515625" style="42" customWidth="1"/>
    <col min="9474" max="9474" width="44.85546875" style="42" customWidth="1"/>
    <col min="9475" max="9475" width="47.28515625" style="42" customWidth="1"/>
    <col min="9476" max="9476" width="8.140625" style="42" customWidth="1"/>
    <col min="9477" max="9477" width="8.28515625" style="42" customWidth="1"/>
    <col min="9478" max="9478" width="5.42578125" style="42" customWidth="1"/>
    <col min="9479" max="9479" width="8.5703125" style="42" customWidth="1"/>
    <col min="9480" max="9480" width="13.7109375" style="42" customWidth="1"/>
    <col min="9481" max="9481" width="15.7109375" style="42" customWidth="1"/>
    <col min="9482" max="9482" width="14.7109375" style="42" customWidth="1"/>
    <col min="9483" max="9483" width="15" style="42" customWidth="1"/>
    <col min="9484" max="9485" width="14.28515625" style="42" customWidth="1"/>
    <col min="9486" max="9486" width="0" style="42" hidden="1" customWidth="1"/>
    <col min="9487" max="9487" width="18.85546875" style="42" customWidth="1"/>
    <col min="9488" max="9500" width="8" style="42" customWidth="1"/>
    <col min="9501" max="9504" width="9.28515625" style="42" customWidth="1"/>
    <col min="9505" max="9532" width="8.85546875" style="42"/>
    <col min="9533" max="9533" width="64" style="42" customWidth="1"/>
    <col min="9534" max="9534" width="97.85546875" style="42" customWidth="1"/>
    <col min="9535" max="9728" width="8.85546875" style="42"/>
    <col min="9729" max="9729" width="1.28515625" style="42" customWidth="1"/>
    <col min="9730" max="9730" width="44.85546875" style="42" customWidth="1"/>
    <col min="9731" max="9731" width="47.28515625" style="42" customWidth="1"/>
    <col min="9732" max="9732" width="8.140625" style="42" customWidth="1"/>
    <col min="9733" max="9733" width="8.28515625" style="42" customWidth="1"/>
    <col min="9734" max="9734" width="5.42578125" style="42" customWidth="1"/>
    <col min="9735" max="9735" width="8.5703125" style="42" customWidth="1"/>
    <col min="9736" max="9736" width="13.7109375" style="42" customWidth="1"/>
    <col min="9737" max="9737" width="15.7109375" style="42" customWidth="1"/>
    <col min="9738" max="9738" width="14.7109375" style="42" customWidth="1"/>
    <col min="9739" max="9739" width="15" style="42" customWidth="1"/>
    <col min="9740" max="9741" width="14.28515625" style="42" customWidth="1"/>
    <col min="9742" max="9742" width="0" style="42" hidden="1" customWidth="1"/>
    <col min="9743" max="9743" width="18.85546875" style="42" customWidth="1"/>
    <col min="9744" max="9756" width="8" style="42" customWidth="1"/>
    <col min="9757" max="9760" width="9.28515625" style="42" customWidth="1"/>
    <col min="9761" max="9788" width="8.85546875" style="42"/>
    <col min="9789" max="9789" width="64" style="42" customWidth="1"/>
    <col min="9790" max="9790" width="97.85546875" style="42" customWidth="1"/>
    <col min="9791" max="9984" width="8.85546875" style="42"/>
    <col min="9985" max="9985" width="1.28515625" style="42" customWidth="1"/>
    <col min="9986" max="9986" width="44.85546875" style="42" customWidth="1"/>
    <col min="9987" max="9987" width="47.28515625" style="42" customWidth="1"/>
    <col min="9988" max="9988" width="8.140625" style="42" customWidth="1"/>
    <col min="9989" max="9989" width="8.28515625" style="42" customWidth="1"/>
    <col min="9990" max="9990" width="5.42578125" style="42" customWidth="1"/>
    <col min="9991" max="9991" width="8.5703125" style="42" customWidth="1"/>
    <col min="9992" max="9992" width="13.7109375" style="42" customWidth="1"/>
    <col min="9993" max="9993" width="15.7109375" style="42" customWidth="1"/>
    <col min="9994" max="9994" width="14.7109375" style="42" customWidth="1"/>
    <col min="9995" max="9995" width="15" style="42" customWidth="1"/>
    <col min="9996" max="9997" width="14.28515625" style="42" customWidth="1"/>
    <col min="9998" max="9998" width="0" style="42" hidden="1" customWidth="1"/>
    <col min="9999" max="9999" width="18.85546875" style="42" customWidth="1"/>
    <col min="10000" max="10012" width="8" style="42" customWidth="1"/>
    <col min="10013" max="10016" width="9.28515625" style="42" customWidth="1"/>
    <col min="10017" max="10044" width="8.85546875" style="42"/>
    <col min="10045" max="10045" width="64" style="42" customWidth="1"/>
    <col min="10046" max="10046" width="97.85546875" style="42" customWidth="1"/>
    <col min="10047" max="10240" width="8.85546875" style="42"/>
    <col min="10241" max="10241" width="1.28515625" style="42" customWidth="1"/>
    <col min="10242" max="10242" width="44.85546875" style="42" customWidth="1"/>
    <col min="10243" max="10243" width="47.28515625" style="42" customWidth="1"/>
    <col min="10244" max="10244" width="8.140625" style="42" customWidth="1"/>
    <col min="10245" max="10245" width="8.28515625" style="42" customWidth="1"/>
    <col min="10246" max="10246" width="5.42578125" style="42" customWidth="1"/>
    <col min="10247" max="10247" width="8.5703125" style="42" customWidth="1"/>
    <col min="10248" max="10248" width="13.7109375" style="42" customWidth="1"/>
    <col min="10249" max="10249" width="15.7109375" style="42" customWidth="1"/>
    <col min="10250" max="10250" width="14.7109375" style="42" customWidth="1"/>
    <col min="10251" max="10251" width="15" style="42" customWidth="1"/>
    <col min="10252" max="10253" width="14.28515625" style="42" customWidth="1"/>
    <col min="10254" max="10254" width="0" style="42" hidden="1" customWidth="1"/>
    <col min="10255" max="10255" width="18.85546875" style="42" customWidth="1"/>
    <col min="10256" max="10268" width="8" style="42" customWidth="1"/>
    <col min="10269" max="10272" width="9.28515625" style="42" customWidth="1"/>
    <col min="10273" max="10300" width="8.85546875" style="42"/>
    <col min="10301" max="10301" width="64" style="42" customWidth="1"/>
    <col min="10302" max="10302" width="97.85546875" style="42" customWidth="1"/>
    <col min="10303" max="10496" width="8.85546875" style="42"/>
    <col min="10497" max="10497" width="1.28515625" style="42" customWidth="1"/>
    <col min="10498" max="10498" width="44.85546875" style="42" customWidth="1"/>
    <col min="10499" max="10499" width="47.28515625" style="42" customWidth="1"/>
    <col min="10500" max="10500" width="8.140625" style="42" customWidth="1"/>
    <col min="10501" max="10501" width="8.28515625" style="42" customWidth="1"/>
    <col min="10502" max="10502" width="5.42578125" style="42" customWidth="1"/>
    <col min="10503" max="10503" width="8.5703125" style="42" customWidth="1"/>
    <col min="10504" max="10504" width="13.7109375" style="42" customWidth="1"/>
    <col min="10505" max="10505" width="15.7109375" style="42" customWidth="1"/>
    <col min="10506" max="10506" width="14.7109375" style="42" customWidth="1"/>
    <col min="10507" max="10507" width="15" style="42" customWidth="1"/>
    <col min="10508" max="10509" width="14.28515625" style="42" customWidth="1"/>
    <col min="10510" max="10510" width="0" style="42" hidden="1" customWidth="1"/>
    <col min="10511" max="10511" width="18.85546875" style="42" customWidth="1"/>
    <col min="10512" max="10524" width="8" style="42" customWidth="1"/>
    <col min="10525" max="10528" width="9.28515625" style="42" customWidth="1"/>
    <col min="10529" max="10556" width="8.85546875" style="42"/>
    <col min="10557" max="10557" width="64" style="42" customWidth="1"/>
    <col min="10558" max="10558" width="97.85546875" style="42" customWidth="1"/>
    <col min="10559" max="10752" width="8.85546875" style="42"/>
    <col min="10753" max="10753" width="1.28515625" style="42" customWidth="1"/>
    <col min="10754" max="10754" width="44.85546875" style="42" customWidth="1"/>
    <col min="10755" max="10755" width="47.28515625" style="42" customWidth="1"/>
    <col min="10756" max="10756" width="8.140625" style="42" customWidth="1"/>
    <col min="10757" max="10757" width="8.28515625" style="42" customWidth="1"/>
    <col min="10758" max="10758" width="5.42578125" style="42" customWidth="1"/>
    <col min="10759" max="10759" width="8.5703125" style="42" customWidth="1"/>
    <col min="10760" max="10760" width="13.7109375" style="42" customWidth="1"/>
    <col min="10761" max="10761" width="15.7109375" style="42" customWidth="1"/>
    <col min="10762" max="10762" width="14.7109375" style="42" customWidth="1"/>
    <col min="10763" max="10763" width="15" style="42" customWidth="1"/>
    <col min="10764" max="10765" width="14.28515625" style="42" customWidth="1"/>
    <col min="10766" max="10766" width="0" style="42" hidden="1" customWidth="1"/>
    <col min="10767" max="10767" width="18.85546875" style="42" customWidth="1"/>
    <col min="10768" max="10780" width="8" style="42" customWidth="1"/>
    <col min="10781" max="10784" width="9.28515625" style="42" customWidth="1"/>
    <col min="10785" max="10812" width="8.85546875" style="42"/>
    <col min="10813" max="10813" width="64" style="42" customWidth="1"/>
    <col min="10814" max="10814" width="97.85546875" style="42" customWidth="1"/>
    <col min="10815" max="11008" width="8.85546875" style="42"/>
    <col min="11009" max="11009" width="1.28515625" style="42" customWidth="1"/>
    <col min="11010" max="11010" width="44.85546875" style="42" customWidth="1"/>
    <col min="11011" max="11011" width="47.28515625" style="42" customWidth="1"/>
    <col min="11012" max="11012" width="8.140625" style="42" customWidth="1"/>
    <col min="11013" max="11013" width="8.28515625" style="42" customWidth="1"/>
    <col min="11014" max="11014" width="5.42578125" style="42" customWidth="1"/>
    <col min="11015" max="11015" width="8.5703125" style="42" customWidth="1"/>
    <col min="11016" max="11016" width="13.7109375" style="42" customWidth="1"/>
    <col min="11017" max="11017" width="15.7109375" style="42" customWidth="1"/>
    <col min="11018" max="11018" width="14.7109375" style="42" customWidth="1"/>
    <col min="11019" max="11019" width="15" style="42" customWidth="1"/>
    <col min="11020" max="11021" width="14.28515625" style="42" customWidth="1"/>
    <col min="11022" max="11022" width="0" style="42" hidden="1" customWidth="1"/>
    <col min="11023" max="11023" width="18.85546875" style="42" customWidth="1"/>
    <col min="11024" max="11036" width="8" style="42" customWidth="1"/>
    <col min="11037" max="11040" width="9.28515625" style="42" customWidth="1"/>
    <col min="11041" max="11068" width="8.85546875" style="42"/>
    <col min="11069" max="11069" width="64" style="42" customWidth="1"/>
    <col min="11070" max="11070" width="97.85546875" style="42" customWidth="1"/>
    <col min="11071" max="11264" width="8.85546875" style="42"/>
    <col min="11265" max="11265" width="1.28515625" style="42" customWidth="1"/>
    <col min="11266" max="11266" width="44.85546875" style="42" customWidth="1"/>
    <col min="11267" max="11267" width="47.28515625" style="42" customWidth="1"/>
    <col min="11268" max="11268" width="8.140625" style="42" customWidth="1"/>
    <col min="11269" max="11269" width="8.28515625" style="42" customWidth="1"/>
    <col min="11270" max="11270" width="5.42578125" style="42" customWidth="1"/>
    <col min="11271" max="11271" width="8.5703125" style="42" customWidth="1"/>
    <col min="11272" max="11272" width="13.7109375" style="42" customWidth="1"/>
    <col min="11273" max="11273" width="15.7109375" style="42" customWidth="1"/>
    <col min="11274" max="11274" width="14.7109375" style="42" customWidth="1"/>
    <col min="11275" max="11275" width="15" style="42" customWidth="1"/>
    <col min="11276" max="11277" width="14.28515625" style="42" customWidth="1"/>
    <col min="11278" max="11278" width="0" style="42" hidden="1" customWidth="1"/>
    <col min="11279" max="11279" width="18.85546875" style="42" customWidth="1"/>
    <col min="11280" max="11292" width="8" style="42" customWidth="1"/>
    <col min="11293" max="11296" width="9.28515625" style="42" customWidth="1"/>
    <col min="11297" max="11324" width="8.85546875" style="42"/>
    <col min="11325" max="11325" width="64" style="42" customWidth="1"/>
    <col min="11326" max="11326" width="97.85546875" style="42" customWidth="1"/>
    <col min="11327" max="11520" width="8.85546875" style="42"/>
    <col min="11521" max="11521" width="1.28515625" style="42" customWidth="1"/>
    <col min="11522" max="11522" width="44.85546875" style="42" customWidth="1"/>
    <col min="11523" max="11523" width="47.28515625" style="42" customWidth="1"/>
    <col min="11524" max="11524" width="8.140625" style="42" customWidth="1"/>
    <col min="11525" max="11525" width="8.28515625" style="42" customWidth="1"/>
    <col min="11526" max="11526" width="5.42578125" style="42" customWidth="1"/>
    <col min="11527" max="11527" width="8.5703125" style="42" customWidth="1"/>
    <col min="11528" max="11528" width="13.7109375" style="42" customWidth="1"/>
    <col min="11529" max="11529" width="15.7109375" style="42" customWidth="1"/>
    <col min="11530" max="11530" width="14.7109375" style="42" customWidth="1"/>
    <col min="11531" max="11531" width="15" style="42" customWidth="1"/>
    <col min="11532" max="11533" width="14.28515625" style="42" customWidth="1"/>
    <col min="11534" max="11534" width="0" style="42" hidden="1" customWidth="1"/>
    <col min="11535" max="11535" width="18.85546875" style="42" customWidth="1"/>
    <col min="11536" max="11548" width="8" style="42" customWidth="1"/>
    <col min="11549" max="11552" width="9.28515625" style="42" customWidth="1"/>
    <col min="11553" max="11580" width="8.85546875" style="42"/>
    <col min="11581" max="11581" width="64" style="42" customWidth="1"/>
    <col min="11582" max="11582" width="97.85546875" style="42" customWidth="1"/>
    <col min="11583" max="11776" width="8.85546875" style="42"/>
    <col min="11777" max="11777" width="1.28515625" style="42" customWidth="1"/>
    <col min="11778" max="11778" width="44.85546875" style="42" customWidth="1"/>
    <col min="11779" max="11779" width="47.28515625" style="42" customWidth="1"/>
    <col min="11780" max="11780" width="8.140625" style="42" customWidth="1"/>
    <col min="11781" max="11781" width="8.28515625" style="42" customWidth="1"/>
    <col min="11782" max="11782" width="5.42578125" style="42" customWidth="1"/>
    <col min="11783" max="11783" width="8.5703125" style="42" customWidth="1"/>
    <col min="11784" max="11784" width="13.7109375" style="42" customWidth="1"/>
    <col min="11785" max="11785" width="15.7109375" style="42" customWidth="1"/>
    <col min="11786" max="11786" width="14.7109375" style="42" customWidth="1"/>
    <col min="11787" max="11787" width="15" style="42" customWidth="1"/>
    <col min="11788" max="11789" width="14.28515625" style="42" customWidth="1"/>
    <col min="11790" max="11790" width="0" style="42" hidden="1" customWidth="1"/>
    <col min="11791" max="11791" width="18.85546875" style="42" customWidth="1"/>
    <col min="11792" max="11804" width="8" style="42" customWidth="1"/>
    <col min="11805" max="11808" width="9.28515625" style="42" customWidth="1"/>
    <col min="11809" max="11836" width="8.85546875" style="42"/>
    <col min="11837" max="11837" width="64" style="42" customWidth="1"/>
    <col min="11838" max="11838" width="97.85546875" style="42" customWidth="1"/>
    <col min="11839" max="12032" width="8.85546875" style="42"/>
    <col min="12033" max="12033" width="1.28515625" style="42" customWidth="1"/>
    <col min="12034" max="12034" width="44.85546875" style="42" customWidth="1"/>
    <col min="12035" max="12035" width="47.28515625" style="42" customWidth="1"/>
    <col min="12036" max="12036" width="8.140625" style="42" customWidth="1"/>
    <col min="12037" max="12037" width="8.28515625" style="42" customWidth="1"/>
    <col min="12038" max="12038" width="5.42578125" style="42" customWidth="1"/>
    <col min="12039" max="12039" width="8.5703125" style="42" customWidth="1"/>
    <col min="12040" max="12040" width="13.7109375" style="42" customWidth="1"/>
    <col min="12041" max="12041" width="15.7109375" style="42" customWidth="1"/>
    <col min="12042" max="12042" width="14.7109375" style="42" customWidth="1"/>
    <col min="12043" max="12043" width="15" style="42" customWidth="1"/>
    <col min="12044" max="12045" width="14.28515625" style="42" customWidth="1"/>
    <col min="12046" max="12046" width="0" style="42" hidden="1" customWidth="1"/>
    <col min="12047" max="12047" width="18.85546875" style="42" customWidth="1"/>
    <col min="12048" max="12060" width="8" style="42" customWidth="1"/>
    <col min="12061" max="12064" width="9.28515625" style="42" customWidth="1"/>
    <col min="12065" max="12092" width="8.85546875" style="42"/>
    <col min="12093" max="12093" width="64" style="42" customWidth="1"/>
    <col min="12094" max="12094" width="97.85546875" style="42" customWidth="1"/>
    <col min="12095" max="12288" width="8.85546875" style="42"/>
    <col min="12289" max="12289" width="1.28515625" style="42" customWidth="1"/>
    <col min="12290" max="12290" width="44.85546875" style="42" customWidth="1"/>
    <col min="12291" max="12291" width="47.28515625" style="42" customWidth="1"/>
    <col min="12292" max="12292" width="8.140625" style="42" customWidth="1"/>
    <col min="12293" max="12293" width="8.28515625" style="42" customWidth="1"/>
    <col min="12294" max="12294" width="5.42578125" style="42" customWidth="1"/>
    <col min="12295" max="12295" width="8.5703125" style="42" customWidth="1"/>
    <col min="12296" max="12296" width="13.7109375" style="42" customWidth="1"/>
    <col min="12297" max="12297" width="15.7109375" style="42" customWidth="1"/>
    <col min="12298" max="12298" width="14.7109375" style="42" customWidth="1"/>
    <col min="12299" max="12299" width="15" style="42" customWidth="1"/>
    <col min="12300" max="12301" width="14.28515625" style="42" customWidth="1"/>
    <col min="12302" max="12302" width="0" style="42" hidden="1" customWidth="1"/>
    <col min="12303" max="12303" width="18.85546875" style="42" customWidth="1"/>
    <col min="12304" max="12316" width="8" style="42" customWidth="1"/>
    <col min="12317" max="12320" width="9.28515625" style="42" customWidth="1"/>
    <col min="12321" max="12348" width="8.85546875" style="42"/>
    <col min="12349" max="12349" width="64" style="42" customWidth="1"/>
    <col min="12350" max="12350" width="97.85546875" style="42" customWidth="1"/>
    <col min="12351" max="12544" width="8.85546875" style="42"/>
    <col min="12545" max="12545" width="1.28515625" style="42" customWidth="1"/>
    <col min="12546" max="12546" width="44.85546875" style="42" customWidth="1"/>
    <col min="12547" max="12547" width="47.28515625" style="42" customWidth="1"/>
    <col min="12548" max="12548" width="8.140625" style="42" customWidth="1"/>
    <col min="12549" max="12549" width="8.28515625" style="42" customWidth="1"/>
    <col min="12550" max="12550" width="5.42578125" style="42" customWidth="1"/>
    <col min="12551" max="12551" width="8.5703125" style="42" customWidth="1"/>
    <col min="12552" max="12552" width="13.7109375" style="42" customWidth="1"/>
    <col min="12553" max="12553" width="15.7109375" style="42" customWidth="1"/>
    <col min="12554" max="12554" width="14.7109375" style="42" customWidth="1"/>
    <col min="12555" max="12555" width="15" style="42" customWidth="1"/>
    <col min="12556" max="12557" width="14.28515625" style="42" customWidth="1"/>
    <col min="12558" max="12558" width="0" style="42" hidden="1" customWidth="1"/>
    <col min="12559" max="12559" width="18.85546875" style="42" customWidth="1"/>
    <col min="12560" max="12572" width="8" style="42" customWidth="1"/>
    <col min="12573" max="12576" width="9.28515625" style="42" customWidth="1"/>
    <col min="12577" max="12604" width="8.85546875" style="42"/>
    <col min="12605" max="12605" width="64" style="42" customWidth="1"/>
    <col min="12606" max="12606" width="97.85546875" style="42" customWidth="1"/>
    <col min="12607" max="12800" width="8.85546875" style="42"/>
    <col min="12801" max="12801" width="1.28515625" style="42" customWidth="1"/>
    <col min="12802" max="12802" width="44.85546875" style="42" customWidth="1"/>
    <col min="12803" max="12803" width="47.28515625" style="42" customWidth="1"/>
    <col min="12804" max="12804" width="8.140625" style="42" customWidth="1"/>
    <col min="12805" max="12805" width="8.28515625" style="42" customWidth="1"/>
    <col min="12806" max="12806" width="5.42578125" style="42" customWidth="1"/>
    <col min="12807" max="12807" width="8.5703125" style="42" customWidth="1"/>
    <col min="12808" max="12808" width="13.7109375" style="42" customWidth="1"/>
    <col min="12809" max="12809" width="15.7109375" style="42" customWidth="1"/>
    <col min="12810" max="12810" width="14.7109375" style="42" customWidth="1"/>
    <col min="12811" max="12811" width="15" style="42" customWidth="1"/>
    <col min="12812" max="12813" width="14.28515625" style="42" customWidth="1"/>
    <col min="12814" max="12814" width="0" style="42" hidden="1" customWidth="1"/>
    <col min="12815" max="12815" width="18.85546875" style="42" customWidth="1"/>
    <col min="12816" max="12828" width="8" style="42" customWidth="1"/>
    <col min="12829" max="12832" width="9.28515625" style="42" customWidth="1"/>
    <col min="12833" max="12860" width="8.85546875" style="42"/>
    <col min="12861" max="12861" width="64" style="42" customWidth="1"/>
    <col min="12862" max="12862" width="97.85546875" style="42" customWidth="1"/>
    <col min="12863" max="13056" width="8.85546875" style="42"/>
    <col min="13057" max="13057" width="1.28515625" style="42" customWidth="1"/>
    <col min="13058" max="13058" width="44.85546875" style="42" customWidth="1"/>
    <col min="13059" max="13059" width="47.28515625" style="42" customWidth="1"/>
    <col min="13060" max="13060" width="8.140625" style="42" customWidth="1"/>
    <col min="13061" max="13061" width="8.28515625" style="42" customWidth="1"/>
    <col min="13062" max="13062" width="5.42578125" style="42" customWidth="1"/>
    <col min="13063" max="13063" width="8.5703125" style="42" customWidth="1"/>
    <col min="13064" max="13064" width="13.7109375" style="42" customWidth="1"/>
    <col min="13065" max="13065" width="15.7109375" style="42" customWidth="1"/>
    <col min="13066" max="13066" width="14.7109375" style="42" customWidth="1"/>
    <col min="13067" max="13067" width="15" style="42" customWidth="1"/>
    <col min="13068" max="13069" width="14.28515625" style="42" customWidth="1"/>
    <col min="13070" max="13070" width="0" style="42" hidden="1" customWidth="1"/>
    <col min="13071" max="13071" width="18.85546875" style="42" customWidth="1"/>
    <col min="13072" max="13084" width="8" style="42" customWidth="1"/>
    <col min="13085" max="13088" width="9.28515625" style="42" customWidth="1"/>
    <col min="13089" max="13116" width="8.85546875" style="42"/>
    <col min="13117" max="13117" width="64" style="42" customWidth="1"/>
    <col min="13118" max="13118" width="97.85546875" style="42" customWidth="1"/>
    <col min="13119" max="13312" width="8.85546875" style="42"/>
    <col min="13313" max="13313" width="1.28515625" style="42" customWidth="1"/>
    <col min="13314" max="13314" width="44.85546875" style="42" customWidth="1"/>
    <col min="13315" max="13315" width="47.28515625" style="42" customWidth="1"/>
    <col min="13316" max="13316" width="8.140625" style="42" customWidth="1"/>
    <col min="13317" max="13317" width="8.28515625" style="42" customWidth="1"/>
    <col min="13318" max="13318" width="5.42578125" style="42" customWidth="1"/>
    <col min="13319" max="13319" width="8.5703125" style="42" customWidth="1"/>
    <col min="13320" max="13320" width="13.7109375" style="42" customWidth="1"/>
    <col min="13321" max="13321" width="15.7109375" style="42" customWidth="1"/>
    <col min="13322" max="13322" width="14.7109375" style="42" customWidth="1"/>
    <col min="13323" max="13323" width="15" style="42" customWidth="1"/>
    <col min="13324" max="13325" width="14.28515625" style="42" customWidth="1"/>
    <col min="13326" max="13326" width="0" style="42" hidden="1" customWidth="1"/>
    <col min="13327" max="13327" width="18.85546875" style="42" customWidth="1"/>
    <col min="13328" max="13340" width="8" style="42" customWidth="1"/>
    <col min="13341" max="13344" width="9.28515625" style="42" customWidth="1"/>
    <col min="13345" max="13372" width="8.85546875" style="42"/>
    <col min="13373" max="13373" width="64" style="42" customWidth="1"/>
    <col min="13374" max="13374" width="97.85546875" style="42" customWidth="1"/>
    <col min="13375" max="13568" width="8.85546875" style="42"/>
    <col min="13569" max="13569" width="1.28515625" style="42" customWidth="1"/>
    <col min="13570" max="13570" width="44.85546875" style="42" customWidth="1"/>
    <col min="13571" max="13571" width="47.28515625" style="42" customWidth="1"/>
    <col min="13572" max="13572" width="8.140625" style="42" customWidth="1"/>
    <col min="13573" max="13573" width="8.28515625" style="42" customWidth="1"/>
    <col min="13574" max="13574" width="5.42578125" style="42" customWidth="1"/>
    <col min="13575" max="13575" width="8.5703125" style="42" customWidth="1"/>
    <col min="13576" max="13576" width="13.7109375" style="42" customWidth="1"/>
    <col min="13577" max="13577" width="15.7109375" style="42" customWidth="1"/>
    <col min="13578" max="13578" width="14.7109375" style="42" customWidth="1"/>
    <col min="13579" max="13579" width="15" style="42" customWidth="1"/>
    <col min="13580" max="13581" width="14.28515625" style="42" customWidth="1"/>
    <col min="13582" max="13582" width="0" style="42" hidden="1" customWidth="1"/>
    <col min="13583" max="13583" width="18.85546875" style="42" customWidth="1"/>
    <col min="13584" max="13596" width="8" style="42" customWidth="1"/>
    <col min="13597" max="13600" width="9.28515625" style="42" customWidth="1"/>
    <col min="13601" max="13628" width="8.85546875" style="42"/>
    <col min="13629" max="13629" width="64" style="42" customWidth="1"/>
    <col min="13630" max="13630" width="97.85546875" style="42" customWidth="1"/>
    <col min="13631" max="13824" width="8.85546875" style="42"/>
    <col min="13825" max="13825" width="1.28515625" style="42" customWidth="1"/>
    <col min="13826" max="13826" width="44.85546875" style="42" customWidth="1"/>
    <col min="13827" max="13827" width="47.28515625" style="42" customWidth="1"/>
    <col min="13828" max="13828" width="8.140625" style="42" customWidth="1"/>
    <col min="13829" max="13829" width="8.28515625" style="42" customWidth="1"/>
    <col min="13830" max="13830" width="5.42578125" style="42" customWidth="1"/>
    <col min="13831" max="13831" width="8.5703125" style="42" customWidth="1"/>
    <col min="13832" max="13832" width="13.7109375" style="42" customWidth="1"/>
    <col min="13833" max="13833" width="15.7109375" style="42" customWidth="1"/>
    <col min="13834" max="13834" width="14.7109375" style="42" customWidth="1"/>
    <col min="13835" max="13835" width="15" style="42" customWidth="1"/>
    <col min="13836" max="13837" width="14.28515625" style="42" customWidth="1"/>
    <col min="13838" max="13838" width="0" style="42" hidden="1" customWidth="1"/>
    <col min="13839" max="13839" width="18.85546875" style="42" customWidth="1"/>
    <col min="13840" max="13852" width="8" style="42" customWidth="1"/>
    <col min="13853" max="13856" width="9.28515625" style="42" customWidth="1"/>
    <col min="13857" max="13884" width="8.85546875" style="42"/>
    <col min="13885" max="13885" width="64" style="42" customWidth="1"/>
    <col min="13886" max="13886" width="97.85546875" style="42" customWidth="1"/>
    <col min="13887" max="14080" width="8.85546875" style="42"/>
    <col min="14081" max="14081" width="1.28515625" style="42" customWidth="1"/>
    <col min="14082" max="14082" width="44.85546875" style="42" customWidth="1"/>
    <col min="14083" max="14083" width="47.28515625" style="42" customWidth="1"/>
    <col min="14084" max="14084" width="8.140625" style="42" customWidth="1"/>
    <col min="14085" max="14085" width="8.28515625" style="42" customWidth="1"/>
    <col min="14086" max="14086" width="5.42578125" style="42" customWidth="1"/>
    <col min="14087" max="14087" width="8.5703125" style="42" customWidth="1"/>
    <col min="14088" max="14088" width="13.7109375" style="42" customWidth="1"/>
    <col min="14089" max="14089" width="15.7109375" style="42" customWidth="1"/>
    <col min="14090" max="14090" width="14.7109375" style="42" customWidth="1"/>
    <col min="14091" max="14091" width="15" style="42" customWidth="1"/>
    <col min="14092" max="14093" width="14.28515625" style="42" customWidth="1"/>
    <col min="14094" max="14094" width="0" style="42" hidden="1" customWidth="1"/>
    <col min="14095" max="14095" width="18.85546875" style="42" customWidth="1"/>
    <col min="14096" max="14108" width="8" style="42" customWidth="1"/>
    <col min="14109" max="14112" width="9.28515625" style="42" customWidth="1"/>
    <col min="14113" max="14140" width="8.85546875" style="42"/>
    <col min="14141" max="14141" width="64" style="42" customWidth="1"/>
    <col min="14142" max="14142" width="97.85546875" style="42" customWidth="1"/>
    <col min="14143" max="14336" width="8.85546875" style="42"/>
    <col min="14337" max="14337" width="1.28515625" style="42" customWidth="1"/>
    <col min="14338" max="14338" width="44.85546875" style="42" customWidth="1"/>
    <col min="14339" max="14339" width="47.28515625" style="42" customWidth="1"/>
    <col min="14340" max="14340" width="8.140625" style="42" customWidth="1"/>
    <col min="14341" max="14341" width="8.28515625" style="42" customWidth="1"/>
    <col min="14342" max="14342" width="5.42578125" style="42" customWidth="1"/>
    <col min="14343" max="14343" width="8.5703125" style="42" customWidth="1"/>
    <col min="14344" max="14344" width="13.7109375" style="42" customWidth="1"/>
    <col min="14345" max="14345" width="15.7109375" style="42" customWidth="1"/>
    <col min="14346" max="14346" width="14.7109375" style="42" customWidth="1"/>
    <col min="14347" max="14347" width="15" style="42" customWidth="1"/>
    <col min="14348" max="14349" width="14.28515625" style="42" customWidth="1"/>
    <col min="14350" max="14350" width="0" style="42" hidden="1" customWidth="1"/>
    <col min="14351" max="14351" width="18.85546875" style="42" customWidth="1"/>
    <col min="14352" max="14364" width="8" style="42" customWidth="1"/>
    <col min="14365" max="14368" width="9.28515625" style="42" customWidth="1"/>
    <col min="14369" max="14396" width="8.85546875" style="42"/>
    <col min="14397" max="14397" width="64" style="42" customWidth="1"/>
    <col min="14398" max="14398" width="97.85546875" style="42" customWidth="1"/>
    <col min="14399" max="14592" width="8.85546875" style="42"/>
    <col min="14593" max="14593" width="1.28515625" style="42" customWidth="1"/>
    <col min="14594" max="14594" width="44.85546875" style="42" customWidth="1"/>
    <col min="14595" max="14595" width="47.28515625" style="42" customWidth="1"/>
    <col min="14596" max="14596" width="8.140625" style="42" customWidth="1"/>
    <col min="14597" max="14597" width="8.28515625" style="42" customWidth="1"/>
    <col min="14598" max="14598" width="5.42578125" style="42" customWidth="1"/>
    <col min="14599" max="14599" width="8.5703125" style="42" customWidth="1"/>
    <col min="14600" max="14600" width="13.7109375" style="42" customWidth="1"/>
    <col min="14601" max="14601" width="15.7109375" style="42" customWidth="1"/>
    <col min="14602" max="14602" width="14.7109375" style="42" customWidth="1"/>
    <col min="14603" max="14603" width="15" style="42" customWidth="1"/>
    <col min="14604" max="14605" width="14.28515625" style="42" customWidth="1"/>
    <col min="14606" max="14606" width="0" style="42" hidden="1" customWidth="1"/>
    <col min="14607" max="14607" width="18.85546875" style="42" customWidth="1"/>
    <col min="14608" max="14620" width="8" style="42" customWidth="1"/>
    <col min="14621" max="14624" width="9.28515625" style="42" customWidth="1"/>
    <col min="14625" max="14652" width="8.85546875" style="42"/>
    <col min="14653" max="14653" width="64" style="42" customWidth="1"/>
    <col min="14654" max="14654" width="97.85546875" style="42" customWidth="1"/>
    <col min="14655" max="14848" width="8.85546875" style="42"/>
    <col min="14849" max="14849" width="1.28515625" style="42" customWidth="1"/>
    <col min="14850" max="14850" width="44.85546875" style="42" customWidth="1"/>
    <col min="14851" max="14851" width="47.28515625" style="42" customWidth="1"/>
    <col min="14852" max="14852" width="8.140625" style="42" customWidth="1"/>
    <col min="14853" max="14853" width="8.28515625" style="42" customWidth="1"/>
    <col min="14854" max="14854" width="5.42578125" style="42" customWidth="1"/>
    <col min="14855" max="14855" width="8.5703125" style="42" customWidth="1"/>
    <col min="14856" max="14856" width="13.7109375" style="42" customWidth="1"/>
    <col min="14857" max="14857" width="15.7109375" style="42" customWidth="1"/>
    <col min="14858" max="14858" width="14.7109375" style="42" customWidth="1"/>
    <col min="14859" max="14859" width="15" style="42" customWidth="1"/>
    <col min="14860" max="14861" width="14.28515625" style="42" customWidth="1"/>
    <col min="14862" max="14862" width="0" style="42" hidden="1" customWidth="1"/>
    <col min="14863" max="14863" width="18.85546875" style="42" customWidth="1"/>
    <col min="14864" max="14876" width="8" style="42" customWidth="1"/>
    <col min="14877" max="14880" width="9.28515625" style="42" customWidth="1"/>
    <col min="14881" max="14908" width="8.85546875" style="42"/>
    <col min="14909" max="14909" width="64" style="42" customWidth="1"/>
    <col min="14910" max="14910" width="97.85546875" style="42" customWidth="1"/>
    <col min="14911" max="15104" width="8.85546875" style="42"/>
    <col min="15105" max="15105" width="1.28515625" style="42" customWidth="1"/>
    <col min="15106" max="15106" width="44.85546875" style="42" customWidth="1"/>
    <col min="15107" max="15107" width="47.28515625" style="42" customWidth="1"/>
    <col min="15108" max="15108" width="8.140625" style="42" customWidth="1"/>
    <col min="15109" max="15109" width="8.28515625" style="42" customWidth="1"/>
    <col min="15110" max="15110" width="5.42578125" style="42" customWidth="1"/>
    <col min="15111" max="15111" width="8.5703125" style="42" customWidth="1"/>
    <col min="15112" max="15112" width="13.7109375" style="42" customWidth="1"/>
    <col min="15113" max="15113" width="15.7109375" style="42" customWidth="1"/>
    <col min="15114" max="15114" width="14.7109375" style="42" customWidth="1"/>
    <col min="15115" max="15115" width="15" style="42" customWidth="1"/>
    <col min="15116" max="15117" width="14.28515625" style="42" customWidth="1"/>
    <col min="15118" max="15118" width="0" style="42" hidden="1" customWidth="1"/>
    <col min="15119" max="15119" width="18.85546875" style="42" customWidth="1"/>
    <col min="15120" max="15132" width="8" style="42" customWidth="1"/>
    <col min="15133" max="15136" width="9.28515625" style="42" customWidth="1"/>
    <col min="15137" max="15164" width="8.85546875" style="42"/>
    <col min="15165" max="15165" width="64" style="42" customWidth="1"/>
    <col min="15166" max="15166" width="97.85546875" style="42" customWidth="1"/>
    <col min="15167" max="15360" width="8.85546875" style="42"/>
    <col min="15361" max="15361" width="1.28515625" style="42" customWidth="1"/>
    <col min="15362" max="15362" width="44.85546875" style="42" customWidth="1"/>
    <col min="15363" max="15363" width="47.28515625" style="42" customWidth="1"/>
    <col min="15364" max="15364" width="8.140625" style="42" customWidth="1"/>
    <col min="15365" max="15365" width="8.28515625" style="42" customWidth="1"/>
    <col min="15366" max="15366" width="5.42578125" style="42" customWidth="1"/>
    <col min="15367" max="15367" width="8.5703125" style="42" customWidth="1"/>
    <col min="15368" max="15368" width="13.7109375" style="42" customWidth="1"/>
    <col min="15369" max="15369" width="15.7109375" style="42" customWidth="1"/>
    <col min="15370" max="15370" width="14.7109375" style="42" customWidth="1"/>
    <col min="15371" max="15371" width="15" style="42" customWidth="1"/>
    <col min="15372" max="15373" width="14.28515625" style="42" customWidth="1"/>
    <col min="15374" max="15374" width="0" style="42" hidden="1" customWidth="1"/>
    <col min="15375" max="15375" width="18.85546875" style="42" customWidth="1"/>
    <col min="15376" max="15388" width="8" style="42" customWidth="1"/>
    <col min="15389" max="15392" width="9.28515625" style="42" customWidth="1"/>
    <col min="15393" max="15420" width="8.85546875" style="42"/>
    <col min="15421" max="15421" width="64" style="42" customWidth="1"/>
    <col min="15422" max="15422" width="97.85546875" style="42" customWidth="1"/>
    <col min="15423" max="15616" width="8.85546875" style="42"/>
    <col min="15617" max="15617" width="1.28515625" style="42" customWidth="1"/>
    <col min="15618" max="15618" width="44.85546875" style="42" customWidth="1"/>
    <col min="15619" max="15619" width="47.28515625" style="42" customWidth="1"/>
    <col min="15620" max="15620" width="8.140625" style="42" customWidth="1"/>
    <col min="15621" max="15621" width="8.28515625" style="42" customWidth="1"/>
    <col min="15622" max="15622" width="5.42578125" style="42" customWidth="1"/>
    <col min="15623" max="15623" width="8.5703125" style="42" customWidth="1"/>
    <col min="15624" max="15624" width="13.7109375" style="42" customWidth="1"/>
    <col min="15625" max="15625" width="15.7109375" style="42" customWidth="1"/>
    <col min="15626" max="15626" width="14.7109375" style="42" customWidth="1"/>
    <col min="15627" max="15627" width="15" style="42" customWidth="1"/>
    <col min="15628" max="15629" width="14.28515625" style="42" customWidth="1"/>
    <col min="15630" max="15630" width="0" style="42" hidden="1" customWidth="1"/>
    <col min="15631" max="15631" width="18.85546875" style="42" customWidth="1"/>
    <col min="15632" max="15644" width="8" style="42" customWidth="1"/>
    <col min="15645" max="15648" width="9.28515625" style="42" customWidth="1"/>
    <col min="15649" max="15676" width="8.85546875" style="42"/>
    <col min="15677" max="15677" width="64" style="42" customWidth="1"/>
    <col min="15678" max="15678" width="97.85546875" style="42" customWidth="1"/>
    <col min="15679" max="15872" width="8.85546875" style="42"/>
    <col min="15873" max="15873" width="1.28515625" style="42" customWidth="1"/>
    <col min="15874" max="15874" width="44.85546875" style="42" customWidth="1"/>
    <col min="15875" max="15875" width="47.28515625" style="42" customWidth="1"/>
    <col min="15876" max="15876" width="8.140625" style="42" customWidth="1"/>
    <col min="15877" max="15877" width="8.28515625" style="42" customWidth="1"/>
    <col min="15878" max="15878" width="5.42578125" style="42" customWidth="1"/>
    <col min="15879" max="15879" width="8.5703125" style="42" customWidth="1"/>
    <col min="15880" max="15880" width="13.7109375" style="42" customWidth="1"/>
    <col min="15881" max="15881" width="15.7109375" style="42" customWidth="1"/>
    <col min="15882" max="15882" width="14.7109375" style="42" customWidth="1"/>
    <col min="15883" max="15883" width="15" style="42" customWidth="1"/>
    <col min="15884" max="15885" width="14.28515625" style="42" customWidth="1"/>
    <col min="15886" max="15886" width="0" style="42" hidden="1" customWidth="1"/>
    <col min="15887" max="15887" width="18.85546875" style="42" customWidth="1"/>
    <col min="15888" max="15900" width="8" style="42" customWidth="1"/>
    <col min="15901" max="15904" width="9.28515625" style="42" customWidth="1"/>
    <col min="15905" max="15932" width="8.85546875" style="42"/>
    <col min="15933" max="15933" width="64" style="42" customWidth="1"/>
    <col min="15934" max="15934" width="97.85546875" style="42" customWidth="1"/>
    <col min="15935" max="16128" width="8.85546875" style="42"/>
    <col min="16129" max="16129" width="1.28515625" style="42" customWidth="1"/>
    <col min="16130" max="16130" width="44.85546875" style="42" customWidth="1"/>
    <col min="16131" max="16131" width="47.28515625" style="42" customWidth="1"/>
    <col min="16132" max="16132" width="8.140625" style="42" customWidth="1"/>
    <col min="16133" max="16133" width="8.28515625" style="42" customWidth="1"/>
    <col min="16134" max="16134" width="5.42578125" style="42" customWidth="1"/>
    <col min="16135" max="16135" width="8.5703125" style="42" customWidth="1"/>
    <col min="16136" max="16136" width="13.7109375" style="42" customWidth="1"/>
    <col min="16137" max="16137" width="15.7109375" style="42" customWidth="1"/>
    <col min="16138" max="16138" width="14.7109375" style="42" customWidth="1"/>
    <col min="16139" max="16139" width="15" style="42" customWidth="1"/>
    <col min="16140" max="16141" width="14.28515625" style="42" customWidth="1"/>
    <col min="16142" max="16142" width="0" style="42" hidden="1" customWidth="1"/>
    <col min="16143" max="16143" width="18.85546875" style="42" customWidth="1"/>
    <col min="16144" max="16156" width="8" style="42" customWidth="1"/>
    <col min="16157" max="16160" width="9.28515625" style="42" customWidth="1"/>
    <col min="16161" max="16188" width="8.85546875" style="42"/>
    <col min="16189" max="16189" width="64" style="42" customWidth="1"/>
    <col min="16190" max="16190" width="97.85546875" style="42" customWidth="1"/>
    <col min="16191" max="16383" width="8.85546875" style="42"/>
    <col min="16384" max="16384" width="9.140625" style="42" customWidth="1"/>
  </cols>
  <sheetData>
    <row r="1" spans="1:62" ht="24" customHeight="1" thickTop="1" thickBot="1" x14ac:dyDescent="0.3">
      <c r="A1" s="124"/>
      <c r="B1" s="520"/>
      <c r="C1" s="521"/>
      <c r="D1" s="521"/>
      <c r="E1" s="521"/>
      <c r="F1" s="521"/>
      <c r="G1" s="521"/>
      <c r="H1" s="521"/>
      <c r="I1" s="521"/>
      <c r="J1" s="521"/>
      <c r="K1" s="521"/>
      <c r="L1" s="521"/>
      <c r="M1" s="522"/>
      <c r="N1" s="125"/>
      <c r="BI1" s="43" t="s">
        <v>186</v>
      </c>
      <c r="BJ1" s="44" t="s">
        <v>187</v>
      </c>
    </row>
    <row r="2" spans="1:62" ht="24" customHeight="1" x14ac:dyDescent="0.25">
      <c r="A2" s="126"/>
      <c r="B2" s="533" t="s">
        <v>585</v>
      </c>
      <c r="C2" s="533"/>
      <c r="D2" s="533"/>
      <c r="E2" s="533"/>
      <c r="F2" s="533"/>
      <c r="G2" s="533"/>
      <c r="H2" s="533"/>
      <c r="I2" s="533"/>
      <c r="J2" s="533"/>
      <c r="K2" s="533"/>
      <c r="L2" s="533"/>
      <c r="M2" s="533"/>
      <c r="N2" s="127"/>
      <c r="BI2" s="128"/>
      <c r="BJ2" s="129"/>
    </row>
    <row r="3" spans="1:62" ht="16.149999999999999" customHeight="1" thickBot="1" x14ac:dyDescent="0.3">
      <c r="A3" s="183"/>
      <c r="B3" s="357"/>
      <c r="C3" s="357"/>
      <c r="D3" s="358"/>
      <c r="E3" s="358"/>
      <c r="F3" s="358"/>
      <c r="G3" s="359"/>
      <c r="H3" s="359"/>
      <c r="I3" s="359"/>
      <c r="J3" s="359"/>
      <c r="K3" s="359"/>
      <c r="L3" s="359"/>
      <c r="M3" s="360"/>
      <c r="N3" s="127"/>
      <c r="BI3" s="128"/>
      <c r="BJ3" s="129"/>
    </row>
    <row r="4" spans="1:62" ht="16.149999999999999" customHeight="1" thickBot="1" x14ac:dyDescent="0.3">
      <c r="A4" s="183"/>
      <c r="B4" s="357"/>
      <c r="C4" s="357"/>
      <c r="D4" s="358"/>
      <c r="E4" s="358"/>
      <c r="F4" s="358"/>
      <c r="G4" s="359"/>
      <c r="H4" s="359"/>
      <c r="I4" s="359"/>
      <c r="J4" s="359"/>
      <c r="K4" s="359"/>
      <c r="L4" s="359"/>
      <c r="M4" s="361"/>
      <c r="N4" s="127"/>
      <c r="BI4" s="43" t="s">
        <v>186</v>
      </c>
      <c r="BJ4" s="44" t="s">
        <v>187</v>
      </c>
    </row>
    <row r="5" spans="1:62" ht="16.149999999999999" customHeight="1" x14ac:dyDescent="0.25">
      <c r="A5" s="183"/>
      <c r="B5" s="362" t="s">
        <v>587</v>
      </c>
      <c r="C5" s="364" t="str">
        <f>Dirigente!C5</f>
        <v>Comune di Golfo Aranci</v>
      </c>
      <c r="D5" s="358"/>
      <c r="E5" s="534" t="s">
        <v>576</v>
      </c>
      <c r="F5" s="534"/>
      <c r="G5" s="534"/>
      <c r="H5" s="534"/>
      <c r="I5" s="534"/>
      <c r="J5" s="534"/>
      <c r="K5" s="357"/>
      <c r="L5" s="358" t="s">
        <v>227</v>
      </c>
      <c r="M5" s="361"/>
      <c r="N5" s="127"/>
      <c r="BI5" s="47" t="s">
        <v>190</v>
      </c>
      <c r="BJ5" s="48" t="s">
        <v>191</v>
      </c>
    </row>
    <row r="6" spans="1:62" ht="16.149999999999999" customHeight="1" x14ac:dyDescent="0.25">
      <c r="A6" s="183"/>
      <c r="B6" s="362" t="s">
        <v>588</v>
      </c>
      <c r="C6" s="365" t="str">
        <f>Dirigente!C6</f>
        <v>Finanziario, risorse umane e tributi</v>
      </c>
      <c r="D6" s="358"/>
      <c r="E6" s="535"/>
      <c r="F6" s="535"/>
      <c r="G6" s="535"/>
      <c r="H6" s="535"/>
      <c r="I6" s="535"/>
      <c r="J6" s="535"/>
      <c r="L6" s="358">
        <v>2024</v>
      </c>
      <c r="M6" s="361"/>
      <c r="N6" s="127"/>
      <c r="BI6" s="49" t="s">
        <v>193</v>
      </c>
      <c r="BJ6" s="50" t="s">
        <v>194</v>
      </c>
    </row>
    <row r="7" spans="1:62" ht="16.149999999999999" customHeight="1" x14ac:dyDescent="0.25">
      <c r="A7" s="183"/>
      <c r="B7" s="362" t="s">
        <v>589</v>
      </c>
      <c r="C7" s="365" t="str">
        <f>Dirigente!C7</f>
        <v>Simone Bertuccelli</v>
      </c>
      <c r="D7" s="359"/>
      <c r="E7" s="359"/>
      <c r="F7" s="359"/>
      <c r="G7" s="359"/>
      <c r="H7" s="359"/>
      <c r="I7" s="359"/>
      <c r="J7" s="359"/>
      <c r="K7" s="359"/>
      <c r="L7" s="359"/>
      <c r="M7" s="361"/>
      <c r="N7" s="127"/>
      <c r="BI7" s="49" t="s">
        <v>196</v>
      </c>
      <c r="BJ7" s="50" t="s">
        <v>197</v>
      </c>
    </row>
    <row r="8" spans="1:62" ht="16.149999999999999" customHeight="1" thickBot="1" x14ac:dyDescent="0.3">
      <c r="A8" s="183"/>
      <c r="B8" s="362" t="s">
        <v>229</v>
      </c>
      <c r="C8" s="365"/>
      <c r="D8" s="359"/>
      <c r="E8" s="359"/>
      <c r="F8" s="359"/>
      <c r="G8" s="359"/>
      <c r="H8" s="359"/>
      <c r="I8" s="359"/>
      <c r="J8" s="359"/>
      <c r="K8" s="359"/>
      <c r="L8" s="359"/>
      <c r="M8" s="361"/>
      <c r="N8" s="127"/>
      <c r="BI8" s="355"/>
      <c r="BJ8" s="356"/>
    </row>
    <row r="9" spans="1:62" ht="16.149999999999999" customHeight="1" thickBot="1" x14ac:dyDescent="0.3">
      <c r="A9" s="183"/>
      <c r="B9" s="362"/>
      <c r="C9" s="357"/>
      <c r="D9" s="359"/>
      <c r="E9" s="359"/>
      <c r="F9" s="359"/>
      <c r="G9" s="359"/>
      <c r="H9" s="359"/>
      <c r="I9" s="359"/>
      <c r="J9" s="359"/>
      <c r="K9" s="359"/>
      <c r="L9" s="359"/>
      <c r="M9" s="363"/>
      <c r="N9" s="127"/>
      <c r="BI9" s="43" t="s">
        <v>186</v>
      </c>
      <c r="BJ9" s="44" t="s">
        <v>187</v>
      </c>
    </row>
    <row r="10" spans="1:62" ht="24" customHeight="1" x14ac:dyDescent="0.25">
      <c r="A10" s="126"/>
      <c r="B10" s="501" t="s">
        <v>263</v>
      </c>
      <c r="C10" s="501"/>
      <c r="D10" s="502" t="s">
        <v>264</v>
      </c>
      <c r="E10" s="502" t="s">
        <v>265</v>
      </c>
      <c r="F10" s="502" t="s">
        <v>266</v>
      </c>
      <c r="G10" s="503" t="s">
        <v>267</v>
      </c>
      <c r="H10" s="504" t="s">
        <v>268</v>
      </c>
      <c r="I10" s="504"/>
      <c r="J10" s="504"/>
      <c r="K10" s="504"/>
      <c r="L10" s="504"/>
      <c r="M10" s="505" t="s">
        <v>269</v>
      </c>
      <c r="N10" s="127"/>
      <c r="BI10" s="49" t="s">
        <v>201</v>
      </c>
      <c r="BJ10" s="50" t="s">
        <v>202</v>
      </c>
    </row>
    <row r="11" spans="1:62" ht="24" customHeight="1" x14ac:dyDescent="0.25">
      <c r="A11" s="126"/>
      <c r="B11" s="501"/>
      <c r="C11" s="501"/>
      <c r="D11" s="502"/>
      <c r="E11" s="502"/>
      <c r="F11" s="502"/>
      <c r="G11" s="503"/>
      <c r="H11" s="329">
        <v>1</v>
      </c>
      <c r="I11" s="329">
        <v>2</v>
      </c>
      <c r="J11" s="329">
        <v>3</v>
      </c>
      <c r="K11" s="329">
        <v>4</v>
      </c>
      <c r="L11" s="329">
        <v>5</v>
      </c>
      <c r="M11" s="505"/>
      <c r="N11" s="127"/>
      <c r="BI11" s="49" t="s">
        <v>203</v>
      </c>
      <c r="BJ11" s="50" t="s">
        <v>204</v>
      </c>
    </row>
    <row r="12" spans="1:62" ht="24" customHeight="1" x14ac:dyDescent="0.25">
      <c r="A12" s="126"/>
      <c r="B12" s="501"/>
      <c r="C12" s="501"/>
      <c r="D12" s="502"/>
      <c r="E12" s="502"/>
      <c r="F12" s="502"/>
      <c r="G12" s="503"/>
      <c r="H12" s="330" t="s">
        <v>232</v>
      </c>
      <c r="I12" s="330" t="s">
        <v>233</v>
      </c>
      <c r="J12" s="331" t="s">
        <v>234</v>
      </c>
      <c r="K12" s="331" t="s">
        <v>270</v>
      </c>
      <c r="L12" s="331" t="s">
        <v>271</v>
      </c>
      <c r="M12" s="505"/>
      <c r="N12" s="127"/>
      <c r="BI12" s="49" t="s">
        <v>207</v>
      </c>
      <c r="BJ12" s="50" t="s">
        <v>208</v>
      </c>
    </row>
    <row r="13" spans="1:62" ht="24" customHeight="1" x14ac:dyDescent="0.25">
      <c r="A13" s="126"/>
      <c r="B13" s="332" t="s">
        <v>212</v>
      </c>
      <c r="C13" s="332" t="s">
        <v>238</v>
      </c>
      <c r="D13" s="502"/>
      <c r="E13" s="502"/>
      <c r="F13" s="502"/>
      <c r="G13" s="503"/>
      <c r="H13" s="328" t="s">
        <v>56</v>
      </c>
      <c r="I13" s="328" t="s">
        <v>57</v>
      </c>
      <c r="J13" s="328" t="s">
        <v>243</v>
      </c>
      <c r="K13" s="328" t="s">
        <v>244</v>
      </c>
      <c r="L13" s="328" t="s">
        <v>245</v>
      </c>
      <c r="M13" s="505"/>
      <c r="N13" s="127"/>
      <c r="BI13" s="49" t="s">
        <v>215</v>
      </c>
      <c r="BJ13" s="50" t="s">
        <v>216</v>
      </c>
    </row>
    <row r="14" spans="1:62" ht="70.150000000000006" customHeight="1" x14ac:dyDescent="0.25">
      <c r="A14" s="126"/>
      <c r="B14" s="314" t="str">
        <f>'Elenco Obiettivi'!C9</f>
        <v>Assicurare un'efficace acquisizione, gestione e programmazione delle risorse finanziarie dell'ente al fine di garantire la qualità dei servizi svolti e il rispetto dei piani e dei programmi della politica</v>
      </c>
      <c r="C14" s="314"/>
      <c r="D14" s="315"/>
      <c r="E14" s="347" t="e">
        <f>(D14/D$44)*80</f>
        <v>#DIV/0!</v>
      </c>
      <c r="F14" s="315">
        <f>G14/100</f>
        <v>0</v>
      </c>
      <c r="G14" s="317"/>
      <c r="H14" s="318" t="str">
        <f t="shared" ref="H14:H23" si="0">IF($F14&lt;=0.2,IF($F14&gt;=0,"x",""),"")</f>
        <v>x</v>
      </c>
      <c r="I14" s="319" t="str">
        <f>IF(F14&lt;=0.5,IF(F14&gt;=0.21,"x",""),"")</f>
        <v/>
      </c>
      <c r="J14" s="320" t="str">
        <f>IF(F14&lt;=0.7,IF(F14&gt;=0.51,"x",""),"")</f>
        <v/>
      </c>
      <c r="K14" s="320" t="str">
        <f>IF(F14&lt;=0.9,IF(F14&gt;=0.71,"x",""),"")</f>
        <v/>
      </c>
      <c r="L14" s="320" t="str">
        <f>IF(F14&lt;=1,IF(F14&gt;0.9,"x",""),"")</f>
        <v/>
      </c>
      <c r="M14" s="320"/>
      <c r="N14" s="127"/>
      <c r="O14" s="268"/>
      <c r="P14" s="57"/>
      <c r="Q14" s="57"/>
      <c r="R14" s="56"/>
      <c r="S14" s="56"/>
      <c r="T14" s="56"/>
      <c r="U14" s="56"/>
      <c r="V14" s="56"/>
      <c r="W14" s="56"/>
      <c r="X14" s="56"/>
      <c r="Y14" s="56"/>
      <c r="Z14" s="56"/>
      <c r="AA14" s="56"/>
      <c r="AB14" s="56"/>
      <c r="AC14" s="56"/>
      <c r="AD14" s="56"/>
      <c r="AE14" s="56"/>
      <c r="AF14" s="56"/>
      <c r="AG14" s="56"/>
      <c r="AH14" s="56"/>
      <c r="AI14" s="56"/>
      <c r="AJ14" s="56"/>
      <c r="AK14" s="56"/>
      <c r="AL14" s="56"/>
      <c r="AM14" s="56"/>
      <c r="AN14" s="58"/>
      <c r="BI14" s="49" t="s">
        <v>217</v>
      </c>
      <c r="BJ14" s="50" t="s">
        <v>218</v>
      </c>
    </row>
    <row r="15" spans="1:62" ht="70.150000000000006" customHeight="1" x14ac:dyDescent="0.25">
      <c r="A15" s="126"/>
      <c r="B15" s="314" t="str">
        <f>'Elenco Obiettivi'!C10</f>
        <v xml:space="preserve">Attuazione delle misure previste dalla normativa  in materia di trasparenza </v>
      </c>
      <c r="C15" s="314"/>
      <c r="D15" s="315"/>
      <c r="E15" s="347" t="e">
        <f t="shared" ref="E15:E20" si="1">(D15/D$44)*80</f>
        <v>#DIV/0!</v>
      </c>
      <c r="F15" s="315">
        <f t="shared" ref="F15:F23" si="2">G15/100</f>
        <v>0</v>
      </c>
      <c r="G15" s="317"/>
      <c r="H15" s="320" t="str">
        <f t="shared" si="0"/>
        <v>x</v>
      </c>
      <c r="I15" s="320" t="str">
        <f t="shared" ref="I15:I23" si="3">IF(F15&lt;=0.5,IF(F15&gt;=0.21,"x",""),"")</f>
        <v/>
      </c>
      <c r="J15" s="320" t="str">
        <f t="shared" ref="J15:J23" si="4">IF(F15&lt;=0.7,IF(F15&gt;=0.51,"x",""),"")</f>
        <v/>
      </c>
      <c r="K15" s="320" t="str">
        <f t="shared" ref="K15:K23" si="5">IF(F15&lt;=0.9,IF(F15&gt;=0.71,"x",""),"")</f>
        <v/>
      </c>
      <c r="L15" s="320" t="str">
        <f t="shared" ref="L15:L23" si="6">IF(F15&lt;=1,IF(F15&gt;0.9,"x",""),"")</f>
        <v/>
      </c>
      <c r="M15" s="320"/>
      <c r="N15" s="127"/>
      <c r="O15" s="42" t="str">
        <f>IF(G14&gt;76&lt;100,1,"")</f>
        <v/>
      </c>
      <c r="BI15" s="49" t="s">
        <v>274</v>
      </c>
      <c r="BJ15" s="50" t="s">
        <v>275</v>
      </c>
    </row>
    <row r="16" spans="1:62" ht="70.150000000000006" customHeight="1" x14ac:dyDescent="0.25">
      <c r="A16" s="126"/>
      <c r="B16" s="314" t="str">
        <f>'Elenco Obiettivi'!C11</f>
        <v>Attuazione delle misure previste dalla normativa  in materia di Anticorruzione</v>
      </c>
      <c r="C16" s="314"/>
      <c r="D16" s="315"/>
      <c r="E16" s="347" t="e">
        <f t="shared" si="1"/>
        <v>#DIV/0!</v>
      </c>
      <c r="F16" s="315">
        <f t="shared" si="2"/>
        <v>0</v>
      </c>
      <c r="G16" s="317"/>
      <c r="H16" s="320" t="str">
        <f t="shared" si="0"/>
        <v>x</v>
      </c>
      <c r="I16" s="320" t="str">
        <f t="shared" si="3"/>
        <v/>
      </c>
      <c r="J16" s="320" t="str">
        <f t="shared" si="4"/>
        <v/>
      </c>
      <c r="K16" s="320" t="str">
        <f t="shared" si="5"/>
        <v/>
      </c>
      <c r="L16" s="320" t="str">
        <f t="shared" si="6"/>
        <v/>
      </c>
      <c r="M16" s="320"/>
      <c r="N16" s="127"/>
      <c r="BI16" s="49" t="s">
        <v>276</v>
      </c>
      <c r="BJ16" s="50" t="s">
        <v>277</v>
      </c>
    </row>
    <row r="17" spans="1:62" ht="97.15" customHeight="1" x14ac:dyDescent="0.25">
      <c r="A17" s="126"/>
      <c r="B17" s="314" t="str">
        <f>'Elenco Obiettivi'!C12</f>
        <v>Assicurare un elevato standard degli atti amministrativi finalizzato a garantire la legittimità, regolarità e correttezza dell’azione amministrativa nonche di regolarità contabile degli atti mediante l'attuazione dei controlli cosi come previsto nel numero e con le modalità programmate nel regolamento sui controlli interni adottato dall'ente.</v>
      </c>
      <c r="C17" s="314"/>
      <c r="D17" s="315"/>
      <c r="E17" s="347" t="e">
        <f t="shared" si="1"/>
        <v>#DIV/0!</v>
      </c>
      <c r="F17" s="315">
        <f t="shared" si="2"/>
        <v>0</v>
      </c>
      <c r="G17" s="317"/>
      <c r="H17" s="320" t="str">
        <f t="shared" si="0"/>
        <v>x</v>
      </c>
      <c r="I17" s="320" t="str">
        <f t="shared" si="3"/>
        <v/>
      </c>
      <c r="J17" s="320" t="str">
        <f t="shared" si="4"/>
        <v/>
      </c>
      <c r="K17" s="320" t="str">
        <f t="shared" si="5"/>
        <v/>
      </c>
      <c r="L17" s="320" t="str">
        <f t="shared" si="6"/>
        <v/>
      </c>
      <c r="M17" s="320"/>
      <c r="N17" s="127"/>
      <c r="O17" s="56"/>
      <c r="P17" s="57"/>
      <c r="Q17" s="57"/>
      <c r="R17" s="56"/>
      <c r="S17" s="56"/>
      <c r="T17" s="56"/>
      <c r="U17" s="56"/>
      <c r="V17" s="56"/>
      <c r="W17" s="56"/>
      <c r="X17" s="56"/>
      <c r="Y17" s="56"/>
      <c r="Z17" s="56"/>
      <c r="AA17" s="56"/>
      <c r="AB17" s="56"/>
      <c r="AC17" s="56"/>
      <c r="AD17" s="56"/>
      <c r="AE17" s="56"/>
      <c r="AF17" s="56"/>
      <c r="AG17" s="56"/>
      <c r="AH17" s="56"/>
      <c r="AI17" s="56"/>
      <c r="AJ17" s="56"/>
      <c r="AK17" s="56"/>
      <c r="AL17" s="56"/>
      <c r="AM17" s="56"/>
      <c r="AN17" s="58"/>
      <c r="BI17" s="49" t="s">
        <v>278</v>
      </c>
      <c r="BJ17" s="50" t="s">
        <v>279</v>
      </c>
    </row>
    <row r="18" spans="1:62" ht="70.150000000000006" customHeight="1" x14ac:dyDescent="0.25">
      <c r="A18" s="126"/>
      <c r="B18" s="314" t="str">
        <f>'Elenco Obiettivi'!C13</f>
        <v>Rispetto dei tempi di pagamento:  Garantire il rispetto dei tempi di pagamento delle fatture per lavori, forniture e servizi come richiesto dall'art. 4 bis), c. 2 del D.L. D.L. 24/02/2023 n. 13 (cd. Decreto PNRR3) convertito in L. 21/04/2023 n. 41 e secondo le indicazioni operative della circolare n° 1  del MEF/RGS  del 03.01.2024</v>
      </c>
      <c r="C18" s="314"/>
      <c r="D18" s="315"/>
      <c r="E18" s="347" t="e">
        <f t="shared" si="1"/>
        <v>#DIV/0!</v>
      </c>
      <c r="F18" s="315">
        <f t="shared" si="2"/>
        <v>0</v>
      </c>
      <c r="G18" s="317"/>
      <c r="H18" s="320" t="str">
        <f t="shared" si="0"/>
        <v>x</v>
      </c>
      <c r="I18" s="320" t="str">
        <f t="shared" si="3"/>
        <v/>
      </c>
      <c r="J18" s="320" t="str">
        <f t="shared" si="4"/>
        <v/>
      </c>
      <c r="K18" s="320" t="str">
        <f t="shared" si="5"/>
        <v/>
      </c>
      <c r="L18" s="320" t="str">
        <f t="shared" si="6"/>
        <v/>
      </c>
      <c r="M18" s="320"/>
      <c r="N18" s="127"/>
      <c r="BI18" s="49" t="s">
        <v>280</v>
      </c>
      <c r="BJ18" s="50" t="s">
        <v>281</v>
      </c>
    </row>
    <row r="19" spans="1:62" ht="70.150000000000006" customHeight="1" thickBot="1" x14ac:dyDescent="0.3">
      <c r="A19" s="126"/>
      <c r="B19" s="314" t="s">
        <v>542</v>
      </c>
      <c r="C19" s="314"/>
      <c r="D19" s="315"/>
      <c r="E19" s="347" t="e">
        <f t="shared" si="1"/>
        <v>#DIV/0!</v>
      </c>
      <c r="F19" s="315">
        <f t="shared" si="2"/>
        <v>0</v>
      </c>
      <c r="G19" s="317"/>
      <c r="H19" s="320" t="str">
        <f t="shared" si="0"/>
        <v>x</v>
      </c>
      <c r="I19" s="320" t="str">
        <f t="shared" si="3"/>
        <v/>
      </c>
      <c r="J19" s="320" t="str">
        <f t="shared" si="4"/>
        <v/>
      </c>
      <c r="K19" s="320" t="str">
        <f t="shared" si="5"/>
        <v/>
      </c>
      <c r="L19" s="320" t="str">
        <f t="shared" si="6"/>
        <v/>
      </c>
      <c r="M19" s="320"/>
      <c r="N19" s="127"/>
      <c r="O19" s="42" t="str">
        <f>IF(G17&gt;76&lt;100,1,"")</f>
        <v/>
      </c>
      <c r="P19" s="145" t="e">
        <f>SUM(E14:E19)</f>
        <v>#DIV/0!</v>
      </c>
      <c r="BI19" s="133" t="s">
        <v>282</v>
      </c>
      <c r="BJ19" s="134" t="s">
        <v>283</v>
      </c>
    </row>
    <row r="20" spans="1:62" ht="70.150000000000006" customHeight="1" thickBot="1" x14ac:dyDescent="0.3">
      <c r="A20" s="126"/>
      <c r="B20" s="341" t="s">
        <v>581</v>
      </c>
      <c r="C20" s="314"/>
      <c r="D20" s="315"/>
      <c r="E20" s="347" t="e">
        <f t="shared" si="1"/>
        <v>#DIV/0!</v>
      </c>
      <c r="F20" s="315">
        <f t="shared" si="2"/>
        <v>0</v>
      </c>
      <c r="G20" s="317"/>
      <c r="H20" s="320" t="str">
        <f t="shared" si="0"/>
        <v>x</v>
      </c>
      <c r="I20" s="320" t="str">
        <f t="shared" si="3"/>
        <v/>
      </c>
      <c r="J20" s="320" t="str">
        <f t="shared" si="4"/>
        <v/>
      </c>
      <c r="K20" s="320" t="str">
        <f t="shared" si="5"/>
        <v/>
      </c>
      <c r="L20" s="320" t="str">
        <f t="shared" si="6"/>
        <v/>
      </c>
      <c r="M20" s="320"/>
      <c r="N20" s="127"/>
      <c r="BI20" s="133"/>
      <c r="BJ20" s="134"/>
    </row>
    <row r="21" spans="1:62" ht="24" customHeight="1" thickBot="1" x14ac:dyDescent="0.3">
      <c r="A21" s="126"/>
      <c r="B21" s="341" t="s">
        <v>590</v>
      </c>
      <c r="D21" s="315"/>
      <c r="E21" s="316" t="e">
        <f t="shared" ref="E21:E23" si="7">(D21/D$69)*100</f>
        <v>#DIV/0!</v>
      </c>
      <c r="F21" s="315">
        <f t="shared" si="2"/>
        <v>0</v>
      </c>
      <c r="G21" s="317"/>
      <c r="H21" s="320" t="str">
        <f t="shared" si="0"/>
        <v>x</v>
      </c>
      <c r="I21" s="320" t="str">
        <f t="shared" si="3"/>
        <v/>
      </c>
      <c r="J21" s="320" t="str">
        <f t="shared" si="4"/>
        <v/>
      </c>
      <c r="K21" s="320" t="str">
        <f t="shared" si="5"/>
        <v/>
      </c>
      <c r="L21" s="320" t="str">
        <f t="shared" si="6"/>
        <v/>
      </c>
      <c r="M21" s="320"/>
      <c r="N21" s="127"/>
      <c r="BI21" s="133"/>
      <c r="BJ21" s="134"/>
    </row>
    <row r="22" spans="1:62" ht="24" hidden="1" customHeight="1" x14ac:dyDescent="0.25">
      <c r="A22" s="126"/>
      <c r="B22" s="314">
        <f>'Elenco Obiettivi'!C17</f>
        <v>0</v>
      </c>
      <c r="C22" s="314">
        <f>'Elenco Obiettivi'!E17</f>
        <v>0</v>
      </c>
      <c r="D22" s="315"/>
      <c r="E22" s="316" t="e">
        <f t="shared" si="7"/>
        <v>#DIV/0!</v>
      </c>
      <c r="F22" s="315">
        <f t="shared" si="2"/>
        <v>0</v>
      </c>
      <c r="G22" s="317"/>
      <c r="H22" s="320" t="str">
        <f t="shared" si="0"/>
        <v>x</v>
      </c>
      <c r="I22" s="320" t="str">
        <f t="shared" si="3"/>
        <v/>
      </c>
      <c r="J22" s="320" t="str">
        <f t="shared" si="4"/>
        <v/>
      </c>
      <c r="K22" s="320" t="str">
        <f t="shared" si="5"/>
        <v/>
      </c>
      <c r="L22" s="320" t="str">
        <f t="shared" si="6"/>
        <v/>
      </c>
      <c r="M22" s="320"/>
      <c r="N22" s="127"/>
      <c r="BI22" s="133"/>
      <c r="BJ22" s="134"/>
    </row>
    <row r="23" spans="1:62" ht="24" hidden="1" customHeight="1" x14ac:dyDescent="0.25">
      <c r="A23" s="126"/>
      <c r="B23" s="314">
        <f>'Elenco Obiettivi'!C18</f>
        <v>0</v>
      </c>
      <c r="C23" s="314">
        <f>'Elenco Obiettivi'!E18</f>
        <v>0</v>
      </c>
      <c r="D23" s="315"/>
      <c r="E23" s="316" t="e">
        <f t="shared" si="7"/>
        <v>#DIV/0!</v>
      </c>
      <c r="F23" s="315">
        <f t="shared" si="2"/>
        <v>0</v>
      </c>
      <c r="G23" s="317"/>
      <c r="H23" s="320" t="str">
        <f t="shared" si="0"/>
        <v>x</v>
      </c>
      <c r="I23" s="320" t="str">
        <f t="shared" si="3"/>
        <v/>
      </c>
      <c r="J23" s="320" t="str">
        <f t="shared" si="4"/>
        <v/>
      </c>
      <c r="K23" s="320" t="str">
        <f t="shared" si="5"/>
        <v/>
      </c>
      <c r="L23" s="320" t="str">
        <f t="shared" si="6"/>
        <v/>
      </c>
      <c r="M23" s="320"/>
      <c r="N23" s="127"/>
      <c r="BI23" s="133"/>
      <c r="BJ23" s="134"/>
    </row>
    <row r="24" spans="1:62" s="60" customFormat="1" ht="24" customHeight="1" thickBot="1" x14ac:dyDescent="0.3">
      <c r="A24" s="126"/>
      <c r="B24" s="493" t="s">
        <v>284</v>
      </c>
      <c r="C24" s="494"/>
      <c r="D24" s="333" t="s">
        <v>285</v>
      </c>
      <c r="E24" s="510" t="s">
        <v>286</v>
      </c>
      <c r="F24" s="510"/>
      <c r="G24" s="510"/>
      <c r="H24" s="504" t="s">
        <v>287</v>
      </c>
      <c r="I24" s="504"/>
      <c r="J24" s="504"/>
      <c r="K24" s="504"/>
      <c r="L24" s="504"/>
      <c r="M24" s="328" t="s">
        <v>288</v>
      </c>
      <c r="N24" s="127"/>
      <c r="BI24" s="133"/>
      <c r="BJ24" s="134"/>
    </row>
    <row r="25" spans="1:62" s="60" customFormat="1" ht="24" customHeight="1" x14ac:dyDescent="0.25">
      <c r="A25" s="126"/>
      <c r="B25" s="495"/>
      <c r="C25" s="496"/>
      <c r="D25" s="334">
        <f>SUM(D14:D23)</f>
        <v>0</v>
      </c>
      <c r="E25" s="510" t="e">
        <f>SUM(E14:E20)</f>
        <v>#DIV/0!</v>
      </c>
      <c r="F25" s="510"/>
      <c r="G25" s="510"/>
      <c r="H25" s="335"/>
      <c r="I25" s="336">
        <f>IF(I14="x",F14*E14)++IF(I15="x",F15*E15)+IF(I16="x",F16*E16)+IF(I17="x",F17*E17)+IF(I18="x",F18*E18)+IF(I19="x",F19*E19)+IF(I20="x",F20*E20)+IF(I21="x",F21*E21)+IF(I22="x",F22*E22)+IF(I23="x",F23*E23)</f>
        <v>0</v>
      </c>
      <c r="J25" s="336">
        <f>IF(J14="x",F14*E14)+IF(J15="x",F15*E15)+IF(J16="x",F16*E16)+IF(J17="x",F17*E17)+IF(J18="x",F18*E18)+IF(J19="x",F19*E19)+IF(J20="x",F20*E20)+IF(J21="x",F21*E21)+IF(J22="x",F22*E22)+IF(J23="x",F23*E23)</f>
        <v>0</v>
      </c>
      <c r="K25" s="336">
        <f>IF(K14="x",F14*E14)+IF(K15="x",F15*E15)+IF(K16="x",F16*E16)+IF(K17="x",F17*E17)+IF(K18="x",F18*E18)+IF(K19="x",F19*E19)+IF(K20="x",F20*E20)+IF(K21="x",F21*E21)+IF(K22="x",F22*E22)+IF(K23="x",F23*E23)</f>
        <v>0</v>
      </c>
      <c r="L25" s="336">
        <f>IF(L14="x",F14*E14)+IF(L15="x",F15*E15)+IF(L16="x",F16*E16)+IF(L17="x",F17*E17)+IF(L18="x",F18*E18)+IF(L19="x",F19*E19)+IF(L20="x",F20*E20)+IF(L21="x",F21*E21)+IF(L22="x",F22*E22)+IF(L23="x",F23*E23)</f>
        <v>0</v>
      </c>
      <c r="M25" s="337">
        <f>SUM(I25:L25)</f>
        <v>0</v>
      </c>
      <c r="N25" s="127"/>
      <c r="BI25" s="135"/>
      <c r="BJ25" s="136"/>
    </row>
    <row r="26" spans="1:62" s="60" customFormat="1" ht="7.9" customHeight="1" x14ac:dyDescent="0.25">
      <c r="A26" s="126"/>
      <c r="B26" s="497"/>
      <c r="C26" s="497"/>
      <c r="D26" s="497"/>
      <c r="E26" s="497"/>
      <c r="F26" s="497"/>
      <c r="G26" s="497"/>
      <c r="H26" s="497"/>
      <c r="I26" s="497"/>
      <c r="J26" s="497"/>
      <c r="K26" s="497"/>
      <c r="L26" s="497"/>
      <c r="M26" s="497"/>
      <c r="N26" s="127"/>
      <c r="BI26" s="135"/>
      <c r="BJ26" s="136"/>
    </row>
    <row r="27" spans="1:62" s="60" customFormat="1" ht="24" customHeight="1" x14ac:dyDescent="0.25">
      <c r="A27" s="126"/>
      <c r="B27" s="488" t="s">
        <v>289</v>
      </c>
      <c r="C27" s="489"/>
      <c r="D27" s="492" t="str">
        <f>D10</f>
        <v>Peso Assoluto Obiettivo</v>
      </c>
      <c r="E27" s="492" t="str">
        <f>E10</f>
        <v>Peso % Obiettivo</v>
      </c>
      <c r="F27" s="492" t="str">
        <f>F10</f>
        <v>Fornule</v>
      </c>
      <c r="G27" s="492" t="str">
        <f>G10</f>
        <v>Risultato (%)</v>
      </c>
      <c r="H27" s="329">
        <v>1</v>
      </c>
      <c r="I27" s="329">
        <v>2</v>
      </c>
      <c r="J27" s="329">
        <v>3</v>
      </c>
      <c r="K27" s="329">
        <v>4</v>
      </c>
      <c r="L27" s="329">
        <v>5</v>
      </c>
      <c r="M27" s="509" t="str">
        <f>M10</f>
        <v>NOTE</v>
      </c>
      <c r="N27" s="127"/>
      <c r="BI27" s="135"/>
      <c r="BJ27" s="136"/>
    </row>
    <row r="28" spans="1:62" s="60" customFormat="1" ht="24" customHeight="1" x14ac:dyDescent="0.25">
      <c r="A28" s="126"/>
      <c r="B28" s="490"/>
      <c r="C28" s="491"/>
      <c r="D28" s="492"/>
      <c r="E28" s="492"/>
      <c r="F28" s="492"/>
      <c r="G28" s="492"/>
      <c r="H28" s="330" t="s">
        <v>232</v>
      </c>
      <c r="I28" s="330" t="s">
        <v>233</v>
      </c>
      <c r="J28" s="331" t="s">
        <v>234</v>
      </c>
      <c r="K28" s="331" t="s">
        <v>270</v>
      </c>
      <c r="L28" s="331" t="s">
        <v>271</v>
      </c>
      <c r="M28" s="509"/>
      <c r="N28" s="127"/>
      <c r="BI28" s="135"/>
      <c r="BJ28" s="136"/>
    </row>
    <row r="29" spans="1:62" s="60" customFormat="1" ht="34.15" customHeight="1" x14ac:dyDescent="0.25">
      <c r="A29" s="126"/>
      <c r="B29" s="332" t="s">
        <v>586</v>
      </c>
      <c r="C29" s="332" t="s">
        <v>238</v>
      </c>
      <c r="D29" s="492"/>
      <c r="E29" s="492"/>
      <c r="F29" s="492"/>
      <c r="G29" s="492"/>
      <c r="H29" s="328" t="s">
        <v>56</v>
      </c>
      <c r="I29" s="328" t="s">
        <v>57</v>
      </c>
      <c r="J29" s="328" t="s">
        <v>243</v>
      </c>
      <c r="K29" s="328" t="s">
        <v>244</v>
      </c>
      <c r="L29" s="328" t="s">
        <v>245</v>
      </c>
      <c r="M29" s="509"/>
      <c r="N29" s="127"/>
      <c r="BI29" s="135"/>
      <c r="BJ29" s="136"/>
    </row>
    <row r="30" spans="1:62" s="60" customFormat="1" ht="18.600000000000001" customHeight="1" x14ac:dyDescent="0.25">
      <c r="A30" s="126"/>
      <c r="B30" s="314"/>
      <c r="C30" s="314"/>
      <c r="D30" s="315"/>
      <c r="E30" s="347" t="e">
        <f>(D30/D$44)*80</f>
        <v>#DIV/0!</v>
      </c>
      <c r="F30" s="315">
        <f t="shared" ref="F30:F40" si="8">G30/100</f>
        <v>0</v>
      </c>
      <c r="G30" s="317"/>
      <c r="H30" s="320" t="str">
        <f t="shared" ref="H30:H41" si="9">IF($F30&lt;=0.2,IF($F30&gt;=0,"x",""),"")</f>
        <v>x</v>
      </c>
      <c r="I30" s="320" t="str">
        <f t="shared" ref="I30:I41" si="10">IF(F30&lt;=0.5,IF(F30&gt;=0.21,"x",""),"")</f>
        <v/>
      </c>
      <c r="J30" s="320" t="str">
        <f t="shared" ref="J30:J41" si="11">IF(F30&lt;=0.7,IF(F30&gt;=0.51,"x",""),"")</f>
        <v/>
      </c>
      <c r="K30" s="320" t="str">
        <f t="shared" ref="K30:K41" si="12">IF(F30&lt;=0.9,IF(F30&gt;=0.71,"x",""),"")</f>
        <v/>
      </c>
      <c r="L30" s="320" t="str">
        <f t="shared" ref="L30:L41" si="13">IF(F30&lt;=1,IF(F30&gt;0.9,"x",""),"")</f>
        <v/>
      </c>
      <c r="M30" s="320"/>
      <c r="N30" s="127"/>
      <c r="BI30" s="135"/>
      <c r="BJ30" s="136"/>
    </row>
    <row r="31" spans="1:62" s="60" customFormat="1" ht="18.600000000000001" customHeight="1" x14ac:dyDescent="0.25">
      <c r="A31" s="126"/>
      <c r="B31" s="314"/>
      <c r="C31" s="314"/>
      <c r="D31" s="315"/>
      <c r="E31" s="347" t="e">
        <f t="shared" ref="E31:E41" si="14">(D31/D$44)*80</f>
        <v>#DIV/0!</v>
      </c>
      <c r="F31" s="315">
        <f t="shared" si="8"/>
        <v>0</v>
      </c>
      <c r="G31" s="317"/>
      <c r="H31" s="320" t="str">
        <f t="shared" si="9"/>
        <v>x</v>
      </c>
      <c r="I31" s="320" t="str">
        <f t="shared" si="10"/>
        <v/>
      </c>
      <c r="J31" s="320" t="str">
        <f t="shared" si="11"/>
        <v/>
      </c>
      <c r="K31" s="320" t="str">
        <f t="shared" si="12"/>
        <v/>
      </c>
      <c r="L31" s="320" t="str">
        <f t="shared" si="13"/>
        <v/>
      </c>
      <c r="M31" s="320"/>
      <c r="N31" s="127"/>
      <c r="BI31" s="135"/>
      <c r="BJ31" s="136"/>
    </row>
    <row r="32" spans="1:62" s="60" customFormat="1" ht="18.600000000000001" customHeight="1" x14ac:dyDescent="0.25">
      <c r="A32" s="126"/>
      <c r="B32" s="314"/>
      <c r="C32" s="314"/>
      <c r="D32" s="315"/>
      <c r="E32" s="347" t="e">
        <f t="shared" si="14"/>
        <v>#DIV/0!</v>
      </c>
      <c r="F32" s="315">
        <f t="shared" si="8"/>
        <v>0</v>
      </c>
      <c r="G32" s="317"/>
      <c r="H32" s="320" t="str">
        <f t="shared" si="9"/>
        <v>x</v>
      </c>
      <c r="I32" s="320" t="str">
        <f t="shared" si="10"/>
        <v/>
      </c>
      <c r="J32" s="320" t="str">
        <f t="shared" si="11"/>
        <v/>
      </c>
      <c r="K32" s="320" t="str">
        <f t="shared" si="12"/>
        <v/>
      </c>
      <c r="L32" s="320" t="str">
        <f t="shared" si="13"/>
        <v/>
      </c>
      <c r="M32" s="320"/>
      <c r="N32" s="127"/>
      <c r="BI32" s="135"/>
      <c r="BJ32" s="136"/>
    </row>
    <row r="33" spans="1:62" s="60" customFormat="1" ht="18.600000000000001" customHeight="1" x14ac:dyDescent="0.25">
      <c r="A33" s="126"/>
      <c r="B33" s="314"/>
      <c r="C33" s="314"/>
      <c r="D33" s="315"/>
      <c r="E33" s="347" t="e">
        <f t="shared" si="14"/>
        <v>#DIV/0!</v>
      </c>
      <c r="F33" s="315">
        <f t="shared" si="8"/>
        <v>0</v>
      </c>
      <c r="G33" s="317"/>
      <c r="H33" s="320" t="str">
        <f t="shared" si="9"/>
        <v>x</v>
      </c>
      <c r="I33" s="320" t="str">
        <f t="shared" si="10"/>
        <v/>
      </c>
      <c r="J33" s="320" t="str">
        <f t="shared" si="11"/>
        <v/>
      </c>
      <c r="K33" s="320" t="str">
        <f t="shared" si="12"/>
        <v/>
      </c>
      <c r="L33" s="320" t="str">
        <f t="shared" si="13"/>
        <v/>
      </c>
      <c r="M33" s="320"/>
      <c r="N33" s="127"/>
      <c r="BI33" s="135"/>
      <c r="BJ33" s="136"/>
    </row>
    <row r="34" spans="1:62" s="60" customFormat="1" ht="18.600000000000001" customHeight="1" x14ac:dyDescent="0.25">
      <c r="A34" s="126"/>
      <c r="B34" s="314"/>
      <c r="C34" s="314"/>
      <c r="D34" s="315"/>
      <c r="E34" s="347" t="e">
        <f t="shared" si="14"/>
        <v>#DIV/0!</v>
      </c>
      <c r="F34" s="315">
        <f t="shared" si="8"/>
        <v>0</v>
      </c>
      <c r="G34" s="317"/>
      <c r="H34" s="320" t="str">
        <f t="shared" si="9"/>
        <v>x</v>
      </c>
      <c r="I34" s="320" t="str">
        <f t="shared" si="10"/>
        <v/>
      </c>
      <c r="J34" s="320" t="str">
        <f t="shared" si="11"/>
        <v/>
      </c>
      <c r="K34" s="320" t="str">
        <f t="shared" si="12"/>
        <v/>
      </c>
      <c r="L34" s="320" t="str">
        <f t="shared" si="13"/>
        <v/>
      </c>
      <c r="M34" s="320"/>
      <c r="N34" s="127"/>
      <c r="BI34" s="135"/>
      <c r="BJ34" s="136"/>
    </row>
    <row r="35" spans="1:62" s="60" customFormat="1" ht="18.600000000000001" customHeight="1" x14ac:dyDescent="0.25">
      <c r="A35" s="126"/>
      <c r="B35" s="314"/>
      <c r="C35" s="314"/>
      <c r="D35" s="315"/>
      <c r="E35" s="347" t="e">
        <f t="shared" si="14"/>
        <v>#DIV/0!</v>
      </c>
      <c r="F35" s="315">
        <f t="shared" si="8"/>
        <v>0</v>
      </c>
      <c r="G35" s="317"/>
      <c r="H35" s="320" t="str">
        <f t="shared" si="9"/>
        <v>x</v>
      </c>
      <c r="I35" s="320" t="str">
        <f t="shared" si="10"/>
        <v/>
      </c>
      <c r="J35" s="320" t="str">
        <f t="shared" si="11"/>
        <v/>
      </c>
      <c r="K35" s="320" t="str">
        <f t="shared" si="12"/>
        <v/>
      </c>
      <c r="L35" s="320" t="str">
        <f t="shared" si="13"/>
        <v/>
      </c>
      <c r="M35" s="320"/>
      <c r="N35" s="127"/>
      <c r="BI35" s="135"/>
      <c r="BJ35" s="136"/>
    </row>
    <row r="36" spans="1:62" s="60" customFormat="1" ht="18.600000000000001" customHeight="1" x14ac:dyDescent="0.25">
      <c r="A36" s="126"/>
      <c r="B36" s="314"/>
      <c r="C36" s="314"/>
      <c r="D36" s="315"/>
      <c r="E36" s="347" t="e">
        <f t="shared" si="14"/>
        <v>#DIV/0!</v>
      </c>
      <c r="F36" s="315">
        <f t="shared" si="8"/>
        <v>0</v>
      </c>
      <c r="G36" s="317"/>
      <c r="H36" s="320" t="str">
        <f t="shared" si="9"/>
        <v>x</v>
      </c>
      <c r="I36" s="320" t="str">
        <f t="shared" si="10"/>
        <v/>
      </c>
      <c r="J36" s="320" t="str">
        <f t="shared" si="11"/>
        <v/>
      </c>
      <c r="K36" s="320" t="str">
        <f t="shared" si="12"/>
        <v/>
      </c>
      <c r="L36" s="320" t="str">
        <f t="shared" si="13"/>
        <v/>
      </c>
      <c r="M36" s="320"/>
      <c r="N36" s="127"/>
      <c r="BI36" s="135"/>
      <c r="BJ36" s="136"/>
    </row>
    <row r="37" spans="1:62" s="60" customFormat="1" ht="18.600000000000001" customHeight="1" x14ac:dyDescent="0.25">
      <c r="A37" s="126"/>
      <c r="B37" s="314"/>
      <c r="C37" s="314"/>
      <c r="D37" s="315"/>
      <c r="E37" s="347" t="e">
        <f t="shared" si="14"/>
        <v>#DIV/0!</v>
      </c>
      <c r="F37" s="315">
        <f t="shared" si="8"/>
        <v>0</v>
      </c>
      <c r="G37" s="317"/>
      <c r="H37" s="320" t="str">
        <f t="shared" si="9"/>
        <v>x</v>
      </c>
      <c r="I37" s="320" t="str">
        <f t="shared" si="10"/>
        <v/>
      </c>
      <c r="J37" s="320" t="str">
        <f t="shared" si="11"/>
        <v/>
      </c>
      <c r="K37" s="320" t="str">
        <f t="shared" si="12"/>
        <v/>
      </c>
      <c r="L37" s="320" t="str">
        <f t="shared" si="13"/>
        <v/>
      </c>
      <c r="M37" s="320"/>
      <c r="N37" s="127"/>
      <c r="BI37" s="135"/>
      <c r="BJ37" s="136"/>
    </row>
    <row r="38" spans="1:62" s="60" customFormat="1" ht="18.600000000000001" customHeight="1" x14ac:dyDescent="0.25">
      <c r="A38" s="126"/>
      <c r="B38" s="314"/>
      <c r="C38" s="314"/>
      <c r="D38" s="315"/>
      <c r="E38" s="347" t="e">
        <f t="shared" si="14"/>
        <v>#DIV/0!</v>
      </c>
      <c r="F38" s="315">
        <f t="shared" si="8"/>
        <v>0</v>
      </c>
      <c r="G38" s="317"/>
      <c r="H38" s="320" t="str">
        <f t="shared" si="9"/>
        <v>x</v>
      </c>
      <c r="I38" s="320" t="str">
        <f t="shared" si="10"/>
        <v/>
      </c>
      <c r="J38" s="320" t="str">
        <f t="shared" si="11"/>
        <v/>
      </c>
      <c r="K38" s="320" t="str">
        <f t="shared" si="12"/>
        <v/>
      </c>
      <c r="L38" s="320" t="str">
        <f t="shared" si="13"/>
        <v/>
      </c>
      <c r="M38" s="320"/>
      <c r="N38" s="127"/>
      <c r="BI38" s="135"/>
      <c r="BJ38" s="136"/>
    </row>
    <row r="39" spans="1:62" s="60" customFormat="1" ht="18.600000000000001" customHeight="1" x14ac:dyDescent="0.25">
      <c r="A39" s="126"/>
      <c r="B39" s="314"/>
      <c r="C39" s="314"/>
      <c r="D39" s="315"/>
      <c r="E39" s="347" t="e">
        <f t="shared" si="14"/>
        <v>#DIV/0!</v>
      </c>
      <c r="F39" s="315">
        <f t="shared" si="8"/>
        <v>0</v>
      </c>
      <c r="G39" s="317"/>
      <c r="H39" s="320" t="str">
        <f t="shared" si="9"/>
        <v>x</v>
      </c>
      <c r="I39" s="320" t="str">
        <f t="shared" si="10"/>
        <v/>
      </c>
      <c r="J39" s="320" t="str">
        <f t="shared" si="11"/>
        <v/>
      </c>
      <c r="K39" s="320" t="str">
        <f t="shared" si="12"/>
        <v/>
      </c>
      <c r="L39" s="320" t="str">
        <f t="shared" si="13"/>
        <v/>
      </c>
      <c r="M39" s="320"/>
      <c r="N39" s="127"/>
      <c r="BI39" s="135"/>
      <c r="BJ39" s="136"/>
    </row>
    <row r="40" spans="1:62" s="60" customFormat="1" ht="18.600000000000001" customHeight="1" x14ac:dyDescent="0.25">
      <c r="A40" s="126"/>
      <c r="B40" s="314"/>
      <c r="C40" s="314"/>
      <c r="D40" s="315"/>
      <c r="E40" s="347" t="e">
        <f t="shared" si="14"/>
        <v>#DIV/0!</v>
      </c>
      <c r="F40" s="315">
        <f t="shared" si="8"/>
        <v>0</v>
      </c>
      <c r="G40" s="317"/>
      <c r="H40" s="320" t="str">
        <f t="shared" si="9"/>
        <v>x</v>
      </c>
      <c r="I40" s="320" t="str">
        <f t="shared" si="10"/>
        <v/>
      </c>
      <c r="J40" s="320" t="str">
        <f t="shared" si="11"/>
        <v/>
      </c>
      <c r="K40" s="320" t="str">
        <f t="shared" si="12"/>
        <v/>
      </c>
      <c r="L40" s="320" t="str">
        <f t="shared" si="13"/>
        <v/>
      </c>
      <c r="M40" s="320"/>
      <c r="N40" s="127"/>
      <c r="BI40" s="135"/>
      <c r="BJ40" s="136"/>
    </row>
    <row r="41" spans="1:62" s="60" customFormat="1" ht="18.600000000000001" customHeight="1" x14ac:dyDescent="0.25">
      <c r="A41" s="126"/>
      <c r="B41" s="314"/>
      <c r="C41" s="314"/>
      <c r="D41" s="315"/>
      <c r="E41" s="347" t="e">
        <f t="shared" si="14"/>
        <v>#DIV/0!</v>
      </c>
      <c r="F41" s="315">
        <f>G41/100</f>
        <v>0</v>
      </c>
      <c r="G41" s="317"/>
      <c r="H41" s="320" t="str">
        <f t="shared" si="9"/>
        <v>x</v>
      </c>
      <c r="I41" s="320" t="str">
        <f t="shared" si="10"/>
        <v/>
      </c>
      <c r="J41" s="320" t="str">
        <f t="shared" si="11"/>
        <v/>
      </c>
      <c r="K41" s="320" t="str">
        <f t="shared" si="12"/>
        <v/>
      </c>
      <c r="L41" s="320" t="str">
        <f t="shared" si="13"/>
        <v/>
      </c>
      <c r="M41" s="320"/>
      <c r="N41" s="127"/>
      <c r="BI41" s="135"/>
      <c r="BJ41" s="136"/>
    </row>
    <row r="42" spans="1:62" s="60" customFormat="1" ht="17.45" customHeight="1" thickBot="1" x14ac:dyDescent="0.3">
      <c r="A42" s="126"/>
      <c r="B42" s="482" t="s">
        <v>582</v>
      </c>
      <c r="C42" s="483"/>
      <c r="D42" s="348" t="s">
        <v>285</v>
      </c>
      <c r="E42" s="518" t="s">
        <v>286</v>
      </c>
      <c r="F42" s="518"/>
      <c r="G42" s="518"/>
      <c r="H42" s="514" t="s">
        <v>287</v>
      </c>
      <c r="I42" s="482"/>
      <c r="J42" s="482"/>
      <c r="K42" s="482"/>
      <c r="L42" s="482"/>
      <c r="M42" s="516" t="s">
        <v>288</v>
      </c>
      <c r="N42" s="127"/>
      <c r="P42" s="312" t="e">
        <f>SUM(E30:E41)</f>
        <v>#DIV/0!</v>
      </c>
      <c r="BI42" s="133"/>
      <c r="BJ42" s="134"/>
    </row>
    <row r="43" spans="1:62" s="60" customFormat="1" ht="17.45" customHeight="1" x14ac:dyDescent="0.25">
      <c r="A43" s="126"/>
      <c r="B43" s="484"/>
      <c r="C43" s="485"/>
      <c r="D43" s="349">
        <f>SUM(D30:D41)</f>
        <v>0</v>
      </c>
      <c r="E43" s="511" t="e">
        <f>SUM(E30:E41)</f>
        <v>#DIV/0!</v>
      </c>
      <c r="F43" s="512"/>
      <c r="G43" s="513"/>
      <c r="H43" s="515"/>
      <c r="I43" s="496"/>
      <c r="J43" s="496"/>
      <c r="K43" s="496"/>
      <c r="L43" s="496"/>
      <c r="M43" s="517"/>
      <c r="N43" s="127"/>
      <c r="P43" s="312"/>
      <c r="BI43" s="345"/>
      <c r="BJ43" s="345"/>
    </row>
    <row r="44" spans="1:62" s="60" customFormat="1" ht="24" customHeight="1" x14ac:dyDescent="0.25">
      <c r="A44" s="126"/>
      <c r="B44" s="486" t="s">
        <v>583</v>
      </c>
      <c r="C44" s="487"/>
      <c r="D44" s="350">
        <f>D43+D25</f>
        <v>0</v>
      </c>
      <c r="E44" s="519" t="e">
        <f>E43+E25</f>
        <v>#DIV/0!</v>
      </c>
      <c r="F44" s="519"/>
      <c r="G44" s="519"/>
      <c r="H44" s="335"/>
      <c r="I44" s="336">
        <f>IF(I30="x",F30*E30)+IF(I31="x",F31*E31)+IF(I32="x",F32*E32)++IF(I33="x",F33*E33)+IF(I34="x",F34*E34)+IF(I35="x",F35*E35)+IF(I36="x",F36*E36)+IF(I37="x",F37*E37)+IF(I38="x",F38*E38)+IF(I39="x",F39*E39)+IF(I40="x",F40*E40)+IF(I41="x",F41*E41)</f>
        <v>0</v>
      </c>
      <c r="J44" s="336">
        <f>IF(J32="x",F32*E32)+IF(J33="x",F33*E33)+IF(J34="x",F34*E34)+IF(J35="x",F35*E35)+IF(J36="x",F36*E36)+IF(J37="x",F37*E37)+IF(J38="x",F38*E38)+IF(J39="x",F39*E39)+IF(J40="x",F40*E40)+IF(J41="x",F41*E41)</f>
        <v>0</v>
      </c>
      <c r="K44" s="336">
        <f>IF(K32="x",F32*E32)+IF(K33="x",F33*E33)+IF(K34="x",F34*E34)+IF(K35="x",F35*E35)+IF(K36="x",F36*E36)+IF(K37="x",F37*E37)+IF(K38="x",F38*E38)+IF(K39="x",F39*E39)+IF(K40="x",F40*E40)+IF(K41="x",F41*E41)</f>
        <v>0</v>
      </c>
      <c r="L44" s="336">
        <f>IF(L30="x",F30*E30)+IF(L31="x",F31*E31)+IF(L32="x",F32*E32)+IF(L33="x",F33*E33)+IF(L34="x",F34*E34)+IF(L35="x",F35*E35)+IF(L36="x",F36*E36)+IF(L37="x",F37*E37)+IF(L38="x",F38*E38)+IF(L39="x",F39*E39)+IF(L40="x",F40*E40)+IF(L41="x",F41*E41)</f>
        <v>0</v>
      </c>
      <c r="M44" s="351">
        <f>SUM(I44:L44)</f>
        <v>0</v>
      </c>
      <c r="N44" s="127"/>
      <c r="BI44" s="135"/>
      <c r="BJ44" s="136"/>
    </row>
    <row r="45" spans="1:62" ht="24" customHeight="1" x14ac:dyDescent="0.25">
      <c r="A45" s="126"/>
      <c r="B45" s="527" t="s">
        <v>290</v>
      </c>
      <c r="C45" s="528"/>
      <c r="D45" s="531" t="s">
        <v>291</v>
      </c>
      <c r="E45" s="531" t="s">
        <v>292</v>
      </c>
      <c r="F45" s="531" t="s">
        <v>293</v>
      </c>
      <c r="G45" s="532" t="s">
        <v>294</v>
      </c>
      <c r="H45" s="508" t="s">
        <v>295</v>
      </c>
      <c r="I45" s="508"/>
      <c r="J45" s="508"/>
      <c r="K45" s="508"/>
      <c r="L45" s="508"/>
      <c r="M45" s="352"/>
      <c r="N45" s="127"/>
      <c r="BI45" s="135"/>
    </row>
    <row r="46" spans="1:62" ht="24" customHeight="1" x14ac:dyDescent="0.25">
      <c r="A46" s="126"/>
      <c r="B46" s="527"/>
      <c r="C46" s="528"/>
      <c r="D46" s="502"/>
      <c r="E46" s="502"/>
      <c r="F46" s="502"/>
      <c r="G46" s="503"/>
      <c r="H46" s="329">
        <v>1</v>
      </c>
      <c r="I46" s="329">
        <v>2</v>
      </c>
      <c r="J46" s="329">
        <v>3</v>
      </c>
      <c r="K46" s="329">
        <v>4</v>
      </c>
      <c r="L46" s="329">
        <v>5</v>
      </c>
      <c r="M46" s="509" t="str">
        <f>M27</f>
        <v>NOTE</v>
      </c>
      <c r="N46" s="127"/>
      <c r="BI46" s="49"/>
      <c r="BJ46" s="50"/>
    </row>
    <row r="47" spans="1:62" ht="24" customHeight="1" x14ac:dyDescent="0.25">
      <c r="A47" s="126"/>
      <c r="B47" s="529"/>
      <c r="C47" s="530"/>
      <c r="D47" s="502"/>
      <c r="E47" s="502"/>
      <c r="F47" s="502"/>
      <c r="G47" s="503"/>
      <c r="H47" s="330" t="s">
        <v>232</v>
      </c>
      <c r="I47" s="330" t="s">
        <v>233</v>
      </c>
      <c r="J47" s="331" t="s">
        <v>234</v>
      </c>
      <c r="K47" s="331" t="s">
        <v>270</v>
      </c>
      <c r="L47" s="331" t="s">
        <v>271</v>
      </c>
      <c r="M47" s="509"/>
      <c r="N47" s="127"/>
      <c r="BI47" s="49"/>
      <c r="BJ47" s="50"/>
    </row>
    <row r="48" spans="1:62" ht="24" customHeight="1" x14ac:dyDescent="0.25">
      <c r="A48" s="126"/>
      <c r="B48" s="353" t="s">
        <v>296</v>
      </c>
      <c r="C48" s="353" t="s">
        <v>297</v>
      </c>
      <c r="D48" s="502"/>
      <c r="E48" s="502"/>
      <c r="F48" s="502"/>
      <c r="G48" s="503"/>
      <c r="H48" s="328" t="s">
        <v>298</v>
      </c>
      <c r="I48" s="328" t="s">
        <v>299</v>
      </c>
      <c r="J48" s="328" t="s">
        <v>300</v>
      </c>
      <c r="K48" s="328" t="s">
        <v>301</v>
      </c>
      <c r="L48" s="328" t="s">
        <v>302</v>
      </c>
      <c r="M48" s="509"/>
      <c r="N48" s="127"/>
    </row>
    <row r="49" spans="1:62" ht="27.6" customHeight="1" x14ac:dyDescent="0.25">
      <c r="A49" s="126"/>
      <c r="B49" s="321"/>
      <c r="C49" s="321"/>
      <c r="D49" s="316">
        <v>0</v>
      </c>
      <c r="E49" s="346" t="e">
        <f>(D49/D$69)*20</f>
        <v>#DIV/0!</v>
      </c>
      <c r="F49" s="323">
        <f t="shared" ref="F49:F67" si="15">G49/100</f>
        <v>0</v>
      </c>
      <c r="G49" s="324"/>
      <c r="H49" s="320" t="str">
        <f t="shared" ref="H49:H67" si="16">IF($F49&lt;=0.2,IF($F49&gt;=0,"x",""),"")</f>
        <v>x</v>
      </c>
      <c r="I49" s="320" t="str">
        <f t="shared" ref="I49:I67" si="17">IF(F49&lt;=0.5,IF(F49&gt;=0.21,"x",""),"")</f>
        <v/>
      </c>
      <c r="J49" s="320" t="str">
        <f t="shared" ref="J49:J67" si="18">IF(F49&lt;=0.7,IF(F49&gt;=0.51,"x",""),"")</f>
        <v/>
      </c>
      <c r="K49" s="320" t="str">
        <f t="shared" ref="K49:K67" si="19">IF(F49&lt;=0.9,IF(F49&gt;=0.71,"x",""),"")</f>
        <v/>
      </c>
      <c r="L49" s="320" t="str">
        <f t="shared" ref="L49:L67" si="20">IF(F49&lt;=1,IF(F49&gt;0.9,"x",""),"")</f>
        <v/>
      </c>
      <c r="M49" s="325"/>
      <c r="N49" s="127"/>
      <c r="BI49" s="42"/>
      <c r="BJ49" s="42"/>
    </row>
    <row r="50" spans="1:62" ht="27.6" customHeight="1" x14ac:dyDescent="0.25">
      <c r="A50" s="126"/>
      <c r="B50" s="321"/>
      <c r="C50" s="321"/>
      <c r="D50" s="316"/>
      <c r="E50" s="346" t="e">
        <f t="shared" ref="E50:E57" si="21">(D50/D$69)*20</f>
        <v>#DIV/0!</v>
      </c>
      <c r="F50" s="323">
        <f t="shared" si="15"/>
        <v>0</v>
      </c>
      <c r="G50" s="324"/>
      <c r="H50" s="320" t="str">
        <f t="shared" si="16"/>
        <v>x</v>
      </c>
      <c r="I50" s="320" t="str">
        <f t="shared" si="17"/>
        <v/>
      </c>
      <c r="J50" s="320" t="str">
        <f t="shared" si="18"/>
        <v/>
      </c>
      <c r="K50" s="320" t="str">
        <f t="shared" si="19"/>
        <v/>
      </c>
      <c r="L50" s="320" t="str">
        <f t="shared" si="20"/>
        <v/>
      </c>
      <c r="M50" s="325"/>
      <c r="N50" s="127"/>
      <c r="BI50" s="42"/>
      <c r="BJ50" s="42"/>
    </row>
    <row r="51" spans="1:62" ht="27.6" customHeight="1" x14ac:dyDescent="0.25">
      <c r="A51" s="126"/>
      <c r="B51" s="321"/>
      <c r="C51" s="321"/>
      <c r="D51" s="316"/>
      <c r="E51" s="346" t="e">
        <f t="shared" si="21"/>
        <v>#DIV/0!</v>
      </c>
      <c r="F51" s="323">
        <f t="shared" si="15"/>
        <v>0</v>
      </c>
      <c r="G51" s="324"/>
      <c r="H51" s="320" t="str">
        <f t="shared" si="16"/>
        <v>x</v>
      </c>
      <c r="I51" s="320" t="str">
        <f t="shared" si="17"/>
        <v/>
      </c>
      <c r="J51" s="320" t="str">
        <f t="shared" si="18"/>
        <v/>
      </c>
      <c r="K51" s="320" t="str">
        <f t="shared" si="19"/>
        <v/>
      </c>
      <c r="L51" s="320" t="str">
        <f t="shared" si="20"/>
        <v/>
      </c>
      <c r="M51" s="325"/>
      <c r="N51" s="127"/>
      <c r="BI51" s="42"/>
      <c r="BJ51" s="42"/>
    </row>
    <row r="52" spans="1:62" ht="27.6" customHeight="1" x14ac:dyDescent="0.25">
      <c r="A52" s="126"/>
      <c r="B52" s="321"/>
      <c r="C52" s="321"/>
      <c r="D52" s="316"/>
      <c r="E52" s="346" t="e">
        <f t="shared" si="21"/>
        <v>#DIV/0!</v>
      </c>
      <c r="F52" s="323">
        <f t="shared" si="15"/>
        <v>0</v>
      </c>
      <c r="G52" s="324"/>
      <c r="H52" s="320" t="str">
        <f t="shared" si="16"/>
        <v>x</v>
      </c>
      <c r="I52" s="320" t="str">
        <f t="shared" si="17"/>
        <v/>
      </c>
      <c r="J52" s="320" t="str">
        <f t="shared" si="18"/>
        <v/>
      </c>
      <c r="K52" s="320" t="str">
        <f t="shared" si="19"/>
        <v/>
      </c>
      <c r="L52" s="320" t="str">
        <f t="shared" si="20"/>
        <v/>
      </c>
      <c r="M52" s="325"/>
      <c r="N52" s="127"/>
      <c r="BI52" s="42"/>
      <c r="BJ52" s="42"/>
    </row>
    <row r="53" spans="1:62" ht="27.6" customHeight="1" x14ac:dyDescent="0.25">
      <c r="A53" s="126"/>
      <c r="B53" s="321"/>
      <c r="C53" s="321"/>
      <c r="D53" s="316"/>
      <c r="E53" s="346" t="e">
        <f t="shared" si="21"/>
        <v>#DIV/0!</v>
      </c>
      <c r="F53" s="323">
        <f t="shared" si="15"/>
        <v>0</v>
      </c>
      <c r="G53" s="324"/>
      <c r="H53" s="320" t="str">
        <f t="shared" si="16"/>
        <v>x</v>
      </c>
      <c r="I53" s="320" t="str">
        <f t="shared" si="17"/>
        <v/>
      </c>
      <c r="J53" s="320" t="str">
        <f t="shared" si="18"/>
        <v/>
      </c>
      <c r="K53" s="320" t="str">
        <f t="shared" si="19"/>
        <v/>
      </c>
      <c r="L53" s="320" t="str">
        <f t="shared" si="20"/>
        <v/>
      </c>
      <c r="M53" s="325"/>
      <c r="N53" s="127"/>
      <c r="BI53" s="42"/>
      <c r="BJ53" s="42"/>
    </row>
    <row r="54" spans="1:62" ht="27.6" customHeight="1" x14ac:dyDescent="0.25">
      <c r="A54" s="126"/>
      <c r="B54" s="321"/>
      <c r="C54" s="321"/>
      <c r="D54" s="316"/>
      <c r="E54" s="346" t="e">
        <f t="shared" si="21"/>
        <v>#DIV/0!</v>
      </c>
      <c r="F54" s="323">
        <f t="shared" si="15"/>
        <v>0</v>
      </c>
      <c r="G54" s="324"/>
      <c r="H54" s="320" t="str">
        <f t="shared" si="16"/>
        <v>x</v>
      </c>
      <c r="I54" s="320" t="str">
        <f t="shared" si="17"/>
        <v/>
      </c>
      <c r="J54" s="320" t="str">
        <f t="shared" si="18"/>
        <v/>
      </c>
      <c r="K54" s="320" t="str">
        <f t="shared" si="19"/>
        <v/>
      </c>
      <c r="L54" s="320" t="str">
        <f t="shared" si="20"/>
        <v/>
      </c>
      <c r="M54" s="325"/>
      <c r="N54" s="127"/>
      <c r="BI54" s="42"/>
      <c r="BJ54" s="42"/>
    </row>
    <row r="55" spans="1:62" ht="27.6" customHeight="1" x14ac:dyDescent="0.25">
      <c r="A55" s="126"/>
      <c r="B55" s="321"/>
      <c r="C55" s="321"/>
      <c r="D55" s="316"/>
      <c r="E55" s="346" t="e">
        <f t="shared" si="21"/>
        <v>#DIV/0!</v>
      </c>
      <c r="F55" s="323">
        <f t="shared" si="15"/>
        <v>0</v>
      </c>
      <c r="G55" s="324"/>
      <c r="H55" s="320" t="str">
        <f t="shared" si="16"/>
        <v>x</v>
      </c>
      <c r="I55" s="320" t="str">
        <f t="shared" si="17"/>
        <v/>
      </c>
      <c r="J55" s="320" t="str">
        <f t="shared" si="18"/>
        <v/>
      </c>
      <c r="K55" s="320" t="str">
        <f t="shared" si="19"/>
        <v/>
      </c>
      <c r="L55" s="320" t="str">
        <f t="shared" si="20"/>
        <v/>
      </c>
      <c r="M55" s="325"/>
      <c r="N55" s="127"/>
      <c r="BI55" s="42"/>
      <c r="BJ55" s="42"/>
    </row>
    <row r="56" spans="1:62" ht="27.6" customHeight="1" x14ac:dyDescent="0.25">
      <c r="A56" s="126"/>
      <c r="B56" s="321"/>
      <c r="C56" s="321"/>
      <c r="D56" s="316"/>
      <c r="E56" s="346" t="e">
        <f t="shared" si="21"/>
        <v>#DIV/0!</v>
      </c>
      <c r="F56" s="323">
        <f t="shared" si="15"/>
        <v>0</v>
      </c>
      <c r="G56" s="324"/>
      <c r="H56" s="320" t="str">
        <f t="shared" si="16"/>
        <v>x</v>
      </c>
      <c r="I56" s="320" t="str">
        <f t="shared" si="17"/>
        <v/>
      </c>
      <c r="J56" s="320" t="str">
        <f t="shared" si="18"/>
        <v/>
      </c>
      <c r="K56" s="320" t="str">
        <f t="shared" si="19"/>
        <v/>
      </c>
      <c r="L56" s="320" t="str">
        <f t="shared" si="20"/>
        <v/>
      </c>
      <c r="M56" s="325"/>
      <c r="N56" s="127"/>
      <c r="BI56" s="42"/>
      <c r="BJ56" s="42"/>
    </row>
    <row r="57" spans="1:62" ht="27.6" customHeight="1" x14ac:dyDescent="0.25">
      <c r="A57" s="126"/>
      <c r="B57" s="321"/>
      <c r="C57" s="321"/>
      <c r="D57" s="316"/>
      <c r="E57" s="346" t="e">
        <f t="shared" si="21"/>
        <v>#DIV/0!</v>
      </c>
      <c r="F57" s="323">
        <f t="shared" si="15"/>
        <v>0</v>
      </c>
      <c r="G57" s="324"/>
      <c r="H57" s="320" t="str">
        <f t="shared" si="16"/>
        <v>x</v>
      </c>
      <c r="I57" s="320" t="str">
        <f t="shared" si="17"/>
        <v/>
      </c>
      <c r="J57" s="320" t="str">
        <f t="shared" si="18"/>
        <v/>
      </c>
      <c r="K57" s="320" t="str">
        <f t="shared" si="19"/>
        <v/>
      </c>
      <c r="L57" s="320" t="str">
        <f t="shared" si="20"/>
        <v/>
      </c>
      <c r="M57" s="325"/>
      <c r="N57" s="127"/>
      <c r="BI57" s="42"/>
      <c r="BJ57" s="42"/>
    </row>
    <row r="58" spans="1:62" ht="24" hidden="1" customHeight="1" x14ac:dyDescent="0.25">
      <c r="A58" s="126"/>
      <c r="B58" s="321" t="s">
        <v>570</v>
      </c>
      <c r="C58" s="326"/>
      <c r="D58" s="316"/>
      <c r="E58" s="322" t="e">
        <f t="shared" ref="E58:E67" si="22">(D58/D$69)*100</f>
        <v>#DIV/0!</v>
      </c>
      <c r="F58" s="323">
        <f t="shared" si="15"/>
        <v>0</v>
      </c>
      <c r="G58" s="324"/>
      <c r="H58" s="320" t="str">
        <f t="shared" si="16"/>
        <v>x</v>
      </c>
      <c r="I58" s="320" t="str">
        <f t="shared" si="17"/>
        <v/>
      </c>
      <c r="J58" s="320" t="str">
        <f t="shared" si="18"/>
        <v/>
      </c>
      <c r="K58" s="320" t="str">
        <f t="shared" si="19"/>
        <v/>
      </c>
      <c r="L58" s="320" t="str">
        <f t="shared" si="20"/>
        <v/>
      </c>
      <c r="M58" s="325"/>
      <c r="N58" s="127"/>
      <c r="BI58" s="42"/>
      <c r="BJ58" s="42"/>
    </row>
    <row r="59" spans="1:62" ht="24" hidden="1" customHeight="1" x14ac:dyDescent="0.25">
      <c r="A59" s="126"/>
      <c r="B59" s="321" t="s">
        <v>570</v>
      </c>
      <c r="C59" s="326"/>
      <c r="D59" s="316"/>
      <c r="E59" s="322" t="e">
        <f t="shared" si="22"/>
        <v>#DIV/0!</v>
      </c>
      <c r="F59" s="323">
        <f t="shared" si="15"/>
        <v>0</v>
      </c>
      <c r="G59" s="324"/>
      <c r="H59" s="320" t="str">
        <f t="shared" si="16"/>
        <v>x</v>
      </c>
      <c r="I59" s="320" t="str">
        <f t="shared" si="17"/>
        <v/>
      </c>
      <c r="J59" s="320" t="str">
        <f t="shared" si="18"/>
        <v/>
      </c>
      <c r="K59" s="320" t="str">
        <f t="shared" si="19"/>
        <v/>
      </c>
      <c r="L59" s="320" t="str">
        <f t="shared" si="20"/>
        <v/>
      </c>
      <c r="M59" s="325"/>
      <c r="N59" s="127"/>
      <c r="BI59" s="42"/>
      <c r="BJ59" s="42"/>
    </row>
    <row r="60" spans="1:62" ht="24" hidden="1" customHeight="1" x14ac:dyDescent="0.25">
      <c r="A60" s="126"/>
      <c r="B60" s="321" t="s">
        <v>570</v>
      </c>
      <c r="C60" s="326"/>
      <c r="D60" s="316"/>
      <c r="E60" s="322" t="e">
        <f t="shared" si="22"/>
        <v>#DIV/0!</v>
      </c>
      <c r="F60" s="323">
        <f t="shared" si="15"/>
        <v>0</v>
      </c>
      <c r="G60" s="324"/>
      <c r="H60" s="320" t="str">
        <f t="shared" si="16"/>
        <v>x</v>
      </c>
      <c r="I60" s="320" t="str">
        <f t="shared" si="17"/>
        <v/>
      </c>
      <c r="J60" s="320" t="str">
        <f t="shared" si="18"/>
        <v/>
      </c>
      <c r="K60" s="320" t="str">
        <f t="shared" si="19"/>
        <v/>
      </c>
      <c r="L60" s="320" t="str">
        <f t="shared" si="20"/>
        <v/>
      </c>
      <c r="M60" s="325"/>
      <c r="N60" s="127"/>
      <c r="BI60" s="42"/>
      <c r="BJ60" s="42"/>
    </row>
    <row r="61" spans="1:62" ht="24" hidden="1" customHeight="1" x14ac:dyDescent="0.25">
      <c r="A61" s="126"/>
      <c r="B61" s="321" t="s">
        <v>570</v>
      </c>
      <c r="C61" s="326"/>
      <c r="D61" s="316"/>
      <c r="E61" s="322" t="e">
        <f t="shared" si="22"/>
        <v>#DIV/0!</v>
      </c>
      <c r="F61" s="323">
        <f t="shared" si="15"/>
        <v>0</v>
      </c>
      <c r="G61" s="324"/>
      <c r="H61" s="320" t="str">
        <f t="shared" si="16"/>
        <v>x</v>
      </c>
      <c r="I61" s="320" t="str">
        <f t="shared" si="17"/>
        <v/>
      </c>
      <c r="J61" s="320" t="str">
        <f t="shared" si="18"/>
        <v/>
      </c>
      <c r="K61" s="320" t="str">
        <f t="shared" si="19"/>
        <v/>
      </c>
      <c r="L61" s="320" t="str">
        <f t="shared" si="20"/>
        <v/>
      </c>
      <c r="M61" s="325"/>
      <c r="N61" s="127"/>
      <c r="BI61" s="42"/>
      <c r="BJ61" s="42"/>
    </row>
    <row r="62" spans="1:62" ht="24" hidden="1" customHeight="1" x14ac:dyDescent="0.25">
      <c r="A62" s="126"/>
      <c r="B62" s="321" t="s">
        <v>570</v>
      </c>
      <c r="C62" s="326"/>
      <c r="D62" s="316"/>
      <c r="E62" s="322" t="e">
        <f t="shared" si="22"/>
        <v>#DIV/0!</v>
      </c>
      <c r="F62" s="323">
        <f t="shared" si="15"/>
        <v>0</v>
      </c>
      <c r="G62" s="324"/>
      <c r="H62" s="320" t="str">
        <f t="shared" si="16"/>
        <v>x</v>
      </c>
      <c r="I62" s="320" t="str">
        <f t="shared" si="17"/>
        <v/>
      </c>
      <c r="J62" s="320" t="str">
        <f t="shared" si="18"/>
        <v/>
      </c>
      <c r="K62" s="320" t="str">
        <f t="shared" si="19"/>
        <v/>
      </c>
      <c r="L62" s="320" t="str">
        <f t="shared" si="20"/>
        <v/>
      </c>
      <c r="M62" s="325"/>
      <c r="N62" s="127"/>
      <c r="BI62" s="42"/>
      <c r="BJ62" s="42"/>
    </row>
    <row r="63" spans="1:62" ht="24" hidden="1" customHeight="1" x14ac:dyDescent="0.25">
      <c r="A63" s="126"/>
      <c r="B63" s="321" t="s">
        <v>570</v>
      </c>
      <c r="C63" s="326"/>
      <c r="D63" s="316"/>
      <c r="E63" s="322" t="e">
        <f t="shared" si="22"/>
        <v>#DIV/0!</v>
      </c>
      <c r="F63" s="323">
        <f t="shared" si="15"/>
        <v>0</v>
      </c>
      <c r="G63" s="324"/>
      <c r="H63" s="320" t="str">
        <f t="shared" si="16"/>
        <v>x</v>
      </c>
      <c r="I63" s="320" t="str">
        <f t="shared" si="17"/>
        <v/>
      </c>
      <c r="J63" s="320" t="str">
        <f t="shared" si="18"/>
        <v/>
      </c>
      <c r="K63" s="320" t="str">
        <f t="shared" si="19"/>
        <v/>
      </c>
      <c r="L63" s="320" t="str">
        <f t="shared" si="20"/>
        <v/>
      </c>
      <c r="M63" s="325"/>
      <c r="N63" s="127"/>
      <c r="BI63" s="42"/>
      <c r="BJ63" s="42"/>
    </row>
    <row r="64" spans="1:62" ht="24" hidden="1" customHeight="1" x14ac:dyDescent="0.25">
      <c r="A64" s="126"/>
      <c r="B64" s="321" t="s">
        <v>570</v>
      </c>
      <c r="C64" s="326"/>
      <c r="D64" s="316"/>
      <c r="E64" s="322" t="e">
        <f t="shared" si="22"/>
        <v>#DIV/0!</v>
      </c>
      <c r="F64" s="323">
        <f t="shared" si="15"/>
        <v>0</v>
      </c>
      <c r="G64" s="324"/>
      <c r="H64" s="320" t="str">
        <f t="shared" si="16"/>
        <v>x</v>
      </c>
      <c r="I64" s="320" t="str">
        <f t="shared" si="17"/>
        <v/>
      </c>
      <c r="J64" s="320" t="str">
        <f t="shared" si="18"/>
        <v/>
      </c>
      <c r="K64" s="320" t="str">
        <f t="shared" si="19"/>
        <v/>
      </c>
      <c r="L64" s="320" t="str">
        <f t="shared" si="20"/>
        <v/>
      </c>
      <c r="M64" s="325"/>
      <c r="N64" s="127"/>
      <c r="BI64" s="42"/>
      <c r="BJ64" s="42"/>
    </row>
    <row r="65" spans="1:62" ht="24" hidden="1" customHeight="1" x14ac:dyDescent="0.25">
      <c r="A65" s="126"/>
      <c r="B65" s="321" t="s">
        <v>570</v>
      </c>
      <c r="C65" s="326"/>
      <c r="D65" s="316"/>
      <c r="E65" s="322" t="e">
        <f t="shared" si="22"/>
        <v>#DIV/0!</v>
      </c>
      <c r="F65" s="323">
        <f>G65/100</f>
        <v>0</v>
      </c>
      <c r="G65" s="324"/>
      <c r="H65" s="320" t="str">
        <f t="shared" si="16"/>
        <v>x</v>
      </c>
      <c r="I65" s="320" t="str">
        <f t="shared" si="17"/>
        <v/>
      </c>
      <c r="J65" s="320" t="str">
        <f t="shared" si="18"/>
        <v/>
      </c>
      <c r="K65" s="320" t="str">
        <f t="shared" si="19"/>
        <v/>
      </c>
      <c r="L65" s="320" t="str">
        <f t="shared" si="20"/>
        <v/>
      </c>
      <c r="M65" s="325"/>
      <c r="N65" s="127"/>
    </row>
    <row r="66" spans="1:62" ht="19.899999999999999" hidden="1" customHeight="1" x14ac:dyDescent="0.25">
      <c r="A66" s="126"/>
      <c r="B66" s="321"/>
      <c r="C66" s="326"/>
      <c r="D66" s="316"/>
      <c r="E66" s="322" t="e">
        <f t="shared" si="22"/>
        <v>#DIV/0!</v>
      </c>
      <c r="F66" s="323">
        <f>G66/100</f>
        <v>0</v>
      </c>
      <c r="G66" s="324"/>
      <c r="H66" s="320" t="str">
        <f t="shared" si="16"/>
        <v>x</v>
      </c>
      <c r="I66" s="320" t="str">
        <f t="shared" si="17"/>
        <v/>
      </c>
      <c r="J66" s="320" t="str">
        <f t="shared" si="18"/>
        <v/>
      </c>
      <c r="K66" s="320" t="str">
        <f t="shared" si="19"/>
        <v/>
      </c>
      <c r="L66" s="320" t="str">
        <f t="shared" si="20"/>
        <v/>
      </c>
      <c r="M66" s="325"/>
      <c r="N66" s="127"/>
    </row>
    <row r="67" spans="1:62" ht="48.6" hidden="1" customHeight="1" x14ac:dyDescent="0.25">
      <c r="A67" s="126"/>
      <c r="D67" s="316"/>
      <c r="E67" s="322" t="e">
        <f t="shared" si="22"/>
        <v>#DIV/0!</v>
      </c>
      <c r="F67" s="323">
        <f t="shared" si="15"/>
        <v>0</v>
      </c>
      <c r="G67" s="324"/>
      <c r="H67" s="320" t="str">
        <f t="shared" si="16"/>
        <v>x</v>
      </c>
      <c r="I67" s="320" t="str">
        <f t="shared" si="17"/>
        <v/>
      </c>
      <c r="J67" s="320" t="str">
        <f t="shared" si="18"/>
        <v/>
      </c>
      <c r="K67" s="320" t="str">
        <f t="shared" si="19"/>
        <v/>
      </c>
      <c r="L67" s="320" t="str">
        <f t="shared" si="20"/>
        <v/>
      </c>
      <c r="M67" s="325"/>
      <c r="N67" s="127"/>
      <c r="O67" s="145" t="e">
        <f>SUM(E30:E41)</f>
        <v>#DIV/0!</v>
      </c>
      <c r="P67" s="313" t="e">
        <f>SUM(E49:E67)</f>
        <v>#DIV/0!</v>
      </c>
    </row>
    <row r="68" spans="1:62" s="60" customFormat="1" ht="24" customHeight="1" x14ac:dyDescent="0.25">
      <c r="A68" s="126"/>
      <c r="B68" s="504" t="s">
        <v>305</v>
      </c>
      <c r="C68" s="504"/>
      <c r="D68" s="354">
        <f>SUM(D49:D67)</f>
        <v>0</v>
      </c>
      <c r="E68" s="510" t="s">
        <v>306</v>
      </c>
      <c r="F68" s="510"/>
      <c r="G68" s="510"/>
      <c r="H68" s="504" t="s">
        <v>287</v>
      </c>
      <c r="I68" s="504"/>
      <c r="J68" s="504"/>
      <c r="K68" s="504"/>
      <c r="L68" s="504"/>
      <c r="M68" s="328" t="s">
        <v>288</v>
      </c>
      <c r="N68" s="127"/>
      <c r="O68" s="311" t="e">
        <f>SUM(E49:E67)</f>
        <v>#DIV/0!</v>
      </c>
      <c r="P68" s="60" t="e">
        <f>SUM(P3:P67)</f>
        <v>#DIV/0!</v>
      </c>
      <c r="BI68" s="135"/>
      <c r="BJ68" s="136"/>
    </row>
    <row r="69" spans="1:62" s="60" customFormat="1" ht="24" customHeight="1" x14ac:dyDescent="0.25">
      <c r="A69" s="126"/>
      <c r="B69" s="504" t="s">
        <v>535</v>
      </c>
      <c r="C69" s="504"/>
      <c r="D69" s="354">
        <f>SUM(D49:D57)</f>
        <v>0</v>
      </c>
      <c r="E69" s="510" t="e">
        <f>SUM(E49:E57)</f>
        <v>#DIV/0!</v>
      </c>
      <c r="F69" s="510"/>
      <c r="G69" s="510"/>
      <c r="H69" s="335"/>
      <c r="I69" s="336">
        <f>IF(I49="x",F49*E49)+IF(I50="x",F50*E50)+IF(I51="x",F51*E51)+IF(I52="x",F52*E52)+IF(I53="x",F53*E53)+IF(I54="x",F54*E54)+IF(I55="x",F55*E55)+IF(I56="x",F56*E56)+IF(I57="x",F57*E57)+IF(I58="x",F58*E58)+IF(I59="x",F59*E59)+IF(I60="x",F60*E60)+IF(I61="x",F61*E61)+IF(I62="x",F62*E62)+IF(I63="x",F63*E63)+IF(I64="x",F64*E64)+IF(I65="x",F65*E65)+IF(I66="x",F66*E66)+IF(I67="x",F67*E67)</f>
        <v>0</v>
      </c>
      <c r="J69" s="336">
        <f>IF(J49="x",F49*E49)+IF(J50="x",F50*E50)+IF(J51="x",F51*E51)+IF(J52="x",F52*E52)+IF(J53="x",F53*E53)+IF(J54="x",F54*E54)+IF(J55="x",F55*E55)+IF(J56="x",F56*E56)+IF(J57="x",F57*E57)+IF(J58="x",F58*E58)+IF(J59="x",F59*E59)+IF(J60="x",F60*E60)+IF(J61="x",F61*E61)+IF(J62="x",F62*E62)+IF(J63="x",F63*E63)+IF(J64="x",F64*E64)+IF(J65="x",F65*E65)+IF(J66="x",F66*E66)+IF(J67="x",F67*E67)</f>
        <v>0</v>
      </c>
      <c r="K69" s="336">
        <f>IF(K49="x",F49*E49)+IF(K50="x",F50*E50)+IF(K51="x",F51*E51)+IF(K52="x",F52*E52)+IF(K53="x",F53*E53)+IF(K54="x",F54*E54)+IF(K55="x",F55*E55)+IF(K56="x",F56*E56)+IF(K57="x",F57*E57)+IF(K58="x",F58*E58)+IF(K59="x",F59*E59)+IF(K60="x",F60*E60)+IF(K61="x",F61*E61)+IF(K62="x",F62*E62)+IF(K63="x",F63*E63)+IF(K64="x",F64*E64)+IF(K65="x",F65*E65)+IF(K66="x",F66*E66)+IF(K67="x",F67*E67)</f>
        <v>0</v>
      </c>
      <c r="L69" s="336">
        <f>IF(L49="x",F49*E49)+IF(L50="x",F50*E50)+IF(L51="x",F51*E51)+IF(L52="x",F52*E52)+IF(L53="x",F53*E53)+IF(L54="x",F54*E54)+IF(L55="x",F55*E55)+IF(L56="x",F56*E56)+IF(L57="x",F57*E57)+IF(L58="x",F58*E58)+IF(L59="x",F59*E59)+IF(L60="x",F60*E60)+IF(L61="x",F61*E61)+IF(L62="x",F62*E62)+IF(L63="x",F63*E63)+IF(L64="x",F64*E64)+IF(L65="x",F65*E65)+IF(L66="x",F66*E66)+IF(L67="x",F67*E67)</f>
        <v>0</v>
      </c>
      <c r="M69" s="337">
        <f>SUM(H69:L69)</f>
        <v>0</v>
      </c>
      <c r="N69" s="127"/>
      <c r="O69" s="312" t="e">
        <f>SUM(E14:E19)</f>
        <v>#DIV/0!</v>
      </c>
      <c r="BI69" s="136"/>
      <c r="BJ69" s="136"/>
    </row>
    <row r="70" spans="1:62" ht="15" customHeight="1" x14ac:dyDescent="0.25">
      <c r="A70" s="126"/>
      <c r="B70" s="53"/>
      <c r="C70" s="53"/>
      <c r="D70" s="53"/>
      <c r="E70" s="53"/>
      <c r="F70" s="53"/>
      <c r="G70" s="53"/>
      <c r="H70" s="53"/>
      <c r="I70" s="53"/>
      <c r="J70" s="53"/>
      <c r="K70" s="53"/>
      <c r="L70" s="53"/>
      <c r="M70" s="53"/>
      <c r="N70" s="127"/>
    </row>
    <row r="71" spans="1:62" ht="7.9" customHeight="1" x14ac:dyDescent="0.25">
      <c r="A71" s="523"/>
      <c r="B71" s="524"/>
      <c r="C71" s="524"/>
      <c r="D71" s="524"/>
      <c r="E71" s="524"/>
      <c r="F71" s="524"/>
      <c r="G71" s="524"/>
      <c r="H71" s="524"/>
      <c r="I71" s="524"/>
      <c r="J71" s="524"/>
      <c r="K71" s="524"/>
      <c r="L71" s="524"/>
      <c r="M71" s="524"/>
      <c r="N71" s="525"/>
    </row>
    <row r="72" spans="1:62" ht="17.45" customHeight="1" x14ac:dyDescent="0.25">
      <c r="A72" s="126"/>
      <c r="B72" s="53"/>
      <c r="C72" s="53"/>
      <c r="D72" s="53"/>
      <c r="E72" s="53"/>
      <c r="F72" s="45"/>
      <c r="G72" s="45"/>
      <c r="H72" s="53"/>
      <c r="I72" s="137"/>
      <c r="J72" s="137"/>
      <c r="K72" s="53"/>
      <c r="L72" s="53"/>
      <c r="M72" s="53"/>
      <c r="N72" s="127"/>
      <c r="O72" s="145" t="e">
        <f>SUM(O67:O69)</f>
        <v>#DIV/0!</v>
      </c>
    </row>
    <row r="73" spans="1:62" ht="17.45" customHeight="1" x14ac:dyDescent="0.25">
      <c r="A73" s="126"/>
      <c r="B73" s="138"/>
      <c r="C73" s="526" t="s">
        <v>537</v>
      </c>
      <c r="D73" s="526"/>
      <c r="E73" s="526"/>
      <c r="F73" s="526"/>
      <c r="G73" s="526"/>
      <c r="H73" s="306">
        <f>M25</f>
        <v>0</v>
      </c>
      <c r="I73" s="40" t="e">
        <f>M25/E25</f>
        <v>#DIV/0!</v>
      </c>
      <c r="J73" s="40"/>
      <c r="K73" s="40"/>
      <c r="L73" s="40"/>
      <c r="M73" s="53"/>
      <c r="N73" s="127"/>
    </row>
    <row r="74" spans="1:62" ht="17.45" customHeight="1" x14ac:dyDescent="0.25">
      <c r="A74" s="126"/>
      <c r="B74" s="138"/>
      <c r="C74" s="40"/>
      <c r="D74" s="40"/>
      <c r="E74" s="40"/>
      <c r="F74" s="40"/>
      <c r="G74" s="40"/>
      <c r="H74" s="40"/>
      <c r="I74" s="40"/>
      <c r="J74" s="40"/>
      <c r="K74" s="40"/>
      <c r="L74" s="40"/>
      <c r="M74" s="53"/>
      <c r="N74" s="127"/>
    </row>
    <row r="75" spans="1:62" ht="17.45" customHeight="1" x14ac:dyDescent="0.25">
      <c r="A75" s="126"/>
      <c r="B75" s="53" t="s">
        <v>536</v>
      </c>
      <c r="C75" s="526" t="s">
        <v>538</v>
      </c>
      <c r="D75" s="526"/>
      <c r="E75" s="526"/>
      <c r="F75" s="526"/>
      <c r="G75" s="526"/>
      <c r="H75" s="306">
        <f>M44</f>
        <v>0</v>
      </c>
      <c r="I75" s="40" t="e">
        <f>M44/E43</f>
        <v>#DIV/0!</v>
      </c>
      <c r="J75" s="304" t="e">
        <f>AVERAGE(I73:I77)</f>
        <v>#DIV/0!</v>
      </c>
      <c r="K75" s="305" t="s">
        <v>584</v>
      </c>
      <c r="L75" s="304" t="e">
        <f>IF(J75&gt;90%,100%,J75)</f>
        <v>#DIV/0!</v>
      </c>
      <c r="M75" s="53"/>
      <c r="N75" s="127"/>
    </row>
    <row r="76" spans="1:62" ht="17.45" customHeight="1" x14ac:dyDescent="0.25">
      <c r="A76" s="126"/>
      <c r="B76" s="138"/>
      <c r="C76" s="40"/>
      <c r="D76" s="40"/>
      <c r="E76" s="40"/>
      <c r="F76" s="40"/>
      <c r="G76" s="40"/>
      <c r="H76" s="40"/>
      <c r="I76" s="307"/>
      <c r="J76" s="307"/>
      <c r="K76" s="307"/>
      <c r="L76" s="307"/>
      <c r="M76" s="53"/>
      <c r="N76" s="127"/>
    </row>
    <row r="77" spans="1:62" ht="17.45" customHeight="1" x14ac:dyDescent="0.25">
      <c r="A77" s="126"/>
      <c r="B77" s="138"/>
      <c r="C77" s="526" t="s">
        <v>307</v>
      </c>
      <c r="D77" s="526"/>
      <c r="E77" s="526"/>
      <c r="F77" s="526"/>
      <c r="G77" s="526"/>
      <c r="H77" s="306">
        <f>M69</f>
        <v>0</v>
      </c>
      <c r="I77" s="307" t="e">
        <f>M69/E69</f>
        <v>#DIV/0!</v>
      </c>
      <c r="J77" s="307"/>
      <c r="K77" s="307"/>
      <c r="L77" s="307"/>
      <c r="M77" s="137"/>
      <c r="N77" s="127"/>
    </row>
    <row r="78" spans="1:62" ht="17.45" customHeight="1" thickBot="1" x14ac:dyDescent="0.3">
      <c r="A78" s="139"/>
      <c r="B78" s="140"/>
      <c r="C78" s="140"/>
      <c r="D78" s="141"/>
      <c r="E78" s="141"/>
      <c r="F78" s="141"/>
      <c r="G78" s="141"/>
      <c r="H78" s="141"/>
      <c r="I78" s="142"/>
      <c r="J78" s="142"/>
      <c r="K78" s="141"/>
      <c r="L78" s="141"/>
      <c r="M78" s="141"/>
      <c r="N78" s="143"/>
    </row>
    <row r="79" spans="1:62" ht="24" customHeight="1" thickTop="1" x14ac:dyDescent="0.25">
      <c r="G79" s="144"/>
      <c r="K79" s="145"/>
    </row>
  </sheetData>
  <mergeCells count="45">
    <mergeCell ref="C77:G77"/>
    <mergeCell ref="B69:C69"/>
    <mergeCell ref="E69:G69"/>
    <mergeCell ref="A71:N71"/>
    <mergeCell ref="C73:G73"/>
    <mergeCell ref="C75:G75"/>
    <mergeCell ref="H45:L45"/>
    <mergeCell ref="M46:M48"/>
    <mergeCell ref="B68:C68"/>
    <mergeCell ref="E68:G68"/>
    <mergeCell ref="H68:L68"/>
    <mergeCell ref="M27:M29"/>
    <mergeCell ref="B42:C43"/>
    <mergeCell ref="E42:G42"/>
    <mergeCell ref="H42:L43"/>
    <mergeCell ref="M42:M43"/>
    <mergeCell ref="E43:G43"/>
    <mergeCell ref="B27:C28"/>
    <mergeCell ref="D27:D29"/>
    <mergeCell ref="E27:E29"/>
    <mergeCell ref="F27:F29"/>
    <mergeCell ref="G27:G29"/>
    <mergeCell ref="B24:C25"/>
    <mergeCell ref="E24:G24"/>
    <mergeCell ref="H24:L24"/>
    <mergeCell ref="E25:G25"/>
    <mergeCell ref="B26:M26"/>
    <mergeCell ref="B44:C44"/>
    <mergeCell ref="E44:G44"/>
    <mergeCell ref="B45:C47"/>
    <mergeCell ref="D45:D48"/>
    <mergeCell ref="E45:E48"/>
    <mergeCell ref="F45:F48"/>
    <mergeCell ref="G45:G48"/>
    <mergeCell ref="B1:M1"/>
    <mergeCell ref="B2:M2"/>
    <mergeCell ref="E5:J5"/>
    <mergeCell ref="E6:J6"/>
    <mergeCell ref="B10:C12"/>
    <mergeCell ref="D10:D13"/>
    <mergeCell ref="E10:E13"/>
    <mergeCell ref="F10:F13"/>
    <mergeCell ref="G10:G13"/>
    <mergeCell ref="H10:L10"/>
    <mergeCell ref="M10:M13"/>
  </mergeCells>
  <conditionalFormatting sqref="H14:H23 H30:H41">
    <cfRule type="cellIs" dxfId="94" priority="6" stopIfTrue="1" operator="equal">
      <formula>"X"</formula>
    </cfRule>
  </conditionalFormatting>
  <conditionalFormatting sqref="H49:H67">
    <cfRule type="cellIs" dxfId="93" priority="1" stopIfTrue="1" operator="equal">
      <formula>"X"</formula>
    </cfRule>
  </conditionalFormatting>
  <conditionalFormatting sqref="I14:I23 I30:I41">
    <cfRule type="cellIs" dxfId="92" priority="8" stopIfTrue="1" operator="equal">
      <formula>"X"</formula>
    </cfRule>
  </conditionalFormatting>
  <conditionalFormatting sqref="I49:I67">
    <cfRule type="cellIs" dxfId="91" priority="3" stopIfTrue="1" operator="equal">
      <formula>"X"</formula>
    </cfRule>
  </conditionalFormatting>
  <conditionalFormatting sqref="J14:J23 J30:J41">
    <cfRule type="cellIs" dxfId="90" priority="9" stopIfTrue="1" operator="equal">
      <formula>"X"</formula>
    </cfRule>
  </conditionalFormatting>
  <conditionalFormatting sqref="J49:J67">
    <cfRule type="cellIs" dxfId="89" priority="4" stopIfTrue="1" operator="equal">
      <formula>"X"</formula>
    </cfRule>
  </conditionalFormatting>
  <conditionalFormatting sqref="K14:K23 K30:K41">
    <cfRule type="cellIs" dxfId="88" priority="7" stopIfTrue="1" operator="equal">
      <formula>"X"</formula>
    </cfRule>
  </conditionalFormatting>
  <conditionalFormatting sqref="K49:K67">
    <cfRule type="cellIs" dxfId="87" priority="2" stopIfTrue="1" operator="equal">
      <formula>"X"</formula>
    </cfRule>
  </conditionalFormatting>
  <conditionalFormatting sqref="L49:L67">
    <cfRule type="cellIs" dxfId="86" priority="5" stopIfTrue="1" operator="equal">
      <formula>"X"</formula>
    </cfRule>
  </conditionalFormatting>
  <conditionalFormatting sqref="L14:M23 L30:M41">
    <cfRule type="cellIs" dxfId="85" priority="10" stopIfTrue="1" operator="equal">
      <formula>"X"</formula>
    </cfRule>
  </conditionalFormatting>
  <dataValidations count="2">
    <dataValidation type="list" allowBlank="1" showInputMessage="1" showErrorMessage="1" sqref="WVK983082:WVK983089 IY38:IY46 SU38:SU46 ACQ38:ACQ46 AMM38:AMM46 AWI38:AWI46 BGE38:BGE46 BQA38:BQA46 BZW38:BZW46 CJS38:CJS46 CTO38:CTO46 DDK38:DDK46 DNG38:DNG46 DXC38:DXC46 EGY38:EGY46 EQU38:EQU46 FAQ38:FAQ46 FKM38:FKM46 FUI38:FUI46 GEE38:GEE46 GOA38:GOA46 GXW38:GXW46 HHS38:HHS46 HRO38:HRO46 IBK38:IBK46 ILG38:ILG46 IVC38:IVC46 JEY38:JEY46 JOU38:JOU46 JYQ38:JYQ46 KIM38:KIM46 KSI38:KSI46 LCE38:LCE46 LMA38:LMA46 LVW38:LVW46 MFS38:MFS46 MPO38:MPO46 MZK38:MZK46 NJG38:NJG46 NTC38:NTC46 OCY38:OCY46 OMU38:OMU46 OWQ38:OWQ46 PGM38:PGM46 PQI38:PQI46 QAE38:QAE46 QKA38:QKA46 QTW38:QTW46 RDS38:RDS46 RNO38:RNO46 RXK38:RXK46 SHG38:SHG46 SRC38:SRC46 TAY38:TAY46 TKU38:TKU46 TUQ38:TUQ46 UEM38:UEM46 UOI38:UOI46 UYE38:UYE46 VIA38:VIA46 VRW38:VRW46 WBS38:WBS46 WLO38:WLO46 WVK38:WVK46 B65578:B65585 IY65578:IY65585 SU65578:SU65585 ACQ65578:ACQ65585 AMM65578:AMM65585 AWI65578:AWI65585 BGE65578:BGE65585 BQA65578:BQA65585 BZW65578:BZW65585 CJS65578:CJS65585 CTO65578:CTO65585 DDK65578:DDK65585 DNG65578:DNG65585 DXC65578:DXC65585 EGY65578:EGY65585 EQU65578:EQU65585 FAQ65578:FAQ65585 FKM65578:FKM65585 FUI65578:FUI65585 GEE65578:GEE65585 GOA65578:GOA65585 GXW65578:GXW65585 HHS65578:HHS65585 HRO65578:HRO65585 IBK65578:IBK65585 ILG65578:ILG65585 IVC65578:IVC65585 JEY65578:JEY65585 JOU65578:JOU65585 JYQ65578:JYQ65585 KIM65578:KIM65585 KSI65578:KSI65585 LCE65578:LCE65585 LMA65578:LMA65585 LVW65578:LVW65585 MFS65578:MFS65585 MPO65578:MPO65585 MZK65578:MZK65585 NJG65578:NJG65585 NTC65578:NTC65585 OCY65578:OCY65585 OMU65578:OMU65585 OWQ65578:OWQ65585 PGM65578:PGM65585 PQI65578:PQI65585 QAE65578:QAE65585 QKA65578:QKA65585 QTW65578:QTW65585 RDS65578:RDS65585 RNO65578:RNO65585 RXK65578:RXK65585 SHG65578:SHG65585 SRC65578:SRC65585 TAY65578:TAY65585 TKU65578:TKU65585 TUQ65578:TUQ65585 UEM65578:UEM65585 UOI65578:UOI65585 UYE65578:UYE65585 VIA65578:VIA65585 VRW65578:VRW65585 WBS65578:WBS65585 WLO65578:WLO65585 WVK65578:WVK65585 B131114:B131121 IY131114:IY131121 SU131114:SU131121 ACQ131114:ACQ131121 AMM131114:AMM131121 AWI131114:AWI131121 BGE131114:BGE131121 BQA131114:BQA131121 BZW131114:BZW131121 CJS131114:CJS131121 CTO131114:CTO131121 DDK131114:DDK131121 DNG131114:DNG131121 DXC131114:DXC131121 EGY131114:EGY131121 EQU131114:EQU131121 FAQ131114:FAQ131121 FKM131114:FKM131121 FUI131114:FUI131121 GEE131114:GEE131121 GOA131114:GOA131121 GXW131114:GXW131121 HHS131114:HHS131121 HRO131114:HRO131121 IBK131114:IBK131121 ILG131114:ILG131121 IVC131114:IVC131121 JEY131114:JEY131121 JOU131114:JOU131121 JYQ131114:JYQ131121 KIM131114:KIM131121 KSI131114:KSI131121 LCE131114:LCE131121 LMA131114:LMA131121 LVW131114:LVW131121 MFS131114:MFS131121 MPO131114:MPO131121 MZK131114:MZK131121 NJG131114:NJG131121 NTC131114:NTC131121 OCY131114:OCY131121 OMU131114:OMU131121 OWQ131114:OWQ131121 PGM131114:PGM131121 PQI131114:PQI131121 QAE131114:QAE131121 QKA131114:QKA131121 QTW131114:QTW131121 RDS131114:RDS131121 RNO131114:RNO131121 RXK131114:RXK131121 SHG131114:SHG131121 SRC131114:SRC131121 TAY131114:TAY131121 TKU131114:TKU131121 TUQ131114:TUQ131121 UEM131114:UEM131121 UOI131114:UOI131121 UYE131114:UYE131121 VIA131114:VIA131121 VRW131114:VRW131121 WBS131114:WBS131121 WLO131114:WLO131121 WVK131114:WVK131121 B196650:B196657 IY196650:IY196657 SU196650:SU196657 ACQ196650:ACQ196657 AMM196650:AMM196657 AWI196650:AWI196657 BGE196650:BGE196657 BQA196650:BQA196657 BZW196650:BZW196657 CJS196650:CJS196657 CTO196650:CTO196657 DDK196650:DDK196657 DNG196650:DNG196657 DXC196650:DXC196657 EGY196650:EGY196657 EQU196650:EQU196657 FAQ196650:FAQ196657 FKM196650:FKM196657 FUI196650:FUI196657 GEE196650:GEE196657 GOA196650:GOA196657 GXW196650:GXW196657 HHS196650:HHS196657 HRO196650:HRO196657 IBK196650:IBK196657 ILG196650:ILG196657 IVC196650:IVC196657 JEY196650:JEY196657 JOU196650:JOU196657 JYQ196650:JYQ196657 KIM196650:KIM196657 KSI196650:KSI196657 LCE196650:LCE196657 LMA196650:LMA196657 LVW196650:LVW196657 MFS196650:MFS196657 MPO196650:MPO196657 MZK196650:MZK196657 NJG196650:NJG196657 NTC196650:NTC196657 OCY196650:OCY196657 OMU196650:OMU196657 OWQ196650:OWQ196657 PGM196650:PGM196657 PQI196650:PQI196657 QAE196650:QAE196657 QKA196650:QKA196657 QTW196650:QTW196657 RDS196650:RDS196657 RNO196650:RNO196657 RXK196650:RXK196657 SHG196650:SHG196657 SRC196650:SRC196657 TAY196650:TAY196657 TKU196650:TKU196657 TUQ196650:TUQ196657 UEM196650:UEM196657 UOI196650:UOI196657 UYE196650:UYE196657 VIA196650:VIA196657 VRW196650:VRW196657 WBS196650:WBS196657 WLO196650:WLO196657 WVK196650:WVK196657 B262186:B262193 IY262186:IY262193 SU262186:SU262193 ACQ262186:ACQ262193 AMM262186:AMM262193 AWI262186:AWI262193 BGE262186:BGE262193 BQA262186:BQA262193 BZW262186:BZW262193 CJS262186:CJS262193 CTO262186:CTO262193 DDK262186:DDK262193 DNG262186:DNG262193 DXC262186:DXC262193 EGY262186:EGY262193 EQU262186:EQU262193 FAQ262186:FAQ262193 FKM262186:FKM262193 FUI262186:FUI262193 GEE262186:GEE262193 GOA262186:GOA262193 GXW262186:GXW262193 HHS262186:HHS262193 HRO262186:HRO262193 IBK262186:IBK262193 ILG262186:ILG262193 IVC262186:IVC262193 JEY262186:JEY262193 JOU262186:JOU262193 JYQ262186:JYQ262193 KIM262186:KIM262193 KSI262186:KSI262193 LCE262186:LCE262193 LMA262186:LMA262193 LVW262186:LVW262193 MFS262186:MFS262193 MPO262186:MPO262193 MZK262186:MZK262193 NJG262186:NJG262193 NTC262186:NTC262193 OCY262186:OCY262193 OMU262186:OMU262193 OWQ262186:OWQ262193 PGM262186:PGM262193 PQI262186:PQI262193 QAE262186:QAE262193 QKA262186:QKA262193 QTW262186:QTW262193 RDS262186:RDS262193 RNO262186:RNO262193 RXK262186:RXK262193 SHG262186:SHG262193 SRC262186:SRC262193 TAY262186:TAY262193 TKU262186:TKU262193 TUQ262186:TUQ262193 UEM262186:UEM262193 UOI262186:UOI262193 UYE262186:UYE262193 VIA262186:VIA262193 VRW262186:VRW262193 WBS262186:WBS262193 WLO262186:WLO262193 WVK262186:WVK262193 B327722:B327729 IY327722:IY327729 SU327722:SU327729 ACQ327722:ACQ327729 AMM327722:AMM327729 AWI327722:AWI327729 BGE327722:BGE327729 BQA327722:BQA327729 BZW327722:BZW327729 CJS327722:CJS327729 CTO327722:CTO327729 DDK327722:DDK327729 DNG327722:DNG327729 DXC327722:DXC327729 EGY327722:EGY327729 EQU327722:EQU327729 FAQ327722:FAQ327729 FKM327722:FKM327729 FUI327722:FUI327729 GEE327722:GEE327729 GOA327722:GOA327729 GXW327722:GXW327729 HHS327722:HHS327729 HRO327722:HRO327729 IBK327722:IBK327729 ILG327722:ILG327729 IVC327722:IVC327729 JEY327722:JEY327729 JOU327722:JOU327729 JYQ327722:JYQ327729 KIM327722:KIM327729 KSI327722:KSI327729 LCE327722:LCE327729 LMA327722:LMA327729 LVW327722:LVW327729 MFS327722:MFS327729 MPO327722:MPO327729 MZK327722:MZK327729 NJG327722:NJG327729 NTC327722:NTC327729 OCY327722:OCY327729 OMU327722:OMU327729 OWQ327722:OWQ327729 PGM327722:PGM327729 PQI327722:PQI327729 QAE327722:QAE327729 QKA327722:QKA327729 QTW327722:QTW327729 RDS327722:RDS327729 RNO327722:RNO327729 RXK327722:RXK327729 SHG327722:SHG327729 SRC327722:SRC327729 TAY327722:TAY327729 TKU327722:TKU327729 TUQ327722:TUQ327729 UEM327722:UEM327729 UOI327722:UOI327729 UYE327722:UYE327729 VIA327722:VIA327729 VRW327722:VRW327729 WBS327722:WBS327729 WLO327722:WLO327729 WVK327722:WVK327729 B393258:B393265 IY393258:IY393265 SU393258:SU393265 ACQ393258:ACQ393265 AMM393258:AMM393265 AWI393258:AWI393265 BGE393258:BGE393265 BQA393258:BQA393265 BZW393258:BZW393265 CJS393258:CJS393265 CTO393258:CTO393265 DDK393258:DDK393265 DNG393258:DNG393265 DXC393258:DXC393265 EGY393258:EGY393265 EQU393258:EQU393265 FAQ393258:FAQ393265 FKM393258:FKM393265 FUI393258:FUI393265 GEE393258:GEE393265 GOA393258:GOA393265 GXW393258:GXW393265 HHS393258:HHS393265 HRO393258:HRO393265 IBK393258:IBK393265 ILG393258:ILG393265 IVC393258:IVC393265 JEY393258:JEY393265 JOU393258:JOU393265 JYQ393258:JYQ393265 KIM393258:KIM393265 KSI393258:KSI393265 LCE393258:LCE393265 LMA393258:LMA393265 LVW393258:LVW393265 MFS393258:MFS393265 MPO393258:MPO393265 MZK393258:MZK393265 NJG393258:NJG393265 NTC393258:NTC393265 OCY393258:OCY393265 OMU393258:OMU393265 OWQ393258:OWQ393265 PGM393258:PGM393265 PQI393258:PQI393265 QAE393258:QAE393265 QKA393258:QKA393265 QTW393258:QTW393265 RDS393258:RDS393265 RNO393258:RNO393265 RXK393258:RXK393265 SHG393258:SHG393265 SRC393258:SRC393265 TAY393258:TAY393265 TKU393258:TKU393265 TUQ393258:TUQ393265 UEM393258:UEM393265 UOI393258:UOI393265 UYE393258:UYE393265 VIA393258:VIA393265 VRW393258:VRW393265 WBS393258:WBS393265 WLO393258:WLO393265 WVK393258:WVK393265 B458794:B458801 IY458794:IY458801 SU458794:SU458801 ACQ458794:ACQ458801 AMM458794:AMM458801 AWI458794:AWI458801 BGE458794:BGE458801 BQA458794:BQA458801 BZW458794:BZW458801 CJS458794:CJS458801 CTO458794:CTO458801 DDK458794:DDK458801 DNG458794:DNG458801 DXC458794:DXC458801 EGY458794:EGY458801 EQU458794:EQU458801 FAQ458794:FAQ458801 FKM458794:FKM458801 FUI458794:FUI458801 GEE458794:GEE458801 GOA458794:GOA458801 GXW458794:GXW458801 HHS458794:HHS458801 HRO458794:HRO458801 IBK458794:IBK458801 ILG458794:ILG458801 IVC458794:IVC458801 JEY458794:JEY458801 JOU458794:JOU458801 JYQ458794:JYQ458801 KIM458794:KIM458801 KSI458794:KSI458801 LCE458794:LCE458801 LMA458794:LMA458801 LVW458794:LVW458801 MFS458794:MFS458801 MPO458794:MPO458801 MZK458794:MZK458801 NJG458794:NJG458801 NTC458794:NTC458801 OCY458794:OCY458801 OMU458794:OMU458801 OWQ458794:OWQ458801 PGM458794:PGM458801 PQI458794:PQI458801 QAE458794:QAE458801 QKA458794:QKA458801 QTW458794:QTW458801 RDS458794:RDS458801 RNO458794:RNO458801 RXK458794:RXK458801 SHG458794:SHG458801 SRC458794:SRC458801 TAY458794:TAY458801 TKU458794:TKU458801 TUQ458794:TUQ458801 UEM458794:UEM458801 UOI458794:UOI458801 UYE458794:UYE458801 VIA458794:VIA458801 VRW458794:VRW458801 WBS458794:WBS458801 WLO458794:WLO458801 WVK458794:WVK458801 B524330:B524337 IY524330:IY524337 SU524330:SU524337 ACQ524330:ACQ524337 AMM524330:AMM524337 AWI524330:AWI524337 BGE524330:BGE524337 BQA524330:BQA524337 BZW524330:BZW524337 CJS524330:CJS524337 CTO524330:CTO524337 DDK524330:DDK524337 DNG524330:DNG524337 DXC524330:DXC524337 EGY524330:EGY524337 EQU524330:EQU524337 FAQ524330:FAQ524337 FKM524330:FKM524337 FUI524330:FUI524337 GEE524330:GEE524337 GOA524330:GOA524337 GXW524330:GXW524337 HHS524330:HHS524337 HRO524330:HRO524337 IBK524330:IBK524337 ILG524330:ILG524337 IVC524330:IVC524337 JEY524330:JEY524337 JOU524330:JOU524337 JYQ524330:JYQ524337 KIM524330:KIM524337 KSI524330:KSI524337 LCE524330:LCE524337 LMA524330:LMA524337 LVW524330:LVW524337 MFS524330:MFS524337 MPO524330:MPO524337 MZK524330:MZK524337 NJG524330:NJG524337 NTC524330:NTC524337 OCY524330:OCY524337 OMU524330:OMU524337 OWQ524330:OWQ524337 PGM524330:PGM524337 PQI524330:PQI524337 QAE524330:QAE524337 QKA524330:QKA524337 QTW524330:QTW524337 RDS524330:RDS524337 RNO524330:RNO524337 RXK524330:RXK524337 SHG524330:SHG524337 SRC524330:SRC524337 TAY524330:TAY524337 TKU524330:TKU524337 TUQ524330:TUQ524337 UEM524330:UEM524337 UOI524330:UOI524337 UYE524330:UYE524337 VIA524330:VIA524337 VRW524330:VRW524337 WBS524330:WBS524337 WLO524330:WLO524337 WVK524330:WVK524337 B589866:B589873 IY589866:IY589873 SU589866:SU589873 ACQ589866:ACQ589873 AMM589866:AMM589873 AWI589866:AWI589873 BGE589866:BGE589873 BQA589866:BQA589873 BZW589866:BZW589873 CJS589866:CJS589873 CTO589866:CTO589873 DDK589866:DDK589873 DNG589866:DNG589873 DXC589866:DXC589873 EGY589866:EGY589873 EQU589866:EQU589873 FAQ589866:FAQ589873 FKM589866:FKM589873 FUI589866:FUI589873 GEE589866:GEE589873 GOA589866:GOA589873 GXW589866:GXW589873 HHS589866:HHS589873 HRO589866:HRO589873 IBK589866:IBK589873 ILG589866:ILG589873 IVC589866:IVC589873 JEY589866:JEY589873 JOU589866:JOU589873 JYQ589866:JYQ589873 KIM589866:KIM589873 KSI589866:KSI589873 LCE589866:LCE589873 LMA589866:LMA589873 LVW589866:LVW589873 MFS589866:MFS589873 MPO589866:MPO589873 MZK589866:MZK589873 NJG589866:NJG589873 NTC589866:NTC589873 OCY589866:OCY589873 OMU589866:OMU589873 OWQ589866:OWQ589873 PGM589866:PGM589873 PQI589866:PQI589873 QAE589866:QAE589873 QKA589866:QKA589873 QTW589866:QTW589873 RDS589866:RDS589873 RNO589866:RNO589873 RXK589866:RXK589873 SHG589866:SHG589873 SRC589866:SRC589873 TAY589866:TAY589873 TKU589866:TKU589873 TUQ589866:TUQ589873 UEM589866:UEM589873 UOI589866:UOI589873 UYE589866:UYE589873 VIA589866:VIA589873 VRW589866:VRW589873 WBS589866:WBS589873 WLO589866:WLO589873 WVK589866:WVK589873 B655402:B655409 IY655402:IY655409 SU655402:SU655409 ACQ655402:ACQ655409 AMM655402:AMM655409 AWI655402:AWI655409 BGE655402:BGE655409 BQA655402:BQA655409 BZW655402:BZW655409 CJS655402:CJS655409 CTO655402:CTO655409 DDK655402:DDK655409 DNG655402:DNG655409 DXC655402:DXC655409 EGY655402:EGY655409 EQU655402:EQU655409 FAQ655402:FAQ655409 FKM655402:FKM655409 FUI655402:FUI655409 GEE655402:GEE655409 GOA655402:GOA655409 GXW655402:GXW655409 HHS655402:HHS655409 HRO655402:HRO655409 IBK655402:IBK655409 ILG655402:ILG655409 IVC655402:IVC655409 JEY655402:JEY655409 JOU655402:JOU655409 JYQ655402:JYQ655409 KIM655402:KIM655409 KSI655402:KSI655409 LCE655402:LCE655409 LMA655402:LMA655409 LVW655402:LVW655409 MFS655402:MFS655409 MPO655402:MPO655409 MZK655402:MZK655409 NJG655402:NJG655409 NTC655402:NTC655409 OCY655402:OCY655409 OMU655402:OMU655409 OWQ655402:OWQ655409 PGM655402:PGM655409 PQI655402:PQI655409 QAE655402:QAE655409 QKA655402:QKA655409 QTW655402:QTW655409 RDS655402:RDS655409 RNO655402:RNO655409 RXK655402:RXK655409 SHG655402:SHG655409 SRC655402:SRC655409 TAY655402:TAY655409 TKU655402:TKU655409 TUQ655402:TUQ655409 UEM655402:UEM655409 UOI655402:UOI655409 UYE655402:UYE655409 VIA655402:VIA655409 VRW655402:VRW655409 WBS655402:WBS655409 WLO655402:WLO655409 WVK655402:WVK655409 B720938:B720945 IY720938:IY720945 SU720938:SU720945 ACQ720938:ACQ720945 AMM720938:AMM720945 AWI720938:AWI720945 BGE720938:BGE720945 BQA720938:BQA720945 BZW720938:BZW720945 CJS720938:CJS720945 CTO720938:CTO720945 DDK720938:DDK720945 DNG720938:DNG720945 DXC720938:DXC720945 EGY720938:EGY720945 EQU720938:EQU720945 FAQ720938:FAQ720945 FKM720938:FKM720945 FUI720938:FUI720945 GEE720938:GEE720945 GOA720938:GOA720945 GXW720938:GXW720945 HHS720938:HHS720945 HRO720938:HRO720945 IBK720938:IBK720945 ILG720938:ILG720945 IVC720938:IVC720945 JEY720938:JEY720945 JOU720938:JOU720945 JYQ720938:JYQ720945 KIM720938:KIM720945 KSI720938:KSI720945 LCE720938:LCE720945 LMA720938:LMA720945 LVW720938:LVW720945 MFS720938:MFS720945 MPO720938:MPO720945 MZK720938:MZK720945 NJG720938:NJG720945 NTC720938:NTC720945 OCY720938:OCY720945 OMU720938:OMU720945 OWQ720938:OWQ720945 PGM720938:PGM720945 PQI720938:PQI720945 QAE720938:QAE720945 QKA720938:QKA720945 QTW720938:QTW720945 RDS720938:RDS720945 RNO720938:RNO720945 RXK720938:RXK720945 SHG720938:SHG720945 SRC720938:SRC720945 TAY720938:TAY720945 TKU720938:TKU720945 TUQ720938:TUQ720945 UEM720938:UEM720945 UOI720938:UOI720945 UYE720938:UYE720945 VIA720938:VIA720945 VRW720938:VRW720945 WBS720938:WBS720945 WLO720938:WLO720945 WVK720938:WVK720945 B786474:B786481 IY786474:IY786481 SU786474:SU786481 ACQ786474:ACQ786481 AMM786474:AMM786481 AWI786474:AWI786481 BGE786474:BGE786481 BQA786474:BQA786481 BZW786474:BZW786481 CJS786474:CJS786481 CTO786474:CTO786481 DDK786474:DDK786481 DNG786474:DNG786481 DXC786474:DXC786481 EGY786474:EGY786481 EQU786474:EQU786481 FAQ786474:FAQ786481 FKM786474:FKM786481 FUI786474:FUI786481 GEE786474:GEE786481 GOA786474:GOA786481 GXW786474:GXW786481 HHS786474:HHS786481 HRO786474:HRO786481 IBK786474:IBK786481 ILG786474:ILG786481 IVC786474:IVC786481 JEY786474:JEY786481 JOU786474:JOU786481 JYQ786474:JYQ786481 KIM786474:KIM786481 KSI786474:KSI786481 LCE786474:LCE786481 LMA786474:LMA786481 LVW786474:LVW786481 MFS786474:MFS786481 MPO786474:MPO786481 MZK786474:MZK786481 NJG786474:NJG786481 NTC786474:NTC786481 OCY786474:OCY786481 OMU786474:OMU786481 OWQ786474:OWQ786481 PGM786474:PGM786481 PQI786474:PQI786481 QAE786474:QAE786481 QKA786474:QKA786481 QTW786474:QTW786481 RDS786474:RDS786481 RNO786474:RNO786481 RXK786474:RXK786481 SHG786474:SHG786481 SRC786474:SRC786481 TAY786474:TAY786481 TKU786474:TKU786481 TUQ786474:TUQ786481 UEM786474:UEM786481 UOI786474:UOI786481 UYE786474:UYE786481 VIA786474:VIA786481 VRW786474:VRW786481 WBS786474:WBS786481 WLO786474:WLO786481 WVK786474:WVK786481 B852010:B852017 IY852010:IY852017 SU852010:SU852017 ACQ852010:ACQ852017 AMM852010:AMM852017 AWI852010:AWI852017 BGE852010:BGE852017 BQA852010:BQA852017 BZW852010:BZW852017 CJS852010:CJS852017 CTO852010:CTO852017 DDK852010:DDK852017 DNG852010:DNG852017 DXC852010:DXC852017 EGY852010:EGY852017 EQU852010:EQU852017 FAQ852010:FAQ852017 FKM852010:FKM852017 FUI852010:FUI852017 GEE852010:GEE852017 GOA852010:GOA852017 GXW852010:GXW852017 HHS852010:HHS852017 HRO852010:HRO852017 IBK852010:IBK852017 ILG852010:ILG852017 IVC852010:IVC852017 JEY852010:JEY852017 JOU852010:JOU852017 JYQ852010:JYQ852017 KIM852010:KIM852017 KSI852010:KSI852017 LCE852010:LCE852017 LMA852010:LMA852017 LVW852010:LVW852017 MFS852010:MFS852017 MPO852010:MPO852017 MZK852010:MZK852017 NJG852010:NJG852017 NTC852010:NTC852017 OCY852010:OCY852017 OMU852010:OMU852017 OWQ852010:OWQ852017 PGM852010:PGM852017 PQI852010:PQI852017 QAE852010:QAE852017 QKA852010:QKA852017 QTW852010:QTW852017 RDS852010:RDS852017 RNO852010:RNO852017 RXK852010:RXK852017 SHG852010:SHG852017 SRC852010:SRC852017 TAY852010:TAY852017 TKU852010:TKU852017 TUQ852010:TUQ852017 UEM852010:UEM852017 UOI852010:UOI852017 UYE852010:UYE852017 VIA852010:VIA852017 VRW852010:VRW852017 WBS852010:WBS852017 WLO852010:WLO852017 WVK852010:WVK852017 B917546:B917553 IY917546:IY917553 SU917546:SU917553 ACQ917546:ACQ917553 AMM917546:AMM917553 AWI917546:AWI917553 BGE917546:BGE917553 BQA917546:BQA917553 BZW917546:BZW917553 CJS917546:CJS917553 CTO917546:CTO917553 DDK917546:DDK917553 DNG917546:DNG917553 DXC917546:DXC917553 EGY917546:EGY917553 EQU917546:EQU917553 FAQ917546:FAQ917553 FKM917546:FKM917553 FUI917546:FUI917553 GEE917546:GEE917553 GOA917546:GOA917553 GXW917546:GXW917553 HHS917546:HHS917553 HRO917546:HRO917553 IBK917546:IBK917553 ILG917546:ILG917553 IVC917546:IVC917553 JEY917546:JEY917553 JOU917546:JOU917553 JYQ917546:JYQ917553 KIM917546:KIM917553 KSI917546:KSI917553 LCE917546:LCE917553 LMA917546:LMA917553 LVW917546:LVW917553 MFS917546:MFS917553 MPO917546:MPO917553 MZK917546:MZK917553 NJG917546:NJG917553 NTC917546:NTC917553 OCY917546:OCY917553 OMU917546:OMU917553 OWQ917546:OWQ917553 PGM917546:PGM917553 PQI917546:PQI917553 QAE917546:QAE917553 QKA917546:QKA917553 QTW917546:QTW917553 RDS917546:RDS917553 RNO917546:RNO917553 RXK917546:RXK917553 SHG917546:SHG917553 SRC917546:SRC917553 TAY917546:TAY917553 TKU917546:TKU917553 TUQ917546:TUQ917553 UEM917546:UEM917553 UOI917546:UOI917553 UYE917546:UYE917553 VIA917546:VIA917553 VRW917546:VRW917553 WBS917546:WBS917553 WLO917546:WLO917553 WVK917546:WVK917553 B983082:B983089 IY983082:IY983089 SU983082:SU983089 ACQ983082:ACQ983089 AMM983082:AMM983089 AWI983082:AWI983089 BGE983082:BGE983089 BQA983082:BQA983089 BZW983082:BZW983089 CJS983082:CJS983089 CTO983082:CTO983089 DDK983082:DDK983089 DNG983082:DNG983089 DXC983082:DXC983089 EGY983082:EGY983089 EQU983082:EQU983089 FAQ983082:FAQ983089 FKM983082:FKM983089 FUI983082:FUI983089 GEE983082:GEE983089 GOA983082:GOA983089 GXW983082:GXW983089 HHS983082:HHS983089 HRO983082:HRO983089 IBK983082:IBK983089 ILG983082:ILG983089 IVC983082:IVC983089 JEY983082:JEY983089 JOU983082:JOU983089 JYQ983082:JYQ983089 KIM983082:KIM983089 KSI983082:KSI983089 LCE983082:LCE983089 LMA983082:LMA983089 LVW983082:LVW983089 MFS983082:MFS983089 MPO983082:MPO983089 MZK983082:MZK983089 NJG983082:NJG983089 NTC983082:NTC983089 OCY983082:OCY983089 OMU983082:OMU983089 OWQ983082:OWQ983089 PGM983082:PGM983089 PQI983082:PQI983089 QAE983082:QAE983089 QKA983082:QKA983089 QTW983082:QTW983089 RDS983082:RDS983089 RNO983082:RNO983089 RXK983082:RXK983089 SHG983082:SHG983089 SRC983082:SRC983089 TAY983082:TAY983089 TKU983082:TKU983089 TUQ983082:TUQ983089 UEM983082:UEM983089 UOI983082:UOI983089 UYE983082:UYE983089 VIA983082:VIA983089 VRW983082:VRW983089 WBS983082:WBS983089 WLO983082:WLO983089 B38" xr:uid="{4EF90AAD-BDA1-4AA8-B2BE-CC4FE3EDD198}">
      <formula1>Valore</formula1>
    </dataValidation>
    <dataValidation type="list" allowBlank="1" showInputMessage="1" showErrorMessage="1" sqref="WVJ983082:WVJ983089 IX38:IX46 ST38:ST46 ACP38:ACP46 AML38:AML46 AWH38:AWH46 BGD38:BGD46 BPZ38:BPZ46 BZV38:BZV46 CJR38:CJR46 CTN38:CTN46 DDJ38:DDJ46 DNF38:DNF46 DXB38:DXB46 EGX38:EGX46 EQT38:EQT46 FAP38:FAP46 FKL38:FKL46 FUH38:FUH46 GED38:GED46 GNZ38:GNZ46 GXV38:GXV46 HHR38:HHR46 HRN38:HRN46 IBJ38:IBJ46 ILF38:ILF46 IVB38:IVB46 JEX38:JEX46 JOT38:JOT46 JYP38:JYP46 KIL38:KIL46 KSH38:KSH46 LCD38:LCD46 LLZ38:LLZ46 LVV38:LVV46 MFR38:MFR46 MPN38:MPN46 MZJ38:MZJ46 NJF38:NJF46 NTB38:NTB46 OCX38:OCX46 OMT38:OMT46 OWP38:OWP46 PGL38:PGL46 PQH38:PQH46 QAD38:QAD46 QJZ38:QJZ46 QTV38:QTV46 RDR38:RDR46 RNN38:RNN46 RXJ38:RXJ46 SHF38:SHF46 SRB38:SRB46 TAX38:TAX46 TKT38:TKT46 TUP38:TUP46 UEL38:UEL46 UOH38:UOH46 UYD38:UYD46 VHZ38:VHZ46 VRV38:VRV46 WBR38:WBR46 WLN38:WLN46 WVJ38:WVJ46 A65578:A65585 IX65578:IX65585 ST65578:ST65585 ACP65578:ACP65585 AML65578:AML65585 AWH65578:AWH65585 BGD65578:BGD65585 BPZ65578:BPZ65585 BZV65578:BZV65585 CJR65578:CJR65585 CTN65578:CTN65585 DDJ65578:DDJ65585 DNF65578:DNF65585 DXB65578:DXB65585 EGX65578:EGX65585 EQT65578:EQT65585 FAP65578:FAP65585 FKL65578:FKL65585 FUH65578:FUH65585 GED65578:GED65585 GNZ65578:GNZ65585 GXV65578:GXV65585 HHR65578:HHR65585 HRN65578:HRN65585 IBJ65578:IBJ65585 ILF65578:ILF65585 IVB65578:IVB65585 JEX65578:JEX65585 JOT65578:JOT65585 JYP65578:JYP65585 KIL65578:KIL65585 KSH65578:KSH65585 LCD65578:LCD65585 LLZ65578:LLZ65585 LVV65578:LVV65585 MFR65578:MFR65585 MPN65578:MPN65585 MZJ65578:MZJ65585 NJF65578:NJF65585 NTB65578:NTB65585 OCX65578:OCX65585 OMT65578:OMT65585 OWP65578:OWP65585 PGL65578:PGL65585 PQH65578:PQH65585 QAD65578:QAD65585 QJZ65578:QJZ65585 QTV65578:QTV65585 RDR65578:RDR65585 RNN65578:RNN65585 RXJ65578:RXJ65585 SHF65578:SHF65585 SRB65578:SRB65585 TAX65578:TAX65585 TKT65578:TKT65585 TUP65578:TUP65585 UEL65578:UEL65585 UOH65578:UOH65585 UYD65578:UYD65585 VHZ65578:VHZ65585 VRV65578:VRV65585 WBR65578:WBR65585 WLN65578:WLN65585 WVJ65578:WVJ65585 A131114:A131121 IX131114:IX131121 ST131114:ST131121 ACP131114:ACP131121 AML131114:AML131121 AWH131114:AWH131121 BGD131114:BGD131121 BPZ131114:BPZ131121 BZV131114:BZV131121 CJR131114:CJR131121 CTN131114:CTN131121 DDJ131114:DDJ131121 DNF131114:DNF131121 DXB131114:DXB131121 EGX131114:EGX131121 EQT131114:EQT131121 FAP131114:FAP131121 FKL131114:FKL131121 FUH131114:FUH131121 GED131114:GED131121 GNZ131114:GNZ131121 GXV131114:GXV131121 HHR131114:HHR131121 HRN131114:HRN131121 IBJ131114:IBJ131121 ILF131114:ILF131121 IVB131114:IVB131121 JEX131114:JEX131121 JOT131114:JOT131121 JYP131114:JYP131121 KIL131114:KIL131121 KSH131114:KSH131121 LCD131114:LCD131121 LLZ131114:LLZ131121 LVV131114:LVV131121 MFR131114:MFR131121 MPN131114:MPN131121 MZJ131114:MZJ131121 NJF131114:NJF131121 NTB131114:NTB131121 OCX131114:OCX131121 OMT131114:OMT131121 OWP131114:OWP131121 PGL131114:PGL131121 PQH131114:PQH131121 QAD131114:QAD131121 QJZ131114:QJZ131121 QTV131114:QTV131121 RDR131114:RDR131121 RNN131114:RNN131121 RXJ131114:RXJ131121 SHF131114:SHF131121 SRB131114:SRB131121 TAX131114:TAX131121 TKT131114:TKT131121 TUP131114:TUP131121 UEL131114:UEL131121 UOH131114:UOH131121 UYD131114:UYD131121 VHZ131114:VHZ131121 VRV131114:VRV131121 WBR131114:WBR131121 WLN131114:WLN131121 WVJ131114:WVJ131121 A196650:A196657 IX196650:IX196657 ST196650:ST196657 ACP196650:ACP196657 AML196650:AML196657 AWH196650:AWH196657 BGD196650:BGD196657 BPZ196650:BPZ196657 BZV196650:BZV196657 CJR196650:CJR196657 CTN196650:CTN196657 DDJ196650:DDJ196657 DNF196650:DNF196657 DXB196650:DXB196657 EGX196650:EGX196657 EQT196650:EQT196657 FAP196650:FAP196657 FKL196650:FKL196657 FUH196650:FUH196657 GED196650:GED196657 GNZ196650:GNZ196657 GXV196650:GXV196657 HHR196650:HHR196657 HRN196650:HRN196657 IBJ196650:IBJ196657 ILF196650:ILF196657 IVB196650:IVB196657 JEX196650:JEX196657 JOT196650:JOT196657 JYP196650:JYP196657 KIL196650:KIL196657 KSH196650:KSH196657 LCD196650:LCD196657 LLZ196650:LLZ196657 LVV196650:LVV196657 MFR196650:MFR196657 MPN196650:MPN196657 MZJ196650:MZJ196657 NJF196650:NJF196657 NTB196650:NTB196657 OCX196650:OCX196657 OMT196650:OMT196657 OWP196650:OWP196657 PGL196650:PGL196657 PQH196650:PQH196657 QAD196650:QAD196657 QJZ196650:QJZ196657 QTV196650:QTV196657 RDR196650:RDR196657 RNN196650:RNN196657 RXJ196650:RXJ196657 SHF196650:SHF196657 SRB196650:SRB196657 TAX196650:TAX196657 TKT196650:TKT196657 TUP196650:TUP196657 UEL196650:UEL196657 UOH196650:UOH196657 UYD196650:UYD196657 VHZ196650:VHZ196657 VRV196650:VRV196657 WBR196650:WBR196657 WLN196650:WLN196657 WVJ196650:WVJ196657 A262186:A262193 IX262186:IX262193 ST262186:ST262193 ACP262186:ACP262193 AML262186:AML262193 AWH262186:AWH262193 BGD262186:BGD262193 BPZ262186:BPZ262193 BZV262186:BZV262193 CJR262186:CJR262193 CTN262186:CTN262193 DDJ262186:DDJ262193 DNF262186:DNF262193 DXB262186:DXB262193 EGX262186:EGX262193 EQT262186:EQT262193 FAP262186:FAP262193 FKL262186:FKL262193 FUH262186:FUH262193 GED262186:GED262193 GNZ262186:GNZ262193 GXV262186:GXV262193 HHR262186:HHR262193 HRN262186:HRN262193 IBJ262186:IBJ262193 ILF262186:ILF262193 IVB262186:IVB262193 JEX262186:JEX262193 JOT262186:JOT262193 JYP262186:JYP262193 KIL262186:KIL262193 KSH262186:KSH262193 LCD262186:LCD262193 LLZ262186:LLZ262193 LVV262186:LVV262193 MFR262186:MFR262193 MPN262186:MPN262193 MZJ262186:MZJ262193 NJF262186:NJF262193 NTB262186:NTB262193 OCX262186:OCX262193 OMT262186:OMT262193 OWP262186:OWP262193 PGL262186:PGL262193 PQH262186:PQH262193 QAD262186:QAD262193 QJZ262186:QJZ262193 QTV262186:QTV262193 RDR262186:RDR262193 RNN262186:RNN262193 RXJ262186:RXJ262193 SHF262186:SHF262193 SRB262186:SRB262193 TAX262186:TAX262193 TKT262186:TKT262193 TUP262186:TUP262193 UEL262186:UEL262193 UOH262186:UOH262193 UYD262186:UYD262193 VHZ262186:VHZ262193 VRV262186:VRV262193 WBR262186:WBR262193 WLN262186:WLN262193 WVJ262186:WVJ262193 A327722:A327729 IX327722:IX327729 ST327722:ST327729 ACP327722:ACP327729 AML327722:AML327729 AWH327722:AWH327729 BGD327722:BGD327729 BPZ327722:BPZ327729 BZV327722:BZV327729 CJR327722:CJR327729 CTN327722:CTN327729 DDJ327722:DDJ327729 DNF327722:DNF327729 DXB327722:DXB327729 EGX327722:EGX327729 EQT327722:EQT327729 FAP327722:FAP327729 FKL327722:FKL327729 FUH327722:FUH327729 GED327722:GED327729 GNZ327722:GNZ327729 GXV327722:GXV327729 HHR327722:HHR327729 HRN327722:HRN327729 IBJ327722:IBJ327729 ILF327722:ILF327729 IVB327722:IVB327729 JEX327722:JEX327729 JOT327722:JOT327729 JYP327722:JYP327729 KIL327722:KIL327729 KSH327722:KSH327729 LCD327722:LCD327729 LLZ327722:LLZ327729 LVV327722:LVV327729 MFR327722:MFR327729 MPN327722:MPN327729 MZJ327722:MZJ327729 NJF327722:NJF327729 NTB327722:NTB327729 OCX327722:OCX327729 OMT327722:OMT327729 OWP327722:OWP327729 PGL327722:PGL327729 PQH327722:PQH327729 QAD327722:QAD327729 QJZ327722:QJZ327729 QTV327722:QTV327729 RDR327722:RDR327729 RNN327722:RNN327729 RXJ327722:RXJ327729 SHF327722:SHF327729 SRB327722:SRB327729 TAX327722:TAX327729 TKT327722:TKT327729 TUP327722:TUP327729 UEL327722:UEL327729 UOH327722:UOH327729 UYD327722:UYD327729 VHZ327722:VHZ327729 VRV327722:VRV327729 WBR327722:WBR327729 WLN327722:WLN327729 WVJ327722:WVJ327729 A393258:A393265 IX393258:IX393265 ST393258:ST393265 ACP393258:ACP393265 AML393258:AML393265 AWH393258:AWH393265 BGD393258:BGD393265 BPZ393258:BPZ393265 BZV393258:BZV393265 CJR393258:CJR393265 CTN393258:CTN393265 DDJ393258:DDJ393265 DNF393258:DNF393265 DXB393258:DXB393265 EGX393258:EGX393265 EQT393258:EQT393265 FAP393258:FAP393265 FKL393258:FKL393265 FUH393258:FUH393265 GED393258:GED393265 GNZ393258:GNZ393265 GXV393258:GXV393265 HHR393258:HHR393265 HRN393258:HRN393265 IBJ393258:IBJ393265 ILF393258:ILF393265 IVB393258:IVB393265 JEX393258:JEX393265 JOT393258:JOT393265 JYP393258:JYP393265 KIL393258:KIL393265 KSH393258:KSH393265 LCD393258:LCD393265 LLZ393258:LLZ393265 LVV393258:LVV393265 MFR393258:MFR393265 MPN393258:MPN393265 MZJ393258:MZJ393265 NJF393258:NJF393265 NTB393258:NTB393265 OCX393258:OCX393265 OMT393258:OMT393265 OWP393258:OWP393265 PGL393258:PGL393265 PQH393258:PQH393265 QAD393258:QAD393265 QJZ393258:QJZ393265 QTV393258:QTV393265 RDR393258:RDR393265 RNN393258:RNN393265 RXJ393258:RXJ393265 SHF393258:SHF393265 SRB393258:SRB393265 TAX393258:TAX393265 TKT393258:TKT393265 TUP393258:TUP393265 UEL393258:UEL393265 UOH393258:UOH393265 UYD393258:UYD393265 VHZ393258:VHZ393265 VRV393258:VRV393265 WBR393258:WBR393265 WLN393258:WLN393265 WVJ393258:WVJ393265 A458794:A458801 IX458794:IX458801 ST458794:ST458801 ACP458794:ACP458801 AML458794:AML458801 AWH458794:AWH458801 BGD458794:BGD458801 BPZ458794:BPZ458801 BZV458794:BZV458801 CJR458794:CJR458801 CTN458794:CTN458801 DDJ458794:DDJ458801 DNF458794:DNF458801 DXB458794:DXB458801 EGX458794:EGX458801 EQT458794:EQT458801 FAP458794:FAP458801 FKL458794:FKL458801 FUH458794:FUH458801 GED458794:GED458801 GNZ458794:GNZ458801 GXV458794:GXV458801 HHR458794:HHR458801 HRN458794:HRN458801 IBJ458794:IBJ458801 ILF458794:ILF458801 IVB458794:IVB458801 JEX458794:JEX458801 JOT458794:JOT458801 JYP458794:JYP458801 KIL458794:KIL458801 KSH458794:KSH458801 LCD458794:LCD458801 LLZ458794:LLZ458801 LVV458794:LVV458801 MFR458794:MFR458801 MPN458794:MPN458801 MZJ458794:MZJ458801 NJF458794:NJF458801 NTB458794:NTB458801 OCX458794:OCX458801 OMT458794:OMT458801 OWP458794:OWP458801 PGL458794:PGL458801 PQH458794:PQH458801 QAD458794:QAD458801 QJZ458794:QJZ458801 QTV458794:QTV458801 RDR458794:RDR458801 RNN458794:RNN458801 RXJ458794:RXJ458801 SHF458794:SHF458801 SRB458794:SRB458801 TAX458794:TAX458801 TKT458794:TKT458801 TUP458794:TUP458801 UEL458794:UEL458801 UOH458794:UOH458801 UYD458794:UYD458801 VHZ458794:VHZ458801 VRV458794:VRV458801 WBR458794:WBR458801 WLN458794:WLN458801 WVJ458794:WVJ458801 A524330:A524337 IX524330:IX524337 ST524330:ST524337 ACP524330:ACP524337 AML524330:AML524337 AWH524330:AWH524337 BGD524330:BGD524337 BPZ524330:BPZ524337 BZV524330:BZV524337 CJR524330:CJR524337 CTN524330:CTN524337 DDJ524330:DDJ524337 DNF524330:DNF524337 DXB524330:DXB524337 EGX524330:EGX524337 EQT524330:EQT524337 FAP524330:FAP524337 FKL524330:FKL524337 FUH524330:FUH524337 GED524330:GED524337 GNZ524330:GNZ524337 GXV524330:GXV524337 HHR524330:HHR524337 HRN524330:HRN524337 IBJ524330:IBJ524337 ILF524330:ILF524337 IVB524330:IVB524337 JEX524330:JEX524337 JOT524330:JOT524337 JYP524330:JYP524337 KIL524330:KIL524337 KSH524330:KSH524337 LCD524330:LCD524337 LLZ524330:LLZ524337 LVV524330:LVV524337 MFR524330:MFR524337 MPN524330:MPN524337 MZJ524330:MZJ524337 NJF524330:NJF524337 NTB524330:NTB524337 OCX524330:OCX524337 OMT524330:OMT524337 OWP524330:OWP524337 PGL524330:PGL524337 PQH524330:PQH524337 QAD524330:QAD524337 QJZ524330:QJZ524337 QTV524330:QTV524337 RDR524330:RDR524337 RNN524330:RNN524337 RXJ524330:RXJ524337 SHF524330:SHF524337 SRB524330:SRB524337 TAX524330:TAX524337 TKT524330:TKT524337 TUP524330:TUP524337 UEL524330:UEL524337 UOH524330:UOH524337 UYD524330:UYD524337 VHZ524330:VHZ524337 VRV524330:VRV524337 WBR524330:WBR524337 WLN524330:WLN524337 WVJ524330:WVJ524337 A589866:A589873 IX589866:IX589873 ST589866:ST589873 ACP589866:ACP589873 AML589866:AML589873 AWH589866:AWH589873 BGD589866:BGD589873 BPZ589866:BPZ589873 BZV589866:BZV589873 CJR589866:CJR589873 CTN589866:CTN589873 DDJ589866:DDJ589873 DNF589866:DNF589873 DXB589866:DXB589873 EGX589866:EGX589873 EQT589866:EQT589873 FAP589866:FAP589873 FKL589866:FKL589873 FUH589866:FUH589873 GED589866:GED589873 GNZ589866:GNZ589873 GXV589866:GXV589873 HHR589866:HHR589873 HRN589866:HRN589873 IBJ589866:IBJ589873 ILF589866:ILF589873 IVB589866:IVB589873 JEX589866:JEX589873 JOT589866:JOT589873 JYP589866:JYP589873 KIL589866:KIL589873 KSH589866:KSH589873 LCD589866:LCD589873 LLZ589866:LLZ589873 LVV589866:LVV589873 MFR589866:MFR589873 MPN589866:MPN589873 MZJ589866:MZJ589873 NJF589866:NJF589873 NTB589866:NTB589873 OCX589866:OCX589873 OMT589866:OMT589873 OWP589866:OWP589873 PGL589866:PGL589873 PQH589866:PQH589873 QAD589866:QAD589873 QJZ589866:QJZ589873 QTV589866:QTV589873 RDR589866:RDR589873 RNN589866:RNN589873 RXJ589866:RXJ589873 SHF589866:SHF589873 SRB589866:SRB589873 TAX589866:TAX589873 TKT589866:TKT589873 TUP589866:TUP589873 UEL589866:UEL589873 UOH589866:UOH589873 UYD589866:UYD589873 VHZ589866:VHZ589873 VRV589866:VRV589873 WBR589866:WBR589873 WLN589866:WLN589873 WVJ589866:WVJ589873 A655402:A655409 IX655402:IX655409 ST655402:ST655409 ACP655402:ACP655409 AML655402:AML655409 AWH655402:AWH655409 BGD655402:BGD655409 BPZ655402:BPZ655409 BZV655402:BZV655409 CJR655402:CJR655409 CTN655402:CTN655409 DDJ655402:DDJ655409 DNF655402:DNF655409 DXB655402:DXB655409 EGX655402:EGX655409 EQT655402:EQT655409 FAP655402:FAP655409 FKL655402:FKL655409 FUH655402:FUH655409 GED655402:GED655409 GNZ655402:GNZ655409 GXV655402:GXV655409 HHR655402:HHR655409 HRN655402:HRN655409 IBJ655402:IBJ655409 ILF655402:ILF655409 IVB655402:IVB655409 JEX655402:JEX655409 JOT655402:JOT655409 JYP655402:JYP655409 KIL655402:KIL655409 KSH655402:KSH655409 LCD655402:LCD655409 LLZ655402:LLZ655409 LVV655402:LVV655409 MFR655402:MFR655409 MPN655402:MPN655409 MZJ655402:MZJ655409 NJF655402:NJF655409 NTB655402:NTB655409 OCX655402:OCX655409 OMT655402:OMT655409 OWP655402:OWP655409 PGL655402:PGL655409 PQH655402:PQH655409 QAD655402:QAD655409 QJZ655402:QJZ655409 QTV655402:QTV655409 RDR655402:RDR655409 RNN655402:RNN655409 RXJ655402:RXJ655409 SHF655402:SHF655409 SRB655402:SRB655409 TAX655402:TAX655409 TKT655402:TKT655409 TUP655402:TUP655409 UEL655402:UEL655409 UOH655402:UOH655409 UYD655402:UYD655409 VHZ655402:VHZ655409 VRV655402:VRV655409 WBR655402:WBR655409 WLN655402:WLN655409 WVJ655402:WVJ655409 A720938:A720945 IX720938:IX720945 ST720938:ST720945 ACP720938:ACP720945 AML720938:AML720945 AWH720938:AWH720945 BGD720938:BGD720945 BPZ720938:BPZ720945 BZV720938:BZV720945 CJR720938:CJR720945 CTN720938:CTN720945 DDJ720938:DDJ720945 DNF720938:DNF720945 DXB720938:DXB720945 EGX720938:EGX720945 EQT720938:EQT720945 FAP720938:FAP720945 FKL720938:FKL720945 FUH720938:FUH720945 GED720938:GED720945 GNZ720938:GNZ720945 GXV720938:GXV720945 HHR720938:HHR720945 HRN720938:HRN720945 IBJ720938:IBJ720945 ILF720938:ILF720945 IVB720938:IVB720945 JEX720938:JEX720945 JOT720938:JOT720945 JYP720938:JYP720945 KIL720938:KIL720945 KSH720938:KSH720945 LCD720938:LCD720945 LLZ720938:LLZ720945 LVV720938:LVV720945 MFR720938:MFR720945 MPN720938:MPN720945 MZJ720938:MZJ720945 NJF720938:NJF720945 NTB720938:NTB720945 OCX720938:OCX720945 OMT720938:OMT720945 OWP720938:OWP720945 PGL720938:PGL720945 PQH720938:PQH720945 QAD720938:QAD720945 QJZ720938:QJZ720945 QTV720938:QTV720945 RDR720938:RDR720945 RNN720938:RNN720945 RXJ720938:RXJ720945 SHF720938:SHF720945 SRB720938:SRB720945 TAX720938:TAX720945 TKT720938:TKT720945 TUP720938:TUP720945 UEL720938:UEL720945 UOH720938:UOH720945 UYD720938:UYD720945 VHZ720938:VHZ720945 VRV720938:VRV720945 WBR720938:WBR720945 WLN720938:WLN720945 WVJ720938:WVJ720945 A786474:A786481 IX786474:IX786481 ST786474:ST786481 ACP786474:ACP786481 AML786474:AML786481 AWH786474:AWH786481 BGD786474:BGD786481 BPZ786474:BPZ786481 BZV786474:BZV786481 CJR786474:CJR786481 CTN786474:CTN786481 DDJ786474:DDJ786481 DNF786474:DNF786481 DXB786474:DXB786481 EGX786474:EGX786481 EQT786474:EQT786481 FAP786474:FAP786481 FKL786474:FKL786481 FUH786474:FUH786481 GED786474:GED786481 GNZ786474:GNZ786481 GXV786474:GXV786481 HHR786474:HHR786481 HRN786474:HRN786481 IBJ786474:IBJ786481 ILF786474:ILF786481 IVB786474:IVB786481 JEX786474:JEX786481 JOT786474:JOT786481 JYP786474:JYP786481 KIL786474:KIL786481 KSH786474:KSH786481 LCD786474:LCD786481 LLZ786474:LLZ786481 LVV786474:LVV786481 MFR786474:MFR786481 MPN786474:MPN786481 MZJ786474:MZJ786481 NJF786474:NJF786481 NTB786474:NTB786481 OCX786474:OCX786481 OMT786474:OMT786481 OWP786474:OWP786481 PGL786474:PGL786481 PQH786474:PQH786481 QAD786474:QAD786481 QJZ786474:QJZ786481 QTV786474:QTV786481 RDR786474:RDR786481 RNN786474:RNN786481 RXJ786474:RXJ786481 SHF786474:SHF786481 SRB786474:SRB786481 TAX786474:TAX786481 TKT786474:TKT786481 TUP786474:TUP786481 UEL786474:UEL786481 UOH786474:UOH786481 UYD786474:UYD786481 VHZ786474:VHZ786481 VRV786474:VRV786481 WBR786474:WBR786481 WLN786474:WLN786481 WVJ786474:WVJ786481 A852010:A852017 IX852010:IX852017 ST852010:ST852017 ACP852010:ACP852017 AML852010:AML852017 AWH852010:AWH852017 BGD852010:BGD852017 BPZ852010:BPZ852017 BZV852010:BZV852017 CJR852010:CJR852017 CTN852010:CTN852017 DDJ852010:DDJ852017 DNF852010:DNF852017 DXB852010:DXB852017 EGX852010:EGX852017 EQT852010:EQT852017 FAP852010:FAP852017 FKL852010:FKL852017 FUH852010:FUH852017 GED852010:GED852017 GNZ852010:GNZ852017 GXV852010:GXV852017 HHR852010:HHR852017 HRN852010:HRN852017 IBJ852010:IBJ852017 ILF852010:ILF852017 IVB852010:IVB852017 JEX852010:JEX852017 JOT852010:JOT852017 JYP852010:JYP852017 KIL852010:KIL852017 KSH852010:KSH852017 LCD852010:LCD852017 LLZ852010:LLZ852017 LVV852010:LVV852017 MFR852010:MFR852017 MPN852010:MPN852017 MZJ852010:MZJ852017 NJF852010:NJF852017 NTB852010:NTB852017 OCX852010:OCX852017 OMT852010:OMT852017 OWP852010:OWP852017 PGL852010:PGL852017 PQH852010:PQH852017 QAD852010:QAD852017 QJZ852010:QJZ852017 QTV852010:QTV852017 RDR852010:RDR852017 RNN852010:RNN852017 RXJ852010:RXJ852017 SHF852010:SHF852017 SRB852010:SRB852017 TAX852010:TAX852017 TKT852010:TKT852017 TUP852010:TUP852017 UEL852010:UEL852017 UOH852010:UOH852017 UYD852010:UYD852017 VHZ852010:VHZ852017 VRV852010:VRV852017 WBR852010:WBR852017 WLN852010:WLN852017 WVJ852010:WVJ852017 A917546:A917553 IX917546:IX917553 ST917546:ST917553 ACP917546:ACP917553 AML917546:AML917553 AWH917546:AWH917553 BGD917546:BGD917553 BPZ917546:BPZ917553 BZV917546:BZV917553 CJR917546:CJR917553 CTN917546:CTN917553 DDJ917546:DDJ917553 DNF917546:DNF917553 DXB917546:DXB917553 EGX917546:EGX917553 EQT917546:EQT917553 FAP917546:FAP917553 FKL917546:FKL917553 FUH917546:FUH917553 GED917546:GED917553 GNZ917546:GNZ917553 GXV917546:GXV917553 HHR917546:HHR917553 HRN917546:HRN917553 IBJ917546:IBJ917553 ILF917546:ILF917553 IVB917546:IVB917553 JEX917546:JEX917553 JOT917546:JOT917553 JYP917546:JYP917553 KIL917546:KIL917553 KSH917546:KSH917553 LCD917546:LCD917553 LLZ917546:LLZ917553 LVV917546:LVV917553 MFR917546:MFR917553 MPN917546:MPN917553 MZJ917546:MZJ917553 NJF917546:NJF917553 NTB917546:NTB917553 OCX917546:OCX917553 OMT917546:OMT917553 OWP917546:OWP917553 PGL917546:PGL917553 PQH917546:PQH917553 QAD917546:QAD917553 QJZ917546:QJZ917553 QTV917546:QTV917553 RDR917546:RDR917553 RNN917546:RNN917553 RXJ917546:RXJ917553 SHF917546:SHF917553 SRB917546:SRB917553 TAX917546:TAX917553 TKT917546:TKT917553 TUP917546:TUP917553 UEL917546:UEL917553 UOH917546:UOH917553 UYD917546:UYD917553 VHZ917546:VHZ917553 VRV917546:VRV917553 WBR917546:WBR917553 WLN917546:WLN917553 WVJ917546:WVJ917553 A983082:A983089 IX983082:IX983089 ST983082:ST983089 ACP983082:ACP983089 AML983082:AML983089 AWH983082:AWH983089 BGD983082:BGD983089 BPZ983082:BPZ983089 BZV983082:BZV983089 CJR983082:CJR983089 CTN983082:CTN983089 DDJ983082:DDJ983089 DNF983082:DNF983089 DXB983082:DXB983089 EGX983082:EGX983089 EQT983082:EQT983089 FAP983082:FAP983089 FKL983082:FKL983089 FUH983082:FUH983089 GED983082:GED983089 GNZ983082:GNZ983089 GXV983082:GXV983089 HHR983082:HHR983089 HRN983082:HRN983089 IBJ983082:IBJ983089 ILF983082:ILF983089 IVB983082:IVB983089 JEX983082:JEX983089 JOT983082:JOT983089 JYP983082:JYP983089 KIL983082:KIL983089 KSH983082:KSH983089 LCD983082:LCD983089 LLZ983082:LLZ983089 LVV983082:LVV983089 MFR983082:MFR983089 MPN983082:MPN983089 MZJ983082:MZJ983089 NJF983082:NJF983089 NTB983082:NTB983089 OCX983082:OCX983089 OMT983082:OMT983089 OWP983082:OWP983089 PGL983082:PGL983089 PQH983082:PQH983089 QAD983082:QAD983089 QJZ983082:QJZ983089 QTV983082:QTV983089 RDR983082:RDR983089 RNN983082:RNN983089 RXJ983082:RXJ983089 SHF983082:SHF983089 SRB983082:SRB983089 TAX983082:TAX983089 TKT983082:TKT983089 TUP983082:TUP983089 UEL983082:UEL983089 UOH983082:UOH983089 UYD983082:UYD983089 VHZ983082:VHZ983089 VRV983082:VRV983089 WBR983082:WBR983089 WLN983082:WLN983089 A38" xr:uid="{C55A3158-D11F-444D-8E7F-AF9710B87394}">
      <formula1>Comportamenti</formula1>
    </dataValidation>
  </dataValidations>
  <pageMargins left="0.7" right="0.7" top="0.75" bottom="0.75" header="0.3" footer="0.3"/>
  <pageSetup paperSize="9" scale="65" orientation="landscape"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8921C3A6-D55B-45D6-83F9-279A412BABF5}">
          <x14:formula1>
            <xm:f>Foglio1!$A$2:$A$10</xm:f>
          </x14:formula1>
          <xm:sqref>A39:A46 B49</xm:sqref>
        </x14:dataValidation>
        <x14:dataValidation type="list" allowBlank="1" showInputMessage="1" showErrorMessage="1" xr:uid="{0F37F52E-940F-45A9-B44D-410B749EEDAF}">
          <x14:formula1>
            <xm:f>Foglio1!$B$2:$B$10</xm:f>
          </x14:formula1>
          <xm:sqref>B39:B46 C49</xm:sqref>
        </x14:dataValidation>
      </x14:dataValidations>
    </ext>
  </extLst>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AD9BF6-3605-48B1-8271-FB300ED94D6A}">
  <dimension ref="A1:BJ79"/>
  <sheetViews>
    <sheetView topLeftCell="A9" zoomScaleNormal="100" workbookViewId="0">
      <selection activeCell="B24" sqref="B24:C25"/>
    </sheetView>
  </sheetViews>
  <sheetFormatPr defaultRowHeight="34.9" customHeight="1" x14ac:dyDescent="0.25"/>
  <cols>
    <col min="1" max="1" width="1.28515625" style="42" customWidth="1"/>
    <col min="2" max="2" width="52.42578125" style="42" customWidth="1"/>
    <col min="3" max="3" width="48.7109375" style="42" customWidth="1"/>
    <col min="4" max="4" width="6.7109375" style="60" customWidth="1"/>
    <col min="5" max="5" width="8.28515625" style="60" customWidth="1"/>
    <col min="6" max="6" width="6.42578125" style="60" hidden="1" customWidth="1"/>
    <col min="7" max="7" width="6.85546875" style="61" customWidth="1"/>
    <col min="8" max="8" width="13.7109375" style="42" customWidth="1"/>
    <col min="9" max="9" width="15.7109375" style="42" customWidth="1"/>
    <col min="10" max="10" width="14.7109375" style="42" customWidth="1"/>
    <col min="11" max="11" width="15" style="42" customWidth="1"/>
    <col min="12" max="12" width="14.28515625" style="42" customWidth="1"/>
    <col min="13" max="13" width="15.140625" style="42" customWidth="1"/>
    <col min="14" max="14" width="1.5703125" style="42" customWidth="1"/>
    <col min="15" max="15" width="18.85546875" style="42" hidden="1" customWidth="1"/>
    <col min="16" max="16" width="8" style="42" hidden="1" customWidth="1"/>
    <col min="17" max="28" width="8" style="42" customWidth="1"/>
    <col min="29" max="32" width="9.28515625" style="42" customWidth="1"/>
    <col min="33" max="60" width="8.85546875" style="42"/>
    <col min="61" max="61" width="64" style="136" customWidth="1"/>
    <col min="62" max="62" width="97.85546875" style="136" customWidth="1"/>
    <col min="63" max="256" width="8.85546875" style="42"/>
    <col min="257" max="257" width="1.28515625" style="42" customWidth="1"/>
    <col min="258" max="258" width="44.85546875" style="42" customWidth="1"/>
    <col min="259" max="259" width="47.28515625" style="42" customWidth="1"/>
    <col min="260" max="260" width="8.140625" style="42" customWidth="1"/>
    <col min="261" max="261" width="8.28515625" style="42" customWidth="1"/>
    <col min="262" max="262" width="5.42578125" style="42" customWidth="1"/>
    <col min="263" max="263" width="8.5703125" style="42" customWidth="1"/>
    <col min="264" max="264" width="13.7109375" style="42" customWidth="1"/>
    <col min="265" max="265" width="15.7109375" style="42" customWidth="1"/>
    <col min="266" max="266" width="14.7109375" style="42" customWidth="1"/>
    <col min="267" max="267" width="15" style="42" customWidth="1"/>
    <col min="268" max="269" width="14.28515625" style="42" customWidth="1"/>
    <col min="270" max="270" width="0" style="42" hidden="1" customWidth="1"/>
    <col min="271" max="271" width="18.85546875" style="42" customWidth="1"/>
    <col min="272" max="284" width="8" style="42" customWidth="1"/>
    <col min="285" max="288" width="9.28515625" style="42" customWidth="1"/>
    <col min="289" max="316" width="8.85546875" style="42"/>
    <col min="317" max="317" width="64" style="42" customWidth="1"/>
    <col min="318" max="318" width="97.85546875" style="42" customWidth="1"/>
    <col min="319" max="512" width="8.85546875" style="42"/>
    <col min="513" max="513" width="1.28515625" style="42" customWidth="1"/>
    <col min="514" max="514" width="44.85546875" style="42" customWidth="1"/>
    <col min="515" max="515" width="47.28515625" style="42" customWidth="1"/>
    <col min="516" max="516" width="8.140625" style="42" customWidth="1"/>
    <col min="517" max="517" width="8.28515625" style="42" customWidth="1"/>
    <col min="518" max="518" width="5.42578125" style="42" customWidth="1"/>
    <col min="519" max="519" width="8.5703125" style="42" customWidth="1"/>
    <col min="520" max="520" width="13.7109375" style="42" customWidth="1"/>
    <col min="521" max="521" width="15.7109375" style="42" customWidth="1"/>
    <col min="522" max="522" width="14.7109375" style="42" customWidth="1"/>
    <col min="523" max="523" width="15" style="42" customWidth="1"/>
    <col min="524" max="525" width="14.28515625" style="42" customWidth="1"/>
    <col min="526" max="526" width="0" style="42" hidden="1" customWidth="1"/>
    <col min="527" max="527" width="18.85546875" style="42" customWidth="1"/>
    <col min="528" max="540" width="8" style="42" customWidth="1"/>
    <col min="541" max="544" width="9.28515625" style="42" customWidth="1"/>
    <col min="545" max="572" width="8.85546875" style="42"/>
    <col min="573" max="573" width="64" style="42" customWidth="1"/>
    <col min="574" max="574" width="97.85546875" style="42" customWidth="1"/>
    <col min="575" max="768" width="8.85546875" style="42"/>
    <col min="769" max="769" width="1.28515625" style="42" customWidth="1"/>
    <col min="770" max="770" width="44.85546875" style="42" customWidth="1"/>
    <col min="771" max="771" width="47.28515625" style="42" customWidth="1"/>
    <col min="772" max="772" width="8.140625" style="42" customWidth="1"/>
    <col min="773" max="773" width="8.28515625" style="42" customWidth="1"/>
    <col min="774" max="774" width="5.42578125" style="42" customWidth="1"/>
    <col min="775" max="775" width="8.5703125" style="42" customWidth="1"/>
    <col min="776" max="776" width="13.7109375" style="42" customWidth="1"/>
    <col min="777" max="777" width="15.7109375" style="42" customWidth="1"/>
    <col min="778" max="778" width="14.7109375" style="42" customWidth="1"/>
    <col min="779" max="779" width="15" style="42" customWidth="1"/>
    <col min="780" max="781" width="14.28515625" style="42" customWidth="1"/>
    <col min="782" max="782" width="0" style="42" hidden="1" customWidth="1"/>
    <col min="783" max="783" width="18.85546875" style="42" customWidth="1"/>
    <col min="784" max="796" width="8" style="42" customWidth="1"/>
    <col min="797" max="800" width="9.28515625" style="42" customWidth="1"/>
    <col min="801" max="828" width="8.85546875" style="42"/>
    <col min="829" max="829" width="64" style="42" customWidth="1"/>
    <col min="830" max="830" width="97.85546875" style="42" customWidth="1"/>
    <col min="831" max="1024" width="8.85546875" style="42"/>
    <col min="1025" max="1025" width="1.28515625" style="42" customWidth="1"/>
    <col min="1026" max="1026" width="44.85546875" style="42" customWidth="1"/>
    <col min="1027" max="1027" width="47.28515625" style="42" customWidth="1"/>
    <col min="1028" max="1028" width="8.140625" style="42" customWidth="1"/>
    <col min="1029" max="1029" width="8.28515625" style="42" customWidth="1"/>
    <col min="1030" max="1030" width="5.42578125" style="42" customWidth="1"/>
    <col min="1031" max="1031" width="8.5703125" style="42" customWidth="1"/>
    <col min="1032" max="1032" width="13.7109375" style="42" customWidth="1"/>
    <col min="1033" max="1033" width="15.7109375" style="42" customWidth="1"/>
    <col min="1034" max="1034" width="14.7109375" style="42" customWidth="1"/>
    <col min="1035" max="1035" width="15" style="42" customWidth="1"/>
    <col min="1036" max="1037" width="14.28515625" style="42" customWidth="1"/>
    <col min="1038" max="1038" width="0" style="42" hidden="1" customWidth="1"/>
    <col min="1039" max="1039" width="18.85546875" style="42" customWidth="1"/>
    <col min="1040" max="1052" width="8" style="42" customWidth="1"/>
    <col min="1053" max="1056" width="9.28515625" style="42" customWidth="1"/>
    <col min="1057" max="1084" width="8.85546875" style="42"/>
    <col min="1085" max="1085" width="64" style="42" customWidth="1"/>
    <col min="1086" max="1086" width="97.85546875" style="42" customWidth="1"/>
    <col min="1087" max="1280" width="8.85546875" style="42"/>
    <col min="1281" max="1281" width="1.28515625" style="42" customWidth="1"/>
    <col min="1282" max="1282" width="44.85546875" style="42" customWidth="1"/>
    <col min="1283" max="1283" width="47.28515625" style="42" customWidth="1"/>
    <col min="1284" max="1284" width="8.140625" style="42" customWidth="1"/>
    <col min="1285" max="1285" width="8.28515625" style="42" customWidth="1"/>
    <col min="1286" max="1286" width="5.42578125" style="42" customWidth="1"/>
    <col min="1287" max="1287" width="8.5703125" style="42" customWidth="1"/>
    <col min="1288" max="1288" width="13.7109375" style="42" customWidth="1"/>
    <col min="1289" max="1289" width="15.7109375" style="42" customWidth="1"/>
    <col min="1290" max="1290" width="14.7109375" style="42" customWidth="1"/>
    <col min="1291" max="1291" width="15" style="42" customWidth="1"/>
    <col min="1292" max="1293" width="14.28515625" style="42" customWidth="1"/>
    <col min="1294" max="1294" width="0" style="42" hidden="1" customWidth="1"/>
    <col min="1295" max="1295" width="18.85546875" style="42" customWidth="1"/>
    <col min="1296" max="1308" width="8" style="42" customWidth="1"/>
    <col min="1309" max="1312" width="9.28515625" style="42" customWidth="1"/>
    <col min="1313" max="1340" width="8.85546875" style="42"/>
    <col min="1341" max="1341" width="64" style="42" customWidth="1"/>
    <col min="1342" max="1342" width="97.85546875" style="42" customWidth="1"/>
    <col min="1343" max="1536" width="8.85546875" style="42"/>
    <col min="1537" max="1537" width="1.28515625" style="42" customWidth="1"/>
    <col min="1538" max="1538" width="44.85546875" style="42" customWidth="1"/>
    <col min="1539" max="1539" width="47.28515625" style="42" customWidth="1"/>
    <col min="1540" max="1540" width="8.140625" style="42" customWidth="1"/>
    <col min="1541" max="1541" width="8.28515625" style="42" customWidth="1"/>
    <col min="1542" max="1542" width="5.42578125" style="42" customWidth="1"/>
    <col min="1543" max="1543" width="8.5703125" style="42" customWidth="1"/>
    <col min="1544" max="1544" width="13.7109375" style="42" customWidth="1"/>
    <col min="1545" max="1545" width="15.7109375" style="42" customWidth="1"/>
    <col min="1546" max="1546" width="14.7109375" style="42" customWidth="1"/>
    <col min="1547" max="1547" width="15" style="42" customWidth="1"/>
    <col min="1548" max="1549" width="14.28515625" style="42" customWidth="1"/>
    <col min="1550" max="1550" width="0" style="42" hidden="1" customWidth="1"/>
    <col min="1551" max="1551" width="18.85546875" style="42" customWidth="1"/>
    <col min="1552" max="1564" width="8" style="42" customWidth="1"/>
    <col min="1565" max="1568" width="9.28515625" style="42" customWidth="1"/>
    <col min="1569" max="1596" width="8.85546875" style="42"/>
    <col min="1597" max="1597" width="64" style="42" customWidth="1"/>
    <col min="1598" max="1598" width="97.85546875" style="42" customWidth="1"/>
    <col min="1599" max="1792" width="8.85546875" style="42"/>
    <col min="1793" max="1793" width="1.28515625" style="42" customWidth="1"/>
    <col min="1794" max="1794" width="44.85546875" style="42" customWidth="1"/>
    <col min="1795" max="1795" width="47.28515625" style="42" customWidth="1"/>
    <col min="1796" max="1796" width="8.140625" style="42" customWidth="1"/>
    <col min="1797" max="1797" width="8.28515625" style="42" customWidth="1"/>
    <col min="1798" max="1798" width="5.42578125" style="42" customWidth="1"/>
    <col min="1799" max="1799" width="8.5703125" style="42" customWidth="1"/>
    <col min="1800" max="1800" width="13.7109375" style="42" customWidth="1"/>
    <col min="1801" max="1801" width="15.7109375" style="42" customWidth="1"/>
    <col min="1802" max="1802" width="14.7109375" style="42" customWidth="1"/>
    <col min="1803" max="1803" width="15" style="42" customWidth="1"/>
    <col min="1804" max="1805" width="14.28515625" style="42" customWidth="1"/>
    <col min="1806" max="1806" width="0" style="42" hidden="1" customWidth="1"/>
    <col min="1807" max="1807" width="18.85546875" style="42" customWidth="1"/>
    <col min="1808" max="1820" width="8" style="42" customWidth="1"/>
    <col min="1821" max="1824" width="9.28515625" style="42" customWidth="1"/>
    <col min="1825" max="1852" width="8.85546875" style="42"/>
    <col min="1853" max="1853" width="64" style="42" customWidth="1"/>
    <col min="1854" max="1854" width="97.85546875" style="42" customWidth="1"/>
    <col min="1855" max="2048" width="8.85546875" style="42"/>
    <col min="2049" max="2049" width="1.28515625" style="42" customWidth="1"/>
    <col min="2050" max="2050" width="44.85546875" style="42" customWidth="1"/>
    <col min="2051" max="2051" width="47.28515625" style="42" customWidth="1"/>
    <col min="2052" max="2052" width="8.140625" style="42" customWidth="1"/>
    <col min="2053" max="2053" width="8.28515625" style="42" customWidth="1"/>
    <col min="2054" max="2054" width="5.42578125" style="42" customWidth="1"/>
    <col min="2055" max="2055" width="8.5703125" style="42" customWidth="1"/>
    <col min="2056" max="2056" width="13.7109375" style="42" customWidth="1"/>
    <col min="2057" max="2057" width="15.7109375" style="42" customWidth="1"/>
    <col min="2058" max="2058" width="14.7109375" style="42" customWidth="1"/>
    <col min="2059" max="2059" width="15" style="42" customWidth="1"/>
    <col min="2060" max="2061" width="14.28515625" style="42" customWidth="1"/>
    <col min="2062" max="2062" width="0" style="42" hidden="1" customWidth="1"/>
    <col min="2063" max="2063" width="18.85546875" style="42" customWidth="1"/>
    <col min="2064" max="2076" width="8" style="42" customWidth="1"/>
    <col min="2077" max="2080" width="9.28515625" style="42" customWidth="1"/>
    <col min="2081" max="2108" width="8.85546875" style="42"/>
    <col min="2109" max="2109" width="64" style="42" customWidth="1"/>
    <col min="2110" max="2110" width="97.85546875" style="42" customWidth="1"/>
    <col min="2111" max="2304" width="8.85546875" style="42"/>
    <col min="2305" max="2305" width="1.28515625" style="42" customWidth="1"/>
    <col min="2306" max="2306" width="44.85546875" style="42" customWidth="1"/>
    <col min="2307" max="2307" width="47.28515625" style="42" customWidth="1"/>
    <col min="2308" max="2308" width="8.140625" style="42" customWidth="1"/>
    <col min="2309" max="2309" width="8.28515625" style="42" customWidth="1"/>
    <col min="2310" max="2310" width="5.42578125" style="42" customWidth="1"/>
    <col min="2311" max="2311" width="8.5703125" style="42" customWidth="1"/>
    <col min="2312" max="2312" width="13.7109375" style="42" customWidth="1"/>
    <col min="2313" max="2313" width="15.7109375" style="42" customWidth="1"/>
    <col min="2314" max="2314" width="14.7109375" style="42" customWidth="1"/>
    <col min="2315" max="2315" width="15" style="42" customWidth="1"/>
    <col min="2316" max="2317" width="14.28515625" style="42" customWidth="1"/>
    <col min="2318" max="2318" width="0" style="42" hidden="1" customWidth="1"/>
    <col min="2319" max="2319" width="18.85546875" style="42" customWidth="1"/>
    <col min="2320" max="2332" width="8" style="42" customWidth="1"/>
    <col min="2333" max="2336" width="9.28515625" style="42" customWidth="1"/>
    <col min="2337" max="2364" width="8.85546875" style="42"/>
    <col min="2365" max="2365" width="64" style="42" customWidth="1"/>
    <col min="2366" max="2366" width="97.85546875" style="42" customWidth="1"/>
    <col min="2367" max="2560" width="8.85546875" style="42"/>
    <col min="2561" max="2561" width="1.28515625" style="42" customWidth="1"/>
    <col min="2562" max="2562" width="44.85546875" style="42" customWidth="1"/>
    <col min="2563" max="2563" width="47.28515625" style="42" customWidth="1"/>
    <col min="2564" max="2564" width="8.140625" style="42" customWidth="1"/>
    <col min="2565" max="2565" width="8.28515625" style="42" customWidth="1"/>
    <col min="2566" max="2566" width="5.42578125" style="42" customWidth="1"/>
    <col min="2567" max="2567" width="8.5703125" style="42" customWidth="1"/>
    <col min="2568" max="2568" width="13.7109375" style="42" customWidth="1"/>
    <col min="2569" max="2569" width="15.7109375" style="42" customWidth="1"/>
    <col min="2570" max="2570" width="14.7109375" style="42" customWidth="1"/>
    <col min="2571" max="2571" width="15" style="42" customWidth="1"/>
    <col min="2572" max="2573" width="14.28515625" style="42" customWidth="1"/>
    <col min="2574" max="2574" width="0" style="42" hidden="1" customWidth="1"/>
    <col min="2575" max="2575" width="18.85546875" style="42" customWidth="1"/>
    <col min="2576" max="2588" width="8" style="42" customWidth="1"/>
    <col min="2589" max="2592" width="9.28515625" style="42" customWidth="1"/>
    <col min="2593" max="2620" width="8.85546875" style="42"/>
    <col min="2621" max="2621" width="64" style="42" customWidth="1"/>
    <col min="2622" max="2622" width="97.85546875" style="42" customWidth="1"/>
    <col min="2623" max="2816" width="8.85546875" style="42"/>
    <col min="2817" max="2817" width="1.28515625" style="42" customWidth="1"/>
    <col min="2818" max="2818" width="44.85546875" style="42" customWidth="1"/>
    <col min="2819" max="2819" width="47.28515625" style="42" customWidth="1"/>
    <col min="2820" max="2820" width="8.140625" style="42" customWidth="1"/>
    <col min="2821" max="2821" width="8.28515625" style="42" customWidth="1"/>
    <col min="2822" max="2822" width="5.42578125" style="42" customWidth="1"/>
    <col min="2823" max="2823" width="8.5703125" style="42" customWidth="1"/>
    <col min="2824" max="2824" width="13.7109375" style="42" customWidth="1"/>
    <col min="2825" max="2825" width="15.7109375" style="42" customWidth="1"/>
    <col min="2826" max="2826" width="14.7109375" style="42" customWidth="1"/>
    <col min="2827" max="2827" width="15" style="42" customWidth="1"/>
    <col min="2828" max="2829" width="14.28515625" style="42" customWidth="1"/>
    <col min="2830" max="2830" width="0" style="42" hidden="1" customWidth="1"/>
    <col min="2831" max="2831" width="18.85546875" style="42" customWidth="1"/>
    <col min="2832" max="2844" width="8" style="42" customWidth="1"/>
    <col min="2845" max="2848" width="9.28515625" style="42" customWidth="1"/>
    <col min="2849" max="2876" width="8.85546875" style="42"/>
    <col min="2877" max="2877" width="64" style="42" customWidth="1"/>
    <col min="2878" max="2878" width="97.85546875" style="42" customWidth="1"/>
    <col min="2879" max="3072" width="8.85546875" style="42"/>
    <col min="3073" max="3073" width="1.28515625" style="42" customWidth="1"/>
    <col min="3074" max="3074" width="44.85546875" style="42" customWidth="1"/>
    <col min="3075" max="3075" width="47.28515625" style="42" customWidth="1"/>
    <col min="3076" max="3076" width="8.140625" style="42" customWidth="1"/>
    <col min="3077" max="3077" width="8.28515625" style="42" customWidth="1"/>
    <col min="3078" max="3078" width="5.42578125" style="42" customWidth="1"/>
    <col min="3079" max="3079" width="8.5703125" style="42" customWidth="1"/>
    <col min="3080" max="3080" width="13.7109375" style="42" customWidth="1"/>
    <col min="3081" max="3081" width="15.7109375" style="42" customWidth="1"/>
    <col min="3082" max="3082" width="14.7109375" style="42" customWidth="1"/>
    <col min="3083" max="3083" width="15" style="42" customWidth="1"/>
    <col min="3084" max="3085" width="14.28515625" style="42" customWidth="1"/>
    <col min="3086" max="3086" width="0" style="42" hidden="1" customWidth="1"/>
    <col min="3087" max="3087" width="18.85546875" style="42" customWidth="1"/>
    <col min="3088" max="3100" width="8" style="42" customWidth="1"/>
    <col min="3101" max="3104" width="9.28515625" style="42" customWidth="1"/>
    <col min="3105" max="3132" width="8.85546875" style="42"/>
    <col min="3133" max="3133" width="64" style="42" customWidth="1"/>
    <col min="3134" max="3134" width="97.85546875" style="42" customWidth="1"/>
    <col min="3135" max="3328" width="8.85546875" style="42"/>
    <col min="3329" max="3329" width="1.28515625" style="42" customWidth="1"/>
    <col min="3330" max="3330" width="44.85546875" style="42" customWidth="1"/>
    <col min="3331" max="3331" width="47.28515625" style="42" customWidth="1"/>
    <col min="3332" max="3332" width="8.140625" style="42" customWidth="1"/>
    <col min="3333" max="3333" width="8.28515625" style="42" customWidth="1"/>
    <col min="3334" max="3334" width="5.42578125" style="42" customWidth="1"/>
    <col min="3335" max="3335" width="8.5703125" style="42" customWidth="1"/>
    <col min="3336" max="3336" width="13.7109375" style="42" customWidth="1"/>
    <col min="3337" max="3337" width="15.7109375" style="42" customWidth="1"/>
    <col min="3338" max="3338" width="14.7109375" style="42" customWidth="1"/>
    <col min="3339" max="3339" width="15" style="42" customWidth="1"/>
    <col min="3340" max="3341" width="14.28515625" style="42" customWidth="1"/>
    <col min="3342" max="3342" width="0" style="42" hidden="1" customWidth="1"/>
    <col min="3343" max="3343" width="18.85546875" style="42" customWidth="1"/>
    <col min="3344" max="3356" width="8" style="42" customWidth="1"/>
    <col min="3357" max="3360" width="9.28515625" style="42" customWidth="1"/>
    <col min="3361" max="3388" width="8.85546875" style="42"/>
    <col min="3389" max="3389" width="64" style="42" customWidth="1"/>
    <col min="3390" max="3390" width="97.85546875" style="42" customWidth="1"/>
    <col min="3391" max="3584" width="8.85546875" style="42"/>
    <col min="3585" max="3585" width="1.28515625" style="42" customWidth="1"/>
    <col min="3586" max="3586" width="44.85546875" style="42" customWidth="1"/>
    <col min="3587" max="3587" width="47.28515625" style="42" customWidth="1"/>
    <col min="3588" max="3588" width="8.140625" style="42" customWidth="1"/>
    <col min="3589" max="3589" width="8.28515625" style="42" customWidth="1"/>
    <col min="3590" max="3590" width="5.42578125" style="42" customWidth="1"/>
    <col min="3591" max="3591" width="8.5703125" style="42" customWidth="1"/>
    <col min="3592" max="3592" width="13.7109375" style="42" customWidth="1"/>
    <col min="3593" max="3593" width="15.7109375" style="42" customWidth="1"/>
    <col min="3594" max="3594" width="14.7109375" style="42" customWidth="1"/>
    <col min="3595" max="3595" width="15" style="42" customWidth="1"/>
    <col min="3596" max="3597" width="14.28515625" style="42" customWidth="1"/>
    <col min="3598" max="3598" width="0" style="42" hidden="1" customWidth="1"/>
    <col min="3599" max="3599" width="18.85546875" style="42" customWidth="1"/>
    <col min="3600" max="3612" width="8" style="42" customWidth="1"/>
    <col min="3613" max="3616" width="9.28515625" style="42" customWidth="1"/>
    <col min="3617" max="3644" width="8.85546875" style="42"/>
    <col min="3645" max="3645" width="64" style="42" customWidth="1"/>
    <col min="3646" max="3646" width="97.85546875" style="42" customWidth="1"/>
    <col min="3647" max="3840" width="8.85546875" style="42"/>
    <col min="3841" max="3841" width="1.28515625" style="42" customWidth="1"/>
    <col min="3842" max="3842" width="44.85546875" style="42" customWidth="1"/>
    <col min="3843" max="3843" width="47.28515625" style="42" customWidth="1"/>
    <col min="3844" max="3844" width="8.140625" style="42" customWidth="1"/>
    <col min="3845" max="3845" width="8.28515625" style="42" customWidth="1"/>
    <col min="3846" max="3846" width="5.42578125" style="42" customWidth="1"/>
    <col min="3847" max="3847" width="8.5703125" style="42" customWidth="1"/>
    <col min="3848" max="3848" width="13.7109375" style="42" customWidth="1"/>
    <col min="3849" max="3849" width="15.7109375" style="42" customWidth="1"/>
    <col min="3850" max="3850" width="14.7109375" style="42" customWidth="1"/>
    <col min="3851" max="3851" width="15" style="42" customWidth="1"/>
    <col min="3852" max="3853" width="14.28515625" style="42" customWidth="1"/>
    <col min="3854" max="3854" width="0" style="42" hidden="1" customWidth="1"/>
    <col min="3855" max="3855" width="18.85546875" style="42" customWidth="1"/>
    <col min="3856" max="3868" width="8" style="42" customWidth="1"/>
    <col min="3869" max="3872" width="9.28515625" style="42" customWidth="1"/>
    <col min="3873" max="3900" width="8.85546875" style="42"/>
    <col min="3901" max="3901" width="64" style="42" customWidth="1"/>
    <col min="3902" max="3902" width="97.85546875" style="42" customWidth="1"/>
    <col min="3903" max="4096" width="8.85546875" style="42"/>
    <col min="4097" max="4097" width="1.28515625" style="42" customWidth="1"/>
    <col min="4098" max="4098" width="44.85546875" style="42" customWidth="1"/>
    <col min="4099" max="4099" width="47.28515625" style="42" customWidth="1"/>
    <col min="4100" max="4100" width="8.140625" style="42" customWidth="1"/>
    <col min="4101" max="4101" width="8.28515625" style="42" customWidth="1"/>
    <col min="4102" max="4102" width="5.42578125" style="42" customWidth="1"/>
    <col min="4103" max="4103" width="8.5703125" style="42" customWidth="1"/>
    <col min="4104" max="4104" width="13.7109375" style="42" customWidth="1"/>
    <col min="4105" max="4105" width="15.7109375" style="42" customWidth="1"/>
    <col min="4106" max="4106" width="14.7109375" style="42" customWidth="1"/>
    <col min="4107" max="4107" width="15" style="42" customWidth="1"/>
    <col min="4108" max="4109" width="14.28515625" style="42" customWidth="1"/>
    <col min="4110" max="4110" width="0" style="42" hidden="1" customWidth="1"/>
    <col min="4111" max="4111" width="18.85546875" style="42" customWidth="1"/>
    <col min="4112" max="4124" width="8" style="42" customWidth="1"/>
    <col min="4125" max="4128" width="9.28515625" style="42" customWidth="1"/>
    <col min="4129" max="4156" width="8.85546875" style="42"/>
    <col min="4157" max="4157" width="64" style="42" customWidth="1"/>
    <col min="4158" max="4158" width="97.85546875" style="42" customWidth="1"/>
    <col min="4159" max="4352" width="8.85546875" style="42"/>
    <col min="4353" max="4353" width="1.28515625" style="42" customWidth="1"/>
    <col min="4354" max="4354" width="44.85546875" style="42" customWidth="1"/>
    <col min="4355" max="4355" width="47.28515625" style="42" customWidth="1"/>
    <col min="4356" max="4356" width="8.140625" style="42" customWidth="1"/>
    <col min="4357" max="4357" width="8.28515625" style="42" customWidth="1"/>
    <col min="4358" max="4358" width="5.42578125" style="42" customWidth="1"/>
    <col min="4359" max="4359" width="8.5703125" style="42" customWidth="1"/>
    <col min="4360" max="4360" width="13.7109375" style="42" customWidth="1"/>
    <col min="4361" max="4361" width="15.7109375" style="42" customWidth="1"/>
    <col min="4362" max="4362" width="14.7109375" style="42" customWidth="1"/>
    <col min="4363" max="4363" width="15" style="42" customWidth="1"/>
    <col min="4364" max="4365" width="14.28515625" style="42" customWidth="1"/>
    <col min="4366" max="4366" width="0" style="42" hidden="1" customWidth="1"/>
    <col min="4367" max="4367" width="18.85546875" style="42" customWidth="1"/>
    <col min="4368" max="4380" width="8" style="42" customWidth="1"/>
    <col min="4381" max="4384" width="9.28515625" style="42" customWidth="1"/>
    <col min="4385" max="4412" width="8.85546875" style="42"/>
    <col min="4413" max="4413" width="64" style="42" customWidth="1"/>
    <col min="4414" max="4414" width="97.85546875" style="42" customWidth="1"/>
    <col min="4415" max="4608" width="8.85546875" style="42"/>
    <col min="4609" max="4609" width="1.28515625" style="42" customWidth="1"/>
    <col min="4610" max="4610" width="44.85546875" style="42" customWidth="1"/>
    <col min="4611" max="4611" width="47.28515625" style="42" customWidth="1"/>
    <col min="4612" max="4612" width="8.140625" style="42" customWidth="1"/>
    <col min="4613" max="4613" width="8.28515625" style="42" customWidth="1"/>
    <col min="4614" max="4614" width="5.42578125" style="42" customWidth="1"/>
    <col min="4615" max="4615" width="8.5703125" style="42" customWidth="1"/>
    <col min="4616" max="4616" width="13.7109375" style="42" customWidth="1"/>
    <col min="4617" max="4617" width="15.7109375" style="42" customWidth="1"/>
    <col min="4618" max="4618" width="14.7109375" style="42" customWidth="1"/>
    <col min="4619" max="4619" width="15" style="42" customWidth="1"/>
    <col min="4620" max="4621" width="14.28515625" style="42" customWidth="1"/>
    <col min="4622" max="4622" width="0" style="42" hidden="1" customWidth="1"/>
    <col min="4623" max="4623" width="18.85546875" style="42" customWidth="1"/>
    <col min="4624" max="4636" width="8" style="42" customWidth="1"/>
    <col min="4637" max="4640" width="9.28515625" style="42" customWidth="1"/>
    <col min="4641" max="4668" width="8.85546875" style="42"/>
    <col min="4669" max="4669" width="64" style="42" customWidth="1"/>
    <col min="4670" max="4670" width="97.85546875" style="42" customWidth="1"/>
    <col min="4671" max="4864" width="8.85546875" style="42"/>
    <col min="4865" max="4865" width="1.28515625" style="42" customWidth="1"/>
    <col min="4866" max="4866" width="44.85546875" style="42" customWidth="1"/>
    <col min="4867" max="4867" width="47.28515625" style="42" customWidth="1"/>
    <col min="4868" max="4868" width="8.140625" style="42" customWidth="1"/>
    <col min="4869" max="4869" width="8.28515625" style="42" customWidth="1"/>
    <col min="4870" max="4870" width="5.42578125" style="42" customWidth="1"/>
    <col min="4871" max="4871" width="8.5703125" style="42" customWidth="1"/>
    <col min="4872" max="4872" width="13.7109375" style="42" customWidth="1"/>
    <col min="4873" max="4873" width="15.7109375" style="42" customWidth="1"/>
    <col min="4874" max="4874" width="14.7109375" style="42" customWidth="1"/>
    <col min="4875" max="4875" width="15" style="42" customWidth="1"/>
    <col min="4876" max="4877" width="14.28515625" style="42" customWidth="1"/>
    <col min="4878" max="4878" width="0" style="42" hidden="1" customWidth="1"/>
    <col min="4879" max="4879" width="18.85546875" style="42" customWidth="1"/>
    <col min="4880" max="4892" width="8" style="42" customWidth="1"/>
    <col min="4893" max="4896" width="9.28515625" style="42" customWidth="1"/>
    <col min="4897" max="4924" width="8.85546875" style="42"/>
    <col min="4925" max="4925" width="64" style="42" customWidth="1"/>
    <col min="4926" max="4926" width="97.85546875" style="42" customWidth="1"/>
    <col min="4927" max="5120" width="8.85546875" style="42"/>
    <col min="5121" max="5121" width="1.28515625" style="42" customWidth="1"/>
    <col min="5122" max="5122" width="44.85546875" style="42" customWidth="1"/>
    <col min="5123" max="5123" width="47.28515625" style="42" customWidth="1"/>
    <col min="5124" max="5124" width="8.140625" style="42" customWidth="1"/>
    <col min="5125" max="5125" width="8.28515625" style="42" customWidth="1"/>
    <col min="5126" max="5126" width="5.42578125" style="42" customWidth="1"/>
    <col min="5127" max="5127" width="8.5703125" style="42" customWidth="1"/>
    <col min="5128" max="5128" width="13.7109375" style="42" customWidth="1"/>
    <col min="5129" max="5129" width="15.7109375" style="42" customWidth="1"/>
    <col min="5130" max="5130" width="14.7109375" style="42" customWidth="1"/>
    <col min="5131" max="5131" width="15" style="42" customWidth="1"/>
    <col min="5132" max="5133" width="14.28515625" style="42" customWidth="1"/>
    <col min="5134" max="5134" width="0" style="42" hidden="1" customWidth="1"/>
    <col min="5135" max="5135" width="18.85546875" style="42" customWidth="1"/>
    <col min="5136" max="5148" width="8" style="42" customWidth="1"/>
    <col min="5149" max="5152" width="9.28515625" style="42" customWidth="1"/>
    <col min="5153" max="5180" width="8.85546875" style="42"/>
    <col min="5181" max="5181" width="64" style="42" customWidth="1"/>
    <col min="5182" max="5182" width="97.85546875" style="42" customWidth="1"/>
    <col min="5183" max="5376" width="8.85546875" style="42"/>
    <col min="5377" max="5377" width="1.28515625" style="42" customWidth="1"/>
    <col min="5378" max="5378" width="44.85546875" style="42" customWidth="1"/>
    <col min="5379" max="5379" width="47.28515625" style="42" customWidth="1"/>
    <col min="5380" max="5380" width="8.140625" style="42" customWidth="1"/>
    <col min="5381" max="5381" width="8.28515625" style="42" customWidth="1"/>
    <col min="5382" max="5382" width="5.42578125" style="42" customWidth="1"/>
    <col min="5383" max="5383" width="8.5703125" style="42" customWidth="1"/>
    <col min="5384" max="5384" width="13.7109375" style="42" customWidth="1"/>
    <col min="5385" max="5385" width="15.7109375" style="42" customWidth="1"/>
    <col min="5386" max="5386" width="14.7109375" style="42" customWidth="1"/>
    <col min="5387" max="5387" width="15" style="42" customWidth="1"/>
    <col min="5388" max="5389" width="14.28515625" style="42" customWidth="1"/>
    <col min="5390" max="5390" width="0" style="42" hidden="1" customWidth="1"/>
    <col min="5391" max="5391" width="18.85546875" style="42" customWidth="1"/>
    <col min="5392" max="5404" width="8" style="42" customWidth="1"/>
    <col min="5405" max="5408" width="9.28515625" style="42" customWidth="1"/>
    <col min="5409" max="5436" width="8.85546875" style="42"/>
    <col min="5437" max="5437" width="64" style="42" customWidth="1"/>
    <col min="5438" max="5438" width="97.85546875" style="42" customWidth="1"/>
    <col min="5439" max="5632" width="8.85546875" style="42"/>
    <col min="5633" max="5633" width="1.28515625" style="42" customWidth="1"/>
    <col min="5634" max="5634" width="44.85546875" style="42" customWidth="1"/>
    <col min="5635" max="5635" width="47.28515625" style="42" customWidth="1"/>
    <col min="5636" max="5636" width="8.140625" style="42" customWidth="1"/>
    <col min="5637" max="5637" width="8.28515625" style="42" customWidth="1"/>
    <col min="5638" max="5638" width="5.42578125" style="42" customWidth="1"/>
    <col min="5639" max="5639" width="8.5703125" style="42" customWidth="1"/>
    <col min="5640" max="5640" width="13.7109375" style="42" customWidth="1"/>
    <col min="5641" max="5641" width="15.7109375" style="42" customWidth="1"/>
    <col min="5642" max="5642" width="14.7109375" style="42" customWidth="1"/>
    <col min="5643" max="5643" width="15" style="42" customWidth="1"/>
    <col min="5644" max="5645" width="14.28515625" style="42" customWidth="1"/>
    <col min="5646" max="5646" width="0" style="42" hidden="1" customWidth="1"/>
    <col min="5647" max="5647" width="18.85546875" style="42" customWidth="1"/>
    <col min="5648" max="5660" width="8" style="42" customWidth="1"/>
    <col min="5661" max="5664" width="9.28515625" style="42" customWidth="1"/>
    <col min="5665" max="5692" width="8.85546875" style="42"/>
    <col min="5693" max="5693" width="64" style="42" customWidth="1"/>
    <col min="5694" max="5694" width="97.85546875" style="42" customWidth="1"/>
    <col min="5695" max="5888" width="8.85546875" style="42"/>
    <col min="5889" max="5889" width="1.28515625" style="42" customWidth="1"/>
    <col min="5890" max="5890" width="44.85546875" style="42" customWidth="1"/>
    <col min="5891" max="5891" width="47.28515625" style="42" customWidth="1"/>
    <col min="5892" max="5892" width="8.140625" style="42" customWidth="1"/>
    <col min="5893" max="5893" width="8.28515625" style="42" customWidth="1"/>
    <col min="5894" max="5894" width="5.42578125" style="42" customWidth="1"/>
    <col min="5895" max="5895" width="8.5703125" style="42" customWidth="1"/>
    <col min="5896" max="5896" width="13.7109375" style="42" customWidth="1"/>
    <col min="5897" max="5897" width="15.7109375" style="42" customWidth="1"/>
    <col min="5898" max="5898" width="14.7109375" style="42" customWidth="1"/>
    <col min="5899" max="5899" width="15" style="42" customWidth="1"/>
    <col min="5900" max="5901" width="14.28515625" style="42" customWidth="1"/>
    <col min="5902" max="5902" width="0" style="42" hidden="1" customWidth="1"/>
    <col min="5903" max="5903" width="18.85546875" style="42" customWidth="1"/>
    <col min="5904" max="5916" width="8" style="42" customWidth="1"/>
    <col min="5917" max="5920" width="9.28515625" style="42" customWidth="1"/>
    <col min="5921" max="5948" width="8.85546875" style="42"/>
    <col min="5949" max="5949" width="64" style="42" customWidth="1"/>
    <col min="5950" max="5950" width="97.85546875" style="42" customWidth="1"/>
    <col min="5951" max="6144" width="8.85546875" style="42"/>
    <col min="6145" max="6145" width="1.28515625" style="42" customWidth="1"/>
    <col min="6146" max="6146" width="44.85546875" style="42" customWidth="1"/>
    <col min="6147" max="6147" width="47.28515625" style="42" customWidth="1"/>
    <col min="6148" max="6148" width="8.140625" style="42" customWidth="1"/>
    <col min="6149" max="6149" width="8.28515625" style="42" customWidth="1"/>
    <col min="6150" max="6150" width="5.42578125" style="42" customWidth="1"/>
    <col min="6151" max="6151" width="8.5703125" style="42" customWidth="1"/>
    <col min="6152" max="6152" width="13.7109375" style="42" customWidth="1"/>
    <col min="6153" max="6153" width="15.7109375" style="42" customWidth="1"/>
    <col min="6154" max="6154" width="14.7109375" style="42" customWidth="1"/>
    <col min="6155" max="6155" width="15" style="42" customWidth="1"/>
    <col min="6156" max="6157" width="14.28515625" style="42" customWidth="1"/>
    <col min="6158" max="6158" width="0" style="42" hidden="1" customWidth="1"/>
    <col min="6159" max="6159" width="18.85546875" style="42" customWidth="1"/>
    <col min="6160" max="6172" width="8" style="42" customWidth="1"/>
    <col min="6173" max="6176" width="9.28515625" style="42" customWidth="1"/>
    <col min="6177" max="6204" width="8.85546875" style="42"/>
    <col min="6205" max="6205" width="64" style="42" customWidth="1"/>
    <col min="6206" max="6206" width="97.85546875" style="42" customWidth="1"/>
    <col min="6207" max="6400" width="8.85546875" style="42"/>
    <col min="6401" max="6401" width="1.28515625" style="42" customWidth="1"/>
    <col min="6402" max="6402" width="44.85546875" style="42" customWidth="1"/>
    <col min="6403" max="6403" width="47.28515625" style="42" customWidth="1"/>
    <col min="6404" max="6404" width="8.140625" style="42" customWidth="1"/>
    <col min="6405" max="6405" width="8.28515625" style="42" customWidth="1"/>
    <col min="6406" max="6406" width="5.42578125" style="42" customWidth="1"/>
    <col min="6407" max="6407" width="8.5703125" style="42" customWidth="1"/>
    <col min="6408" max="6408" width="13.7109375" style="42" customWidth="1"/>
    <col min="6409" max="6409" width="15.7109375" style="42" customWidth="1"/>
    <col min="6410" max="6410" width="14.7109375" style="42" customWidth="1"/>
    <col min="6411" max="6411" width="15" style="42" customWidth="1"/>
    <col min="6412" max="6413" width="14.28515625" style="42" customWidth="1"/>
    <col min="6414" max="6414" width="0" style="42" hidden="1" customWidth="1"/>
    <col min="6415" max="6415" width="18.85546875" style="42" customWidth="1"/>
    <col min="6416" max="6428" width="8" style="42" customWidth="1"/>
    <col min="6429" max="6432" width="9.28515625" style="42" customWidth="1"/>
    <col min="6433" max="6460" width="8.85546875" style="42"/>
    <col min="6461" max="6461" width="64" style="42" customWidth="1"/>
    <col min="6462" max="6462" width="97.85546875" style="42" customWidth="1"/>
    <col min="6463" max="6656" width="8.85546875" style="42"/>
    <col min="6657" max="6657" width="1.28515625" style="42" customWidth="1"/>
    <col min="6658" max="6658" width="44.85546875" style="42" customWidth="1"/>
    <col min="6659" max="6659" width="47.28515625" style="42" customWidth="1"/>
    <col min="6660" max="6660" width="8.140625" style="42" customWidth="1"/>
    <col min="6661" max="6661" width="8.28515625" style="42" customWidth="1"/>
    <col min="6662" max="6662" width="5.42578125" style="42" customWidth="1"/>
    <col min="6663" max="6663" width="8.5703125" style="42" customWidth="1"/>
    <col min="6664" max="6664" width="13.7109375" style="42" customWidth="1"/>
    <col min="6665" max="6665" width="15.7109375" style="42" customWidth="1"/>
    <col min="6666" max="6666" width="14.7109375" style="42" customWidth="1"/>
    <col min="6667" max="6667" width="15" style="42" customWidth="1"/>
    <col min="6668" max="6669" width="14.28515625" style="42" customWidth="1"/>
    <col min="6670" max="6670" width="0" style="42" hidden="1" customWidth="1"/>
    <col min="6671" max="6671" width="18.85546875" style="42" customWidth="1"/>
    <col min="6672" max="6684" width="8" style="42" customWidth="1"/>
    <col min="6685" max="6688" width="9.28515625" style="42" customWidth="1"/>
    <col min="6689" max="6716" width="8.85546875" style="42"/>
    <col min="6717" max="6717" width="64" style="42" customWidth="1"/>
    <col min="6718" max="6718" width="97.85546875" style="42" customWidth="1"/>
    <col min="6719" max="6912" width="8.85546875" style="42"/>
    <col min="6913" max="6913" width="1.28515625" style="42" customWidth="1"/>
    <col min="6914" max="6914" width="44.85546875" style="42" customWidth="1"/>
    <col min="6915" max="6915" width="47.28515625" style="42" customWidth="1"/>
    <col min="6916" max="6916" width="8.140625" style="42" customWidth="1"/>
    <col min="6917" max="6917" width="8.28515625" style="42" customWidth="1"/>
    <col min="6918" max="6918" width="5.42578125" style="42" customWidth="1"/>
    <col min="6919" max="6919" width="8.5703125" style="42" customWidth="1"/>
    <col min="6920" max="6920" width="13.7109375" style="42" customWidth="1"/>
    <col min="6921" max="6921" width="15.7109375" style="42" customWidth="1"/>
    <col min="6922" max="6922" width="14.7109375" style="42" customWidth="1"/>
    <col min="6923" max="6923" width="15" style="42" customWidth="1"/>
    <col min="6924" max="6925" width="14.28515625" style="42" customWidth="1"/>
    <col min="6926" max="6926" width="0" style="42" hidden="1" customWidth="1"/>
    <col min="6927" max="6927" width="18.85546875" style="42" customWidth="1"/>
    <col min="6928" max="6940" width="8" style="42" customWidth="1"/>
    <col min="6941" max="6944" width="9.28515625" style="42" customWidth="1"/>
    <col min="6945" max="6972" width="8.85546875" style="42"/>
    <col min="6973" max="6973" width="64" style="42" customWidth="1"/>
    <col min="6974" max="6974" width="97.85546875" style="42" customWidth="1"/>
    <col min="6975" max="7168" width="8.85546875" style="42"/>
    <col min="7169" max="7169" width="1.28515625" style="42" customWidth="1"/>
    <col min="7170" max="7170" width="44.85546875" style="42" customWidth="1"/>
    <col min="7171" max="7171" width="47.28515625" style="42" customWidth="1"/>
    <col min="7172" max="7172" width="8.140625" style="42" customWidth="1"/>
    <col min="7173" max="7173" width="8.28515625" style="42" customWidth="1"/>
    <col min="7174" max="7174" width="5.42578125" style="42" customWidth="1"/>
    <col min="7175" max="7175" width="8.5703125" style="42" customWidth="1"/>
    <col min="7176" max="7176" width="13.7109375" style="42" customWidth="1"/>
    <col min="7177" max="7177" width="15.7109375" style="42" customWidth="1"/>
    <col min="7178" max="7178" width="14.7109375" style="42" customWidth="1"/>
    <col min="7179" max="7179" width="15" style="42" customWidth="1"/>
    <col min="7180" max="7181" width="14.28515625" style="42" customWidth="1"/>
    <col min="7182" max="7182" width="0" style="42" hidden="1" customWidth="1"/>
    <col min="7183" max="7183" width="18.85546875" style="42" customWidth="1"/>
    <col min="7184" max="7196" width="8" style="42" customWidth="1"/>
    <col min="7197" max="7200" width="9.28515625" style="42" customWidth="1"/>
    <col min="7201" max="7228" width="8.85546875" style="42"/>
    <col min="7229" max="7229" width="64" style="42" customWidth="1"/>
    <col min="7230" max="7230" width="97.85546875" style="42" customWidth="1"/>
    <col min="7231" max="7424" width="8.85546875" style="42"/>
    <col min="7425" max="7425" width="1.28515625" style="42" customWidth="1"/>
    <col min="7426" max="7426" width="44.85546875" style="42" customWidth="1"/>
    <col min="7427" max="7427" width="47.28515625" style="42" customWidth="1"/>
    <col min="7428" max="7428" width="8.140625" style="42" customWidth="1"/>
    <col min="7429" max="7429" width="8.28515625" style="42" customWidth="1"/>
    <col min="7430" max="7430" width="5.42578125" style="42" customWidth="1"/>
    <col min="7431" max="7431" width="8.5703125" style="42" customWidth="1"/>
    <col min="7432" max="7432" width="13.7109375" style="42" customWidth="1"/>
    <col min="7433" max="7433" width="15.7109375" style="42" customWidth="1"/>
    <col min="7434" max="7434" width="14.7109375" style="42" customWidth="1"/>
    <col min="7435" max="7435" width="15" style="42" customWidth="1"/>
    <col min="7436" max="7437" width="14.28515625" style="42" customWidth="1"/>
    <col min="7438" max="7438" width="0" style="42" hidden="1" customWidth="1"/>
    <col min="7439" max="7439" width="18.85546875" style="42" customWidth="1"/>
    <col min="7440" max="7452" width="8" style="42" customWidth="1"/>
    <col min="7453" max="7456" width="9.28515625" style="42" customWidth="1"/>
    <col min="7457" max="7484" width="8.85546875" style="42"/>
    <col min="7485" max="7485" width="64" style="42" customWidth="1"/>
    <col min="7486" max="7486" width="97.85546875" style="42" customWidth="1"/>
    <col min="7487" max="7680" width="8.85546875" style="42"/>
    <col min="7681" max="7681" width="1.28515625" style="42" customWidth="1"/>
    <col min="7682" max="7682" width="44.85546875" style="42" customWidth="1"/>
    <col min="7683" max="7683" width="47.28515625" style="42" customWidth="1"/>
    <col min="7684" max="7684" width="8.140625" style="42" customWidth="1"/>
    <col min="7685" max="7685" width="8.28515625" style="42" customWidth="1"/>
    <col min="7686" max="7686" width="5.42578125" style="42" customWidth="1"/>
    <col min="7687" max="7687" width="8.5703125" style="42" customWidth="1"/>
    <col min="7688" max="7688" width="13.7109375" style="42" customWidth="1"/>
    <col min="7689" max="7689" width="15.7109375" style="42" customWidth="1"/>
    <col min="7690" max="7690" width="14.7109375" style="42" customWidth="1"/>
    <col min="7691" max="7691" width="15" style="42" customWidth="1"/>
    <col min="7692" max="7693" width="14.28515625" style="42" customWidth="1"/>
    <col min="7694" max="7694" width="0" style="42" hidden="1" customWidth="1"/>
    <col min="7695" max="7695" width="18.85546875" style="42" customWidth="1"/>
    <col min="7696" max="7708" width="8" style="42" customWidth="1"/>
    <col min="7709" max="7712" width="9.28515625" style="42" customWidth="1"/>
    <col min="7713" max="7740" width="8.85546875" style="42"/>
    <col min="7741" max="7741" width="64" style="42" customWidth="1"/>
    <col min="7742" max="7742" width="97.85546875" style="42" customWidth="1"/>
    <col min="7743" max="7936" width="8.85546875" style="42"/>
    <col min="7937" max="7937" width="1.28515625" style="42" customWidth="1"/>
    <col min="7938" max="7938" width="44.85546875" style="42" customWidth="1"/>
    <col min="7939" max="7939" width="47.28515625" style="42" customWidth="1"/>
    <col min="7940" max="7940" width="8.140625" style="42" customWidth="1"/>
    <col min="7941" max="7941" width="8.28515625" style="42" customWidth="1"/>
    <col min="7942" max="7942" width="5.42578125" style="42" customWidth="1"/>
    <col min="7943" max="7943" width="8.5703125" style="42" customWidth="1"/>
    <col min="7944" max="7944" width="13.7109375" style="42" customWidth="1"/>
    <col min="7945" max="7945" width="15.7109375" style="42" customWidth="1"/>
    <col min="7946" max="7946" width="14.7109375" style="42" customWidth="1"/>
    <col min="7947" max="7947" width="15" style="42" customWidth="1"/>
    <col min="7948" max="7949" width="14.28515625" style="42" customWidth="1"/>
    <col min="7950" max="7950" width="0" style="42" hidden="1" customWidth="1"/>
    <col min="7951" max="7951" width="18.85546875" style="42" customWidth="1"/>
    <col min="7952" max="7964" width="8" style="42" customWidth="1"/>
    <col min="7965" max="7968" width="9.28515625" style="42" customWidth="1"/>
    <col min="7969" max="7996" width="8.85546875" style="42"/>
    <col min="7997" max="7997" width="64" style="42" customWidth="1"/>
    <col min="7998" max="7998" width="97.85546875" style="42" customWidth="1"/>
    <col min="7999" max="8192" width="8.85546875" style="42"/>
    <col min="8193" max="8193" width="1.28515625" style="42" customWidth="1"/>
    <col min="8194" max="8194" width="44.85546875" style="42" customWidth="1"/>
    <col min="8195" max="8195" width="47.28515625" style="42" customWidth="1"/>
    <col min="8196" max="8196" width="8.140625" style="42" customWidth="1"/>
    <col min="8197" max="8197" width="8.28515625" style="42" customWidth="1"/>
    <col min="8198" max="8198" width="5.42578125" style="42" customWidth="1"/>
    <col min="8199" max="8199" width="8.5703125" style="42" customWidth="1"/>
    <col min="8200" max="8200" width="13.7109375" style="42" customWidth="1"/>
    <col min="8201" max="8201" width="15.7109375" style="42" customWidth="1"/>
    <col min="8202" max="8202" width="14.7109375" style="42" customWidth="1"/>
    <col min="8203" max="8203" width="15" style="42" customWidth="1"/>
    <col min="8204" max="8205" width="14.28515625" style="42" customWidth="1"/>
    <col min="8206" max="8206" width="0" style="42" hidden="1" customWidth="1"/>
    <col min="8207" max="8207" width="18.85546875" style="42" customWidth="1"/>
    <col min="8208" max="8220" width="8" style="42" customWidth="1"/>
    <col min="8221" max="8224" width="9.28515625" style="42" customWidth="1"/>
    <col min="8225" max="8252" width="8.85546875" style="42"/>
    <col min="8253" max="8253" width="64" style="42" customWidth="1"/>
    <col min="8254" max="8254" width="97.85546875" style="42" customWidth="1"/>
    <col min="8255" max="8448" width="8.85546875" style="42"/>
    <col min="8449" max="8449" width="1.28515625" style="42" customWidth="1"/>
    <col min="8450" max="8450" width="44.85546875" style="42" customWidth="1"/>
    <col min="8451" max="8451" width="47.28515625" style="42" customWidth="1"/>
    <col min="8452" max="8452" width="8.140625" style="42" customWidth="1"/>
    <col min="8453" max="8453" width="8.28515625" style="42" customWidth="1"/>
    <col min="8454" max="8454" width="5.42578125" style="42" customWidth="1"/>
    <col min="8455" max="8455" width="8.5703125" style="42" customWidth="1"/>
    <col min="8456" max="8456" width="13.7109375" style="42" customWidth="1"/>
    <col min="8457" max="8457" width="15.7109375" style="42" customWidth="1"/>
    <col min="8458" max="8458" width="14.7109375" style="42" customWidth="1"/>
    <col min="8459" max="8459" width="15" style="42" customWidth="1"/>
    <col min="8460" max="8461" width="14.28515625" style="42" customWidth="1"/>
    <col min="8462" max="8462" width="0" style="42" hidden="1" customWidth="1"/>
    <col min="8463" max="8463" width="18.85546875" style="42" customWidth="1"/>
    <col min="8464" max="8476" width="8" style="42" customWidth="1"/>
    <col min="8477" max="8480" width="9.28515625" style="42" customWidth="1"/>
    <col min="8481" max="8508" width="8.85546875" style="42"/>
    <col min="8509" max="8509" width="64" style="42" customWidth="1"/>
    <col min="8510" max="8510" width="97.85546875" style="42" customWidth="1"/>
    <col min="8511" max="8704" width="8.85546875" style="42"/>
    <col min="8705" max="8705" width="1.28515625" style="42" customWidth="1"/>
    <col min="8706" max="8706" width="44.85546875" style="42" customWidth="1"/>
    <col min="8707" max="8707" width="47.28515625" style="42" customWidth="1"/>
    <col min="8708" max="8708" width="8.140625" style="42" customWidth="1"/>
    <col min="8709" max="8709" width="8.28515625" style="42" customWidth="1"/>
    <col min="8710" max="8710" width="5.42578125" style="42" customWidth="1"/>
    <col min="8711" max="8711" width="8.5703125" style="42" customWidth="1"/>
    <col min="8712" max="8712" width="13.7109375" style="42" customWidth="1"/>
    <col min="8713" max="8713" width="15.7109375" style="42" customWidth="1"/>
    <col min="8714" max="8714" width="14.7109375" style="42" customWidth="1"/>
    <col min="8715" max="8715" width="15" style="42" customWidth="1"/>
    <col min="8716" max="8717" width="14.28515625" style="42" customWidth="1"/>
    <col min="8718" max="8718" width="0" style="42" hidden="1" customWidth="1"/>
    <col min="8719" max="8719" width="18.85546875" style="42" customWidth="1"/>
    <col min="8720" max="8732" width="8" style="42" customWidth="1"/>
    <col min="8733" max="8736" width="9.28515625" style="42" customWidth="1"/>
    <col min="8737" max="8764" width="8.85546875" style="42"/>
    <col min="8765" max="8765" width="64" style="42" customWidth="1"/>
    <col min="8766" max="8766" width="97.85546875" style="42" customWidth="1"/>
    <col min="8767" max="8960" width="8.85546875" style="42"/>
    <col min="8961" max="8961" width="1.28515625" style="42" customWidth="1"/>
    <col min="8962" max="8962" width="44.85546875" style="42" customWidth="1"/>
    <col min="8963" max="8963" width="47.28515625" style="42" customWidth="1"/>
    <col min="8964" max="8964" width="8.140625" style="42" customWidth="1"/>
    <col min="8965" max="8965" width="8.28515625" style="42" customWidth="1"/>
    <col min="8966" max="8966" width="5.42578125" style="42" customWidth="1"/>
    <col min="8967" max="8967" width="8.5703125" style="42" customWidth="1"/>
    <col min="8968" max="8968" width="13.7109375" style="42" customWidth="1"/>
    <col min="8969" max="8969" width="15.7109375" style="42" customWidth="1"/>
    <col min="8970" max="8970" width="14.7109375" style="42" customWidth="1"/>
    <col min="8971" max="8971" width="15" style="42" customWidth="1"/>
    <col min="8972" max="8973" width="14.28515625" style="42" customWidth="1"/>
    <col min="8974" max="8974" width="0" style="42" hidden="1" customWidth="1"/>
    <col min="8975" max="8975" width="18.85546875" style="42" customWidth="1"/>
    <col min="8976" max="8988" width="8" style="42" customWidth="1"/>
    <col min="8989" max="8992" width="9.28515625" style="42" customWidth="1"/>
    <col min="8993" max="9020" width="8.85546875" style="42"/>
    <col min="9021" max="9021" width="64" style="42" customWidth="1"/>
    <col min="9022" max="9022" width="97.85546875" style="42" customWidth="1"/>
    <col min="9023" max="9216" width="8.85546875" style="42"/>
    <col min="9217" max="9217" width="1.28515625" style="42" customWidth="1"/>
    <col min="9218" max="9218" width="44.85546875" style="42" customWidth="1"/>
    <col min="9219" max="9219" width="47.28515625" style="42" customWidth="1"/>
    <col min="9220" max="9220" width="8.140625" style="42" customWidth="1"/>
    <col min="9221" max="9221" width="8.28515625" style="42" customWidth="1"/>
    <col min="9222" max="9222" width="5.42578125" style="42" customWidth="1"/>
    <col min="9223" max="9223" width="8.5703125" style="42" customWidth="1"/>
    <col min="9224" max="9224" width="13.7109375" style="42" customWidth="1"/>
    <col min="9225" max="9225" width="15.7109375" style="42" customWidth="1"/>
    <col min="9226" max="9226" width="14.7109375" style="42" customWidth="1"/>
    <col min="9227" max="9227" width="15" style="42" customWidth="1"/>
    <col min="9228" max="9229" width="14.28515625" style="42" customWidth="1"/>
    <col min="9230" max="9230" width="0" style="42" hidden="1" customWidth="1"/>
    <col min="9231" max="9231" width="18.85546875" style="42" customWidth="1"/>
    <col min="9232" max="9244" width="8" style="42" customWidth="1"/>
    <col min="9245" max="9248" width="9.28515625" style="42" customWidth="1"/>
    <col min="9249" max="9276" width="8.85546875" style="42"/>
    <col min="9277" max="9277" width="64" style="42" customWidth="1"/>
    <col min="9278" max="9278" width="97.85546875" style="42" customWidth="1"/>
    <col min="9279" max="9472" width="8.85546875" style="42"/>
    <col min="9473" max="9473" width="1.28515625" style="42" customWidth="1"/>
    <col min="9474" max="9474" width="44.85546875" style="42" customWidth="1"/>
    <col min="9475" max="9475" width="47.28515625" style="42" customWidth="1"/>
    <col min="9476" max="9476" width="8.140625" style="42" customWidth="1"/>
    <col min="9477" max="9477" width="8.28515625" style="42" customWidth="1"/>
    <col min="9478" max="9478" width="5.42578125" style="42" customWidth="1"/>
    <col min="9479" max="9479" width="8.5703125" style="42" customWidth="1"/>
    <col min="9480" max="9480" width="13.7109375" style="42" customWidth="1"/>
    <col min="9481" max="9481" width="15.7109375" style="42" customWidth="1"/>
    <col min="9482" max="9482" width="14.7109375" style="42" customWidth="1"/>
    <col min="9483" max="9483" width="15" style="42" customWidth="1"/>
    <col min="9484" max="9485" width="14.28515625" style="42" customWidth="1"/>
    <col min="9486" max="9486" width="0" style="42" hidden="1" customWidth="1"/>
    <col min="9487" max="9487" width="18.85546875" style="42" customWidth="1"/>
    <col min="9488" max="9500" width="8" style="42" customWidth="1"/>
    <col min="9501" max="9504" width="9.28515625" style="42" customWidth="1"/>
    <col min="9505" max="9532" width="8.85546875" style="42"/>
    <col min="9533" max="9533" width="64" style="42" customWidth="1"/>
    <col min="9534" max="9534" width="97.85546875" style="42" customWidth="1"/>
    <col min="9535" max="9728" width="8.85546875" style="42"/>
    <col min="9729" max="9729" width="1.28515625" style="42" customWidth="1"/>
    <col min="9730" max="9730" width="44.85546875" style="42" customWidth="1"/>
    <col min="9731" max="9731" width="47.28515625" style="42" customWidth="1"/>
    <col min="9732" max="9732" width="8.140625" style="42" customWidth="1"/>
    <col min="9733" max="9733" width="8.28515625" style="42" customWidth="1"/>
    <col min="9734" max="9734" width="5.42578125" style="42" customWidth="1"/>
    <col min="9735" max="9735" width="8.5703125" style="42" customWidth="1"/>
    <col min="9736" max="9736" width="13.7109375" style="42" customWidth="1"/>
    <col min="9737" max="9737" width="15.7109375" style="42" customWidth="1"/>
    <col min="9738" max="9738" width="14.7109375" style="42" customWidth="1"/>
    <col min="9739" max="9739" width="15" style="42" customWidth="1"/>
    <col min="9740" max="9741" width="14.28515625" style="42" customWidth="1"/>
    <col min="9742" max="9742" width="0" style="42" hidden="1" customWidth="1"/>
    <col min="9743" max="9743" width="18.85546875" style="42" customWidth="1"/>
    <col min="9744" max="9756" width="8" style="42" customWidth="1"/>
    <col min="9757" max="9760" width="9.28515625" style="42" customWidth="1"/>
    <col min="9761" max="9788" width="8.85546875" style="42"/>
    <col min="9789" max="9789" width="64" style="42" customWidth="1"/>
    <col min="9790" max="9790" width="97.85546875" style="42" customWidth="1"/>
    <col min="9791" max="9984" width="8.85546875" style="42"/>
    <col min="9985" max="9985" width="1.28515625" style="42" customWidth="1"/>
    <col min="9986" max="9986" width="44.85546875" style="42" customWidth="1"/>
    <col min="9987" max="9987" width="47.28515625" style="42" customWidth="1"/>
    <col min="9988" max="9988" width="8.140625" style="42" customWidth="1"/>
    <col min="9989" max="9989" width="8.28515625" style="42" customWidth="1"/>
    <col min="9990" max="9990" width="5.42578125" style="42" customWidth="1"/>
    <col min="9991" max="9991" width="8.5703125" style="42" customWidth="1"/>
    <col min="9992" max="9992" width="13.7109375" style="42" customWidth="1"/>
    <col min="9993" max="9993" width="15.7109375" style="42" customWidth="1"/>
    <col min="9994" max="9994" width="14.7109375" style="42" customWidth="1"/>
    <col min="9995" max="9995" width="15" style="42" customWidth="1"/>
    <col min="9996" max="9997" width="14.28515625" style="42" customWidth="1"/>
    <col min="9998" max="9998" width="0" style="42" hidden="1" customWidth="1"/>
    <col min="9999" max="9999" width="18.85546875" style="42" customWidth="1"/>
    <col min="10000" max="10012" width="8" style="42" customWidth="1"/>
    <col min="10013" max="10016" width="9.28515625" style="42" customWidth="1"/>
    <col min="10017" max="10044" width="8.85546875" style="42"/>
    <col min="10045" max="10045" width="64" style="42" customWidth="1"/>
    <col min="10046" max="10046" width="97.85546875" style="42" customWidth="1"/>
    <col min="10047" max="10240" width="8.85546875" style="42"/>
    <col min="10241" max="10241" width="1.28515625" style="42" customWidth="1"/>
    <col min="10242" max="10242" width="44.85546875" style="42" customWidth="1"/>
    <col min="10243" max="10243" width="47.28515625" style="42" customWidth="1"/>
    <col min="10244" max="10244" width="8.140625" style="42" customWidth="1"/>
    <col min="10245" max="10245" width="8.28515625" style="42" customWidth="1"/>
    <col min="10246" max="10246" width="5.42578125" style="42" customWidth="1"/>
    <col min="10247" max="10247" width="8.5703125" style="42" customWidth="1"/>
    <col min="10248" max="10248" width="13.7109375" style="42" customWidth="1"/>
    <col min="10249" max="10249" width="15.7109375" style="42" customWidth="1"/>
    <col min="10250" max="10250" width="14.7109375" style="42" customWidth="1"/>
    <col min="10251" max="10251" width="15" style="42" customWidth="1"/>
    <col min="10252" max="10253" width="14.28515625" style="42" customWidth="1"/>
    <col min="10254" max="10254" width="0" style="42" hidden="1" customWidth="1"/>
    <col min="10255" max="10255" width="18.85546875" style="42" customWidth="1"/>
    <col min="10256" max="10268" width="8" style="42" customWidth="1"/>
    <col min="10269" max="10272" width="9.28515625" style="42" customWidth="1"/>
    <col min="10273" max="10300" width="8.85546875" style="42"/>
    <col min="10301" max="10301" width="64" style="42" customWidth="1"/>
    <col min="10302" max="10302" width="97.85546875" style="42" customWidth="1"/>
    <col min="10303" max="10496" width="8.85546875" style="42"/>
    <col min="10497" max="10497" width="1.28515625" style="42" customWidth="1"/>
    <col min="10498" max="10498" width="44.85546875" style="42" customWidth="1"/>
    <col min="10499" max="10499" width="47.28515625" style="42" customWidth="1"/>
    <col min="10500" max="10500" width="8.140625" style="42" customWidth="1"/>
    <col min="10501" max="10501" width="8.28515625" style="42" customWidth="1"/>
    <col min="10502" max="10502" width="5.42578125" style="42" customWidth="1"/>
    <col min="10503" max="10503" width="8.5703125" style="42" customWidth="1"/>
    <col min="10504" max="10504" width="13.7109375" style="42" customWidth="1"/>
    <col min="10505" max="10505" width="15.7109375" style="42" customWidth="1"/>
    <col min="10506" max="10506" width="14.7109375" style="42" customWidth="1"/>
    <col min="10507" max="10507" width="15" style="42" customWidth="1"/>
    <col min="10508" max="10509" width="14.28515625" style="42" customWidth="1"/>
    <col min="10510" max="10510" width="0" style="42" hidden="1" customWidth="1"/>
    <col min="10511" max="10511" width="18.85546875" style="42" customWidth="1"/>
    <col min="10512" max="10524" width="8" style="42" customWidth="1"/>
    <col min="10525" max="10528" width="9.28515625" style="42" customWidth="1"/>
    <col min="10529" max="10556" width="8.85546875" style="42"/>
    <col min="10557" max="10557" width="64" style="42" customWidth="1"/>
    <col min="10558" max="10558" width="97.85546875" style="42" customWidth="1"/>
    <col min="10559" max="10752" width="8.85546875" style="42"/>
    <col min="10753" max="10753" width="1.28515625" style="42" customWidth="1"/>
    <col min="10754" max="10754" width="44.85546875" style="42" customWidth="1"/>
    <col min="10755" max="10755" width="47.28515625" style="42" customWidth="1"/>
    <col min="10756" max="10756" width="8.140625" style="42" customWidth="1"/>
    <col min="10757" max="10757" width="8.28515625" style="42" customWidth="1"/>
    <col min="10758" max="10758" width="5.42578125" style="42" customWidth="1"/>
    <col min="10759" max="10759" width="8.5703125" style="42" customWidth="1"/>
    <col min="10760" max="10760" width="13.7109375" style="42" customWidth="1"/>
    <col min="10761" max="10761" width="15.7109375" style="42" customWidth="1"/>
    <col min="10762" max="10762" width="14.7109375" style="42" customWidth="1"/>
    <col min="10763" max="10763" width="15" style="42" customWidth="1"/>
    <col min="10764" max="10765" width="14.28515625" style="42" customWidth="1"/>
    <col min="10766" max="10766" width="0" style="42" hidden="1" customWidth="1"/>
    <col min="10767" max="10767" width="18.85546875" style="42" customWidth="1"/>
    <col min="10768" max="10780" width="8" style="42" customWidth="1"/>
    <col min="10781" max="10784" width="9.28515625" style="42" customWidth="1"/>
    <col min="10785" max="10812" width="8.85546875" style="42"/>
    <col min="10813" max="10813" width="64" style="42" customWidth="1"/>
    <col min="10814" max="10814" width="97.85546875" style="42" customWidth="1"/>
    <col min="10815" max="11008" width="8.85546875" style="42"/>
    <col min="11009" max="11009" width="1.28515625" style="42" customWidth="1"/>
    <col min="11010" max="11010" width="44.85546875" style="42" customWidth="1"/>
    <col min="11011" max="11011" width="47.28515625" style="42" customWidth="1"/>
    <col min="11012" max="11012" width="8.140625" style="42" customWidth="1"/>
    <col min="11013" max="11013" width="8.28515625" style="42" customWidth="1"/>
    <col min="11014" max="11014" width="5.42578125" style="42" customWidth="1"/>
    <col min="11015" max="11015" width="8.5703125" style="42" customWidth="1"/>
    <col min="11016" max="11016" width="13.7109375" style="42" customWidth="1"/>
    <col min="11017" max="11017" width="15.7109375" style="42" customWidth="1"/>
    <col min="11018" max="11018" width="14.7109375" style="42" customWidth="1"/>
    <col min="11019" max="11019" width="15" style="42" customWidth="1"/>
    <col min="11020" max="11021" width="14.28515625" style="42" customWidth="1"/>
    <col min="11022" max="11022" width="0" style="42" hidden="1" customWidth="1"/>
    <col min="11023" max="11023" width="18.85546875" style="42" customWidth="1"/>
    <col min="11024" max="11036" width="8" style="42" customWidth="1"/>
    <col min="11037" max="11040" width="9.28515625" style="42" customWidth="1"/>
    <col min="11041" max="11068" width="8.85546875" style="42"/>
    <col min="11069" max="11069" width="64" style="42" customWidth="1"/>
    <col min="11070" max="11070" width="97.85546875" style="42" customWidth="1"/>
    <col min="11071" max="11264" width="8.85546875" style="42"/>
    <col min="11265" max="11265" width="1.28515625" style="42" customWidth="1"/>
    <col min="11266" max="11266" width="44.85546875" style="42" customWidth="1"/>
    <col min="11267" max="11267" width="47.28515625" style="42" customWidth="1"/>
    <col min="11268" max="11268" width="8.140625" style="42" customWidth="1"/>
    <col min="11269" max="11269" width="8.28515625" style="42" customWidth="1"/>
    <col min="11270" max="11270" width="5.42578125" style="42" customWidth="1"/>
    <col min="11271" max="11271" width="8.5703125" style="42" customWidth="1"/>
    <col min="11272" max="11272" width="13.7109375" style="42" customWidth="1"/>
    <col min="11273" max="11273" width="15.7109375" style="42" customWidth="1"/>
    <col min="11274" max="11274" width="14.7109375" style="42" customWidth="1"/>
    <col min="11275" max="11275" width="15" style="42" customWidth="1"/>
    <col min="11276" max="11277" width="14.28515625" style="42" customWidth="1"/>
    <col min="11278" max="11278" width="0" style="42" hidden="1" customWidth="1"/>
    <col min="11279" max="11279" width="18.85546875" style="42" customWidth="1"/>
    <col min="11280" max="11292" width="8" style="42" customWidth="1"/>
    <col min="11293" max="11296" width="9.28515625" style="42" customWidth="1"/>
    <col min="11297" max="11324" width="8.85546875" style="42"/>
    <col min="11325" max="11325" width="64" style="42" customWidth="1"/>
    <col min="11326" max="11326" width="97.85546875" style="42" customWidth="1"/>
    <col min="11327" max="11520" width="8.85546875" style="42"/>
    <col min="11521" max="11521" width="1.28515625" style="42" customWidth="1"/>
    <col min="11522" max="11522" width="44.85546875" style="42" customWidth="1"/>
    <col min="11523" max="11523" width="47.28515625" style="42" customWidth="1"/>
    <col min="11524" max="11524" width="8.140625" style="42" customWidth="1"/>
    <col min="11525" max="11525" width="8.28515625" style="42" customWidth="1"/>
    <col min="11526" max="11526" width="5.42578125" style="42" customWidth="1"/>
    <col min="11527" max="11527" width="8.5703125" style="42" customWidth="1"/>
    <col min="11528" max="11528" width="13.7109375" style="42" customWidth="1"/>
    <col min="11529" max="11529" width="15.7109375" style="42" customWidth="1"/>
    <col min="11530" max="11530" width="14.7109375" style="42" customWidth="1"/>
    <col min="11531" max="11531" width="15" style="42" customWidth="1"/>
    <col min="11532" max="11533" width="14.28515625" style="42" customWidth="1"/>
    <col min="11534" max="11534" width="0" style="42" hidden="1" customWidth="1"/>
    <col min="11535" max="11535" width="18.85546875" style="42" customWidth="1"/>
    <col min="11536" max="11548" width="8" style="42" customWidth="1"/>
    <col min="11549" max="11552" width="9.28515625" style="42" customWidth="1"/>
    <col min="11553" max="11580" width="8.85546875" style="42"/>
    <col min="11581" max="11581" width="64" style="42" customWidth="1"/>
    <col min="11582" max="11582" width="97.85546875" style="42" customWidth="1"/>
    <col min="11583" max="11776" width="8.85546875" style="42"/>
    <col min="11777" max="11777" width="1.28515625" style="42" customWidth="1"/>
    <col min="11778" max="11778" width="44.85546875" style="42" customWidth="1"/>
    <col min="11779" max="11779" width="47.28515625" style="42" customWidth="1"/>
    <col min="11780" max="11780" width="8.140625" style="42" customWidth="1"/>
    <col min="11781" max="11781" width="8.28515625" style="42" customWidth="1"/>
    <col min="11782" max="11782" width="5.42578125" style="42" customWidth="1"/>
    <col min="11783" max="11783" width="8.5703125" style="42" customWidth="1"/>
    <col min="11784" max="11784" width="13.7109375" style="42" customWidth="1"/>
    <col min="11785" max="11785" width="15.7109375" style="42" customWidth="1"/>
    <col min="11786" max="11786" width="14.7109375" style="42" customWidth="1"/>
    <col min="11787" max="11787" width="15" style="42" customWidth="1"/>
    <col min="11788" max="11789" width="14.28515625" style="42" customWidth="1"/>
    <col min="11790" max="11790" width="0" style="42" hidden="1" customWidth="1"/>
    <col min="11791" max="11791" width="18.85546875" style="42" customWidth="1"/>
    <col min="11792" max="11804" width="8" style="42" customWidth="1"/>
    <col min="11805" max="11808" width="9.28515625" style="42" customWidth="1"/>
    <col min="11809" max="11836" width="8.85546875" style="42"/>
    <col min="11837" max="11837" width="64" style="42" customWidth="1"/>
    <col min="11838" max="11838" width="97.85546875" style="42" customWidth="1"/>
    <col min="11839" max="12032" width="8.85546875" style="42"/>
    <col min="12033" max="12033" width="1.28515625" style="42" customWidth="1"/>
    <col min="12034" max="12034" width="44.85546875" style="42" customWidth="1"/>
    <col min="12035" max="12035" width="47.28515625" style="42" customWidth="1"/>
    <col min="12036" max="12036" width="8.140625" style="42" customWidth="1"/>
    <col min="12037" max="12037" width="8.28515625" style="42" customWidth="1"/>
    <col min="12038" max="12038" width="5.42578125" style="42" customWidth="1"/>
    <col min="12039" max="12039" width="8.5703125" style="42" customWidth="1"/>
    <col min="12040" max="12040" width="13.7109375" style="42" customWidth="1"/>
    <col min="12041" max="12041" width="15.7109375" style="42" customWidth="1"/>
    <col min="12042" max="12042" width="14.7109375" style="42" customWidth="1"/>
    <col min="12043" max="12043" width="15" style="42" customWidth="1"/>
    <col min="12044" max="12045" width="14.28515625" style="42" customWidth="1"/>
    <col min="12046" max="12046" width="0" style="42" hidden="1" customWidth="1"/>
    <col min="12047" max="12047" width="18.85546875" style="42" customWidth="1"/>
    <col min="12048" max="12060" width="8" style="42" customWidth="1"/>
    <col min="12061" max="12064" width="9.28515625" style="42" customWidth="1"/>
    <col min="12065" max="12092" width="8.85546875" style="42"/>
    <col min="12093" max="12093" width="64" style="42" customWidth="1"/>
    <col min="12094" max="12094" width="97.85546875" style="42" customWidth="1"/>
    <col min="12095" max="12288" width="8.85546875" style="42"/>
    <col min="12289" max="12289" width="1.28515625" style="42" customWidth="1"/>
    <col min="12290" max="12290" width="44.85546875" style="42" customWidth="1"/>
    <col min="12291" max="12291" width="47.28515625" style="42" customWidth="1"/>
    <col min="12292" max="12292" width="8.140625" style="42" customWidth="1"/>
    <col min="12293" max="12293" width="8.28515625" style="42" customWidth="1"/>
    <col min="12294" max="12294" width="5.42578125" style="42" customWidth="1"/>
    <col min="12295" max="12295" width="8.5703125" style="42" customWidth="1"/>
    <col min="12296" max="12296" width="13.7109375" style="42" customWidth="1"/>
    <col min="12297" max="12297" width="15.7109375" style="42" customWidth="1"/>
    <col min="12298" max="12298" width="14.7109375" style="42" customWidth="1"/>
    <col min="12299" max="12299" width="15" style="42" customWidth="1"/>
    <col min="12300" max="12301" width="14.28515625" style="42" customWidth="1"/>
    <col min="12302" max="12302" width="0" style="42" hidden="1" customWidth="1"/>
    <col min="12303" max="12303" width="18.85546875" style="42" customWidth="1"/>
    <col min="12304" max="12316" width="8" style="42" customWidth="1"/>
    <col min="12317" max="12320" width="9.28515625" style="42" customWidth="1"/>
    <col min="12321" max="12348" width="8.85546875" style="42"/>
    <col min="12349" max="12349" width="64" style="42" customWidth="1"/>
    <col min="12350" max="12350" width="97.85546875" style="42" customWidth="1"/>
    <col min="12351" max="12544" width="8.85546875" style="42"/>
    <col min="12545" max="12545" width="1.28515625" style="42" customWidth="1"/>
    <col min="12546" max="12546" width="44.85546875" style="42" customWidth="1"/>
    <col min="12547" max="12547" width="47.28515625" style="42" customWidth="1"/>
    <col min="12548" max="12548" width="8.140625" style="42" customWidth="1"/>
    <col min="12549" max="12549" width="8.28515625" style="42" customWidth="1"/>
    <col min="12550" max="12550" width="5.42578125" style="42" customWidth="1"/>
    <col min="12551" max="12551" width="8.5703125" style="42" customWidth="1"/>
    <col min="12552" max="12552" width="13.7109375" style="42" customWidth="1"/>
    <col min="12553" max="12553" width="15.7109375" style="42" customWidth="1"/>
    <col min="12554" max="12554" width="14.7109375" style="42" customWidth="1"/>
    <col min="12555" max="12555" width="15" style="42" customWidth="1"/>
    <col min="12556" max="12557" width="14.28515625" style="42" customWidth="1"/>
    <col min="12558" max="12558" width="0" style="42" hidden="1" customWidth="1"/>
    <col min="12559" max="12559" width="18.85546875" style="42" customWidth="1"/>
    <col min="12560" max="12572" width="8" style="42" customWidth="1"/>
    <col min="12573" max="12576" width="9.28515625" style="42" customWidth="1"/>
    <col min="12577" max="12604" width="8.85546875" style="42"/>
    <col min="12605" max="12605" width="64" style="42" customWidth="1"/>
    <col min="12606" max="12606" width="97.85546875" style="42" customWidth="1"/>
    <col min="12607" max="12800" width="8.85546875" style="42"/>
    <col min="12801" max="12801" width="1.28515625" style="42" customWidth="1"/>
    <col min="12802" max="12802" width="44.85546875" style="42" customWidth="1"/>
    <col min="12803" max="12803" width="47.28515625" style="42" customWidth="1"/>
    <col min="12804" max="12804" width="8.140625" style="42" customWidth="1"/>
    <col min="12805" max="12805" width="8.28515625" style="42" customWidth="1"/>
    <col min="12806" max="12806" width="5.42578125" style="42" customWidth="1"/>
    <col min="12807" max="12807" width="8.5703125" style="42" customWidth="1"/>
    <col min="12808" max="12808" width="13.7109375" style="42" customWidth="1"/>
    <col min="12809" max="12809" width="15.7109375" style="42" customWidth="1"/>
    <col min="12810" max="12810" width="14.7109375" style="42" customWidth="1"/>
    <col min="12811" max="12811" width="15" style="42" customWidth="1"/>
    <col min="12812" max="12813" width="14.28515625" style="42" customWidth="1"/>
    <col min="12814" max="12814" width="0" style="42" hidden="1" customWidth="1"/>
    <col min="12815" max="12815" width="18.85546875" style="42" customWidth="1"/>
    <col min="12816" max="12828" width="8" style="42" customWidth="1"/>
    <col min="12829" max="12832" width="9.28515625" style="42" customWidth="1"/>
    <col min="12833" max="12860" width="8.85546875" style="42"/>
    <col min="12861" max="12861" width="64" style="42" customWidth="1"/>
    <col min="12862" max="12862" width="97.85546875" style="42" customWidth="1"/>
    <col min="12863" max="13056" width="8.85546875" style="42"/>
    <col min="13057" max="13057" width="1.28515625" style="42" customWidth="1"/>
    <col min="13058" max="13058" width="44.85546875" style="42" customWidth="1"/>
    <col min="13059" max="13059" width="47.28515625" style="42" customWidth="1"/>
    <col min="13060" max="13060" width="8.140625" style="42" customWidth="1"/>
    <col min="13061" max="13061" width="8.28515625" style="42" customWidth="1"/>
    <col min="13062" max="13062" width="5.42578125" style="42" customWidth="1"/>
    <col min="13063" max="13063" width="8.5703125" style="42" customWidth="1"/>
    <col min="13064" max="13064" width="13.7109375" style="42" customWidth="1"/>
    <col min="13065" max="13065" width="15.7109375" style="42" customWidth="1"/>
    <col min="13066" max="13066" width="14.7109375" style="42" customWidth="1"/>
    <col min="13067" max="13067" width="15" style="42" customWidth="1"/>
    <col min="13068" max="13069" width="14.28515625" style="42" customWidth="1"/>
    <col min="13070" max="13070" width="0" style="42" hidden="1" customWidth="1"/>
    <col min="13071" max="13071" width="18.85546875" style="42" customWidth="1"/>
    <col min="13072" max="13084" width="8" style="42" customWidth="1"/>
    <col min="13085" max="13088" width="9.28515625" style="42" customWidth="1"/>
    <col min="13089" max="13116" width="8.85546875" style="42"/>
    <col min="13117" max="13117" width="64" style="42" customWidth="1"/>
    <col min="13118" max="13118" width="97.85546875" style="42" customWidth="1"/>
    <col min="13119" max="13312" width="8.85546875" style="42"/>
    <col min="13313" max="13313" width="1.28515625" style="42" customWidth="1"/>
    <col min="13314" max="13314" width="44.85546875" style="42" customWidth="1"/>
    <col min="13315" max="13315" width="47.28515625" style="42" customWidth="1"/>
    <col min="13316" max="13316" width="8.140625" style="42" customWidth="1"/>
    <col min="13317" max="13317" width="8.28515625" style="42" customWidth="1"/>
    <col min="13318" max="13318" width="5.42578125" style="42" customWidth="1"/>
    <col min="13319" max="13319" width="8.5703125" style="42" customWidth="1"/>
    <col min="13320" max="13320" width="13.7109375" style="42" customWidth="1"/>
    <col min="13321" max="13321" width="15.7109375" style="42" customWidth="1"/>
    <col min="13322" max="13322" width="14.7109375" style="42" customWidth="1"/>
    <col min="13323" max="13323" width="15" style="42" customWidth="1"/>
    <col min="13324" max="13325" width="14.28515625" style="42" customWidth="1"/>
    <col min="13326" max="13326" width="0" style="42" hidden="1" customWidth="1"/>
    <col min="13327" max="13327" width="18.85546875" style="42" customWidth="1"/>
    <col min="13328" max="13340" width="8" style="42" customWidth="1"/>
    <col min="13341" max="13344" width="9.28515625" style="42" customWidth="1"/>
    <col min="13345" max="13372" width="8.85546875" style="42"/>
    <col min="13373" max="13373" width="64" style="42" customWidth="1"/>
    <col min="13374" max="13374" width="97.85546875" style="42" customWidth="1"/>
    <col min="13375" max="13568" width="8.85546875" style="42"/>
    <col min="13569" max="13569" width="1.28515625" style="42" customWidth="1"/>
    <col min="13570" max="13570" width="44.85546875" style="42" customWidth="1"/>
    <col min="13571" max="13571" width="47.28515625" style="42" customWidth="1"/>
    <col min="13572" max="13572" width="8.140625" style="42" customWidth="1"/>
    <col min="13573" max="13573" width="8.28515625" style="42" customWidth="1"/>
    <col min="13574" max="13574" width="5.42578125" style="42" customWidth="1"/>
    <col min="13575" max="13575" width="8.5703125" style="42" customWidth="1"/>
    <col min="13576" max="13576" width="13.7109375" style="42" customWidth="1"/>
    <col min="13577" max="13577" width="15.7109375" style="42" customWidth="1"/>
    <col min="13578" max="13578" width="14.7109375" style="42" customWidth="1"/>
    <col min="13579" max="13579" width="15" style="42" customWidth="1"/>
    <col min="13580" max="13581" width="14.28515625" style="42" customWidth="1"/>
    <col min="13582" max="13582" width="0" style="42" hidden="1" customWidth="1"/>
    <col min="13583" max="13583" width="18.85546875" style="42" customWidth="1"/>
    <col min="13584" max="13596" width="8" style="42" customWidth="1"/>
    <col min="13597" max="13600" width="9.28515625" style="42" customWidth="1"/>
    <col min="13601" max="13628" width="8.85546875" style="42"/>
    <col min="13629" max="13629" width="64" style="42" customWidth="1"/>
    <col min="13630" max="13630" width="97.85546875" style="42" customWidth="1"/>
    <col min="13631" max="13824" width="8.85546875" style="42"/>
    <col min="13825" max="13825" width="1.28515625" style="42" customWidth="1"/>
    <col min="13826" max="13826" width="44.85546875" style="42" customWidth="1"/>
    <col min="13827" max="13827" width="47.28515625" style="42" customWidth="1"/>
    <col min="13828" max="13828" width="8.140625" style="42" customWidth="1"/>
    <col min="13829" max="13829" width="8.28515625" style="42" customWidth="1"/>
    <col min="13830" max="13830" width="5.42578125" style="42" customWidth="1"/>
    <col min="13831" max="13831" width="8.5703125" style="42" customWidth="1"/>
    <col min="13832" max="13832" width="13.7109375" style="42" customWidth="1"/>
    <col min="13833" max="13833" width="15.7109375" style="42" customWidth="1"/>
    <col min="13834" max="13834" width="14.7109375" style="42" customWidth="1"/>
    <col min="13835" max="13835" width="15" style="42" customWidth="1"/>
    <col min="13836" max="13837" width="14.28515625" style="42" customWidth="1"/>
    <col min="13838" max="13838" width="0" style="42" hidden="1" customWidth="1"/>
    <col min="13839" max="13839" width="18.85546875" style="42" customWidth="1"/>
    <col min="13840" max="13852" width="8" style="42" customWidth="1"/>
    <col min="13853" max="13856" width="9.28515625" style="42" customWidth="1"/>
    <col min="13857" max="13884" width="8.85546875" style="42"/>
    <col min="13885" max="13885" width="64" style="42" customWidth="1"/>
    <col min="13886" max="13886" width="97.85546875" style="42" customWidth="1"/>
    <col min="13887" max="14080" width="8.85546875" style="42"/>
    <col min="14081" max="14081" width="1.28515625" style="42" customWidth="1"/>
    <col min="14082" max="14082" width="44.85546875" style="42" customWidth="1"/>
    <col min="14083" max="14083" width="47.28515625" style="42" customWidth="1"/>
    <col min="14084" max="14084" width="8.140625" style="42" customWidth="1"/>
    <col min="14085" max="14085" width="8.28515625" style="42" customWidth="1"/>
    <col min="14086" max="14086" width="5.42578125" style="42" customWidth="1"/>
    <col min="14087" max="14087" width="8.5703125" style="42" customWidth="1"/>
    <col min="14088" max="14088" width="13.7109375" style="42" customWidth="1"/>
    <col min="14089" max="14089" width="15.7109375" style="42" customWidth="1"/>
    <col min="14090" max="14090" width="14.7109375" style="42" customWidth="1"/>
    <col min="14091" max="14091" width="15" style="42" customWidth="1"/>
    <col min="14092" max="14093" width="14.28515625" style="42" customWidth="1"/>
    <col min="14094" max="14094" width="0" style="42" hidden="1" customWidth="1"/>
    <col min="14095" max="14095" width="18.85546875" style="42" customWidth="1"/>
    <col min="14096" max="14108" width="8" style="42" customWidth="1"/>
    <col min="14109" max="14112" width="9.28515625" style="42" customWidth="1"/>
    <col min="14113" max="14140" width="8.85546875" style="42"/>
    <col min="14141" max="14141" width="64" style="42" customWidth="1"/>
    <col min="14142" max="14142" width="97.85546875" style="42" customWidth="1"/>
    <col min="14143" max="14336" width="8.85546875" style="42"/>
    <col min="14337" max="14337" width="1.28515625" style="42" customWidth="1"/>
    <col min="14338" max="14338" width="44.85546875" style="42" customWidth="1"/>
    <col min="14339" max="14339" width="47.28515625" style="42" customWidth="1"/>
    <col min="14340" max="14340" width="8.140625" style="42" customWidth="1"/>
    <col min="14341" max="14341" width="8.28515625" style="42" customWidth="1"/>
    <col min="14342" max="14342" width="5.42578125" style="42" customWidth="1"/>
    <col min="14343" max="14343" width="8.5703125" style="42" customWidth="1"/>
    <col min="14344" max="14344" width="13.7109375" style="42" customWidth="1"/>
    <col min="14345" max="14345" width="15.7109375" style="42" customWidth="1"/>
    <col min="14346" max="14346" width="14.7109375" style="42" customWidth="1"/>
    <col min="14347" max="14347" width="15" style="42" customWidth="1"/>
    <col min="14348" max="14349" width="14.28515625" style="42" customWidth="1"/>
    <col min="14350" max="14350" width="0" style="42" hidden="1" customWidth="1"/>
    <col min="14351" max="14351" width="18.85546875" style="42" customWidth="1"/>
    <col min="14352" max="14364" width="8" style="42" customWidth="1"/>
    <col min="14365" max="14368" width="9.28515625" style="42" customWidth="1"/>
    <col min="14369" max="14396" width="8.85546875" style="42"/>
    <col min="14397" max="14397" width="64" style="42" customWidth="1"/>
    <col min="14398" max="14398" width="97.85546875" style="42" customWidth="1"/>
    <col min="14399" max="14592" width="8.85546875" style="42"/>
    <col min="14593" max="14593" width="1.28515625" style="42" customWidth="1"/>
    <col min="14594" max="14594" width="44.85546875" style="42" customWidth="1"/>
    <col min="14595" max="14595" width="47.28515625" style="42" customWidth="1"/>
    <col min="14596" max="14596" width="8.140625" style="42" customWidth="1"/>
    <col min="14597" max="14597" width="8.28515625" style="42" customWidth="1"/>
    <col min="14598" max="14598" width="5.42578125" style="42" customWidth="1"/>
    <col min="14599" max="14599" width="8.5703125" style="42" customWidth="1"/>
    <col min="14600" max="14600" width="13.7109375" style="42" customWidth="1"/>
    <col min="14601" max="14601" width="15.7109375" style="42" customWidth="1"/>
    <col min="14602" max="14602" width="14.7109375" style="42" customWidth="1"/>
    <col min="14603" max="14603" width="15" style="42" customWidth="1"/>
    <col min="14604" max="14605" width="14.28515625" style="42" customWidth="1"/>
    <col min="14606" max="14606" width="0" style="42" hidden="1" customWidth="1"/>
    <col min="14607" max="14607" width="18.85546875" style="42" customWidth="1"/>
    <col min="14608" max="14620" width="8" style="42" customWidth="1"/>
    <col min="14621" max="14624" width="9.28515625" style="42" customWidth="1"/>
    <col min="14625" max="14652" width="8.85546875" style="42"/>
    <col min="14653" max="14653" width="64" style="42" customWidth="1"/>
    <col min="14654" max="14654" width="97.85546875" style="42" customWidth="1"/>
    <col min="14655" max="14848" width="8.85546875" style="42"/>
    <col min="14849" max="14849" width="1.28515625" style="42" customWidth="1"/>
    <col min="14850" max="14850" width="44.85546875" style="42" customWidth="1"/>
    <col min="14851" max="14851" width="47.28515625" style="42" customWidth="1"/>
    <col min="14852" max="14852" width="8.140625" style="42" customWidth="1"/>
    <col min="14853" max="14853" width="8.28515625" style="42" customWidth="1"/>
    <col min="14854" max="14854" width="5.42578125" style="42" customWidth="1"/>
    <col min="14855" max="14855" width="8.5703125" style="42" customWidth="1"/>
    <col min="14856" max="14856" width="13.7109375" style="42" customWidth="1"/>
    <col min="14857" max="14857" width="15.7109375" style="42" customWidth="1"/>
    <col min="14858" max="14858" width="14.7109375" style="42" customWidth="1"/>
    <col min="14859" max="14859" width="15" style="42" customWidth="1"/>
    <col min="14860" max="14861" width="14.28515625" style="42" customWidth="1"/>
    <col min="14862" max="14862" width="0" style="42" hidden="1" customWidth="1"/>
    <col min="14863" max="14863" width="18.85546875" style="42" customWidth="1"/>
    <col min="14864" max="14876" width="8" style="42" customWidth="1"/>
    <col min="14877" max="14880" width="9.28515625" style="42" customWidth="1"/>
    <col min="14881" max="14908" width="8.85546875" style="42"/>
    <col min="14909" max="14909" width="64" style="42" customWidth="1"/>
    <col min="14910" max="14910" width="97.85546875" style="42" customWidth="1"/>
    <col min="14911" max="15104" width="8.85546875" style="42"/>
    <col min="15105" max="15105" width="1.28515625" style="42" customWidth="1"/>
    <col min="15106" max="15106" width="44.85546875" style="42" customWidth="1"/>
    <col min="15107" max="15107" width="47.28515625" style="42" customWidth="1"/>
    <col min="15108" max="15108" width="8.140625" style="42" customWidth="1"/>
    <col min="15109" max="15109" width="8.28515625" style="42" customWidth="1"/>
    <col min="15110" max="15110" width="5.42578125" style="42" customWidth="1"/>
    <col min="15111" max="15111" width="8.5703125" style="42" customWidth="1"/>
    <col min="15112" max="15112" width="13.7109375" style="42" customWidth="1"/>
    <col min="15113" max="15113" width="15.7109375" style="42" customWidth="1"/>
    <col min="15114" max="15114" width="14.7109375" style="42" customWidth="1"/>
    <col min="15115" max="15115" width="15" style="42" customWidth="1"/>
    <col min="15116" max="15117" width="14.28515625" style="42" customWidth="1"/>
    <col min="15118" max="15118" width="0" style="42" hidden="1" customWidth="1"/>
    <col min="15119" max="15119" width="18.85546875" style="42" customWidth="1"/>
    <col min="15120" max="15132" width="8" style="42" customWidth="1"/>
    <col min="15133" max="15136" width="9.28515625" style="42" customWidth="1"/>
    <col min="15137" max="15164" width="8.85546875" style="42"/>
    <col min="15165" max="15165" width="64" style="42" customWidth="1"/>
    <col min="15166" max="15166" width="97.85546875" style="42" customWidth="1"/>
    <col min="15167" max="15360" width="8.85546875" style="42"/>
    <col min="15361" max="15361" width="1.28515625" style="42" customWidth="1"/>
    <col min="15362" max="15362" width="44.85546875" style="42" customWidth="1"/>
    <col min="15363" max="15363" width="47.28515625" style="42" customWidth="1"/>
    <col min="15364" max="15364" width="8.140625" style="42" customWidth="1"/>
    <col min="15365" max="15365" width="8.28515625" style="42" customWidth="1"/>
    <col min="15366" max="15366" width="5.42578125" style="42" customWidth="1"/>
    <col min="15367" max="15367" width="8.5703125" style="42" customWidth="1"/>
    <col min="15368" max="15368" width="13.7109375" style="42" customWidth="1"/>
    <col min="15369" max="15369" width="15.7109375" style="42" customWidth="1"/>
    <col min="15370" max="15370" width="14.7109375" style="42" customWidth="1"/>
    <col min="15371" max="15371" width="15" style="42" customWidth="1"/>
    <col min="15372" max="15373" width="14.28515625" style="42" customWidth="1"/>
    <col min="15374" max="15374" width="0" style="42" hidden="1" customWidth="1"/>
    <col min="15375" max="15375" width="18.85546875" style="42" customWidth="1"/>
    <col min="15376" max="15388" width="8" style="42" customWidth="1"/>
    <col min="15389" max="15392" width="9.28515625" style="42" customWidth="1"/>
    <col min="15393" max="15420" width="8.85546875" style="42"/>
    <col min="15421" max="15421" width="64" style="42" customWidth="1"/>
    <col min="15422" max="15422" width="97.85546875" style="42" customWidth="1"/>
    <col min="15423" max="15616" width="8.85546875" style="42"/>
    <col min="15617" max="15617" width="1.28515625" style="42" customWidth="1"/>
    <col min="15618" max="15618" width="44.85546875" style="42" customWidth="1"/>
    <col min="15619" max="15619" width="47.28515625" style="42" customWidth="1"/>
    <col min="15620" max="15620" width="8.140625" style="42" customWidth="1"/>
    <col min="15621" max="15621" width="8.28515625" style="42" customWidth="1"/>
    <col min="15622" max="15622" width="5.42578125" style="42" customWidth="1"/>
    <col min="15623" max="15623" width="8.5703125" style="42" customWidth="1"/>
    <col min="15624" max="15624" width="13.7109375" style="42" customWidth="1"/>
    <col min="15625" max="15625" width="15.7109375" style="42" customWidth="1"/>
    <col min="15626" max="15626" width="14.7109375" style="42" customWidth="1"/>
    <col min="15627" max="15627" width="15" style="42" customWidth="1"/>
    <col min="15628" max="15629" width="14.28515625" style="42" customWidth="1"/>
    <col min="15630" max="15630" width="0" style="42" hidden="1" customWidth="1"/>
    <col min="15631" max="15631" width="18.85546875" style="42" customWidth="1"/>
    <col min="15632" max="15644" width="8" style="42" customWidth="1"/>
    <col min="15645" max="15648" width="9.28515625" style="42" customWidth="1"/>
    <col min="15649" max="15676" width="8.85546875" style="42"/>
    <col min="15677" max="15677" width="64" style="42" customWidth="1"/>
    <col min="15678" max="15678" width="97.85546875" style="42" customWidth="1"/>
    <col min="15679" max="15872" width="8.85546875" style="42"/>
    <col min="15873" max="15873" width="1.28515625" style="42" customWidth="1"/>
    <col min="15874" max="15874" width="44.85546875" style="42" customWidth="1"/>
    <col min="15875" max="15875" width="47.28515625" style="42" customWidth="1"/>
    <col min="15876" max="15876" width="8.140625" style="42" customWidth="1"/>
    <col min="15877" max="15877" width="8.28515625" style="42" customWidth="1"/>
    <col min="15878" max="15878" width="5.42578125" style="42" customWidth="1"/>
    <col min="15879" max="15879" width="8.5703125" style="42" customWidth="1"/>
    <col min="15880" max="15880" width="13.7109375" style="42" customWidth="1"/>
    <col min="15881" max="15881" width="15.7109375" style="42" customWidth="1"/>
    <col min="15882" max="15882" width="14.7109375" style="42" customWidth="1"/>
    <col min="15883" max="15883" width="15" style="42" customWidth="1"/>
    <col min="15884" max="15885" width="14.28515625" style="42" customWidth="1"/>
    <col min="15886" max="15886" width="0" style="42" hidden="1" customWidth="1"/>
    <col min="15887" max="15887" width="18.85546875" style="42" customWidth="1"/>
    <col min="15888" max="15900" width="8" style="42" customWidth="1"/>
    <col min="15901" max="15904" width="9.28515625" style="42" customWidth="1"/>
    <col min="15905" max="15932" width="8.85546875" style="42"/>
    <col min="15933" max="15933" width="64" style="42" customWidth="1"/>
    <col min="15934" max="15934" width="97.85546875" style="42" customWidth="1"/>
    <col min="15935" max="16128" width="8.85546875" style="42"/>
    <col min="16129" max="16129" width="1.28515625" style="42" customWidth="1"/>
    <col min="16130" max="16130" width="44.85546875" style="42" customWidth="1"/>
    <col min="16131" max="16131" width="47.28515625" style="42" customWidth="1"/>
    <col min="16132" max="16132" width="8.140625" style="42" customWidth="1"/>
    <col min="16133" max="16133" width="8.28515625" style="42" customWidth="1"/>
    <col min="16134" max="16134" width="5.42578125" style="42" customWidth="1"/>
    <col min="16135" max="16135" width="8.5703125" style="42" customWidth="1"/>
    <col min="16136" max="16136" width="13.7109375" style="42" customWidth="1"/>
    <col min="16137" max="16137" width="15.7109375" style="42" customWidth="1"/>
    <col min="16138" max="16138" width="14.7109375" style="42" customWidth="1"/>
    <col min="16139" max="16139" width="15" style="42" customWidth="1"/>
    <col min="16140" max="16141" width="14.28515625" style="42" customWidth="1"/>
    <col min="16142" max="16142" width="0" style="42" hidden="1" customWidth="1"/>
    <col min="16143" max="16143" width="18.85546875" style="42" customWidth="1"/>
    <col min="16144" max="16156" width="8" style="42" customWidth="1"/>
    <col min="16157" max="16160" width="9.28515625" style="42" customWidth="1"/>
    <col min="16161" max="16188" width="8.85546875" style="42"/>
    <col min="16189" max="16189" width="64" style="42" customWidth="1"/>
    <col min="16190" max="16190" width="97.85546875" style="42" customWidth="1"/>
    <col min="16191" max="16383" width="8.85546875" style="42"/>
    <col min="16384" max="16384" width="9.140625" style="42" customWidth="1"/>
  </cols>
  <sheetData>
    <row r="1" spans="1:62" ht="34.9" customHeight="1" thickTop="1" thickBot="1" x14ac:dyDescent="0.3">
      <c r="A1" s="124"/>
      <c r="B1" s="520"/>
      <c r="C1" s="521"/>
      <c r="D1" s="521"/>
      <c r="E1" s="521"/>
      <c r="F1" s="521"/>
      <c r="G1" s="521"/>
      <c r="H1" s="521"/>
      <c r="I1" s="521"/>
      <c r="J1" s="521"/>
      <c r="K1" s="521"/>
      <c r="L1" s="521"/>
      <c r="M1" s="522"/>
      <c r="N1" s="125"/>
      <c r="BI1" s="43" t="s">
        <v>186</v>
      </c>
      <c r="BJ1" s="44" t="s">
        <v>187</v>
      </c>
    </row>
    <row r="2" spans="1:62" ht="34.9" customHeight="1" x14ac:dyDescent="0.25">
      <c r="A2" s="126"/>
      <c r="B2" s="533" t="s">
        <v>585</v>
      </c>
      <c r="C2" s="533"/>
      <c r="D2" s="533"/>
      <c r="E2" s="533"/>
      <c r="F2" s="533"/>
      <c r="G2" s="533"/>
      <c r="H2" s="533"/>
      <c r="I2" s="533"/>
      <c r="J2" s="533"/>
      <c r="K2" s="533"/>
      <c r="L2" s="533"/>
      <c r="M2" s="533"/>
      <c r="N2" s="127"/>
      <c r="BI2" s="128"/>
      <c r="BJ2" s="129"/>
    </row>
    <row r="3" spans="1:62" ht="34.9" customHeight="1" thickBot="1" x14ac:dyDescent="0.3">
      <c r="A3" s="183"/>
      <c r="B3" s="357"/>
      <c r="C3" s="357"/>
      <c r="D3" s="358"/>
      <c r="E3" s="358"/>
      <c r="F3" s="358"/>
      <c r="G3" s="359"/>
      <c r="H3" s="359"/>
      <c r="I3" s="359"/>
      <c r="J3" s="359"/>
      <c r="K3" s="359"/>
      <c r="L3" s="359"/>
      <c r="M3" s="360"/>
      <c r="N3" s="127"/>
      <c r="BI3" s="128"/>
      <c r="BJ3" s="129"/>
    </row>
    <row r="4" spans="1:62" ht="34.9" customHeight="1" thickBot="1" x14ac:dyDescent="0.3">
      <c r="A4" s="183"/>
      <c r="B4" s="357"/>
      <c r="C4" s="357"/>
      <c r="D4" s="358"/>
      <c r="E4" s="358"/>
      <c r="F4" s="358"/>
      <c r="G4" s="359"/>
      <c r="H4" s="359"/>
      <c r="I4" s="359"/>
      <c r="J4" s="359"/>
      <c r="K4" s="359"/>
      <c r="L4" s="359"/>
      <c r="M4" s="361"/>
      <c r="N4" s="127"/>
      <c r="BI4" s="43" t="s">
        <v>186</v>
      </c>
      <c r="BJ4" s="44" t="s">
        <v>187</v>
      </c>
    </row>
    <row r="5" spans="1:62" ht="34.9" customHeight="1" x14ac:dyDescent="0.25">
      <c r="A5" s="183"/>
      <c r="B5" s="362" t="s">
        <v>587</v>
      </c>
      <c r="C5" s="364" t="str">
        <f>Dirigente!C5</f>
        <v>Comune di Golfo Aranci</v>
      </c>
      <c r="D5" s="358"/>
      <c r="E5" s="534" t="s">
        <v>576</v>
      </c>
      <c r="F5" s="534"/>
      <c r="G5" s="534"/>
      <c r="H5" s="534"/>
      <c r="I5" s="534"/>
      <c r="J5" s="534"/>
      <c r="K5" s="357"/>
      <c r="L5" s="358" t="s">
        <v>227</v>
      </c>
      <c r="M5" s="361"/>
      <c r="N5" s="127"/>
      <c r="BI5" s="47" t="s">
        <v>190</v>
      </c>
      <c r="BJ5" s="48" t="s">
        <v>191</v>
      </c>
    </row>
    <row r="6" spans="1:62" ht="34.9" customHeight="1" x14ac:dyDescent="0.25">
      <c r="A6" s="183"/>
      <c r="B6" s="362" t="s">
        <v>588</v>
      </c>
      <c r="C6" s="365" t="str">
        <f>Dirigente!C6</f>
        <v>Finanziario, risorse umane e tributi</v>
      </c>
      <c r="D6" s="358"/>
      <c r="E6" s="535"/>
      <c r="F6" s="535"/>
      <c r="G6" s="535"/>
      <c r="H6" s="535"/>
      <c r="I6" s="535"/>
      <c r="J6" s="535"/>
      <c r="L6" s="358">
        <v>2024</v>
      </c>
      <c r="M6" s="361"/>
      <c r="N6" s="127"/>
      <c r="BI6" s="49" t="s">
        <v>193</v>
      </c>
      <c r="BJ6" s="50" t="s">
        <v>194</v>
      </c>
    </row>
    <row r="7" spans="1:62" ht="34.9" customHeight="1" x14ac:dyDescent="0.25">
      <c r="A7" s="183"/>
      <c r="B7" s="362" t="s">
        <v>589</v>
      </c>
      <c r="C7" s="365" t="str">
        <f>Dirigente!C7</f>
        <v>Simone Bertuccelli</v>
      </c>
      <c r="D7" s="359"/>
      <c r="E7" s="359"/>
      <c r="F7" s="359"/>
      <c r="G7" s="359"/>
      <c r="H7" s="359"/>
      <c r="I7" s="359"/>
      <c r="J7" s="359"/>
      <c r="K7" s="359"/>
      <c r="L7" s="359"/>
      <c r="M7" s="361"/>
      <c r="N7" s="127"/>
      <c r="BI7" s="49" t="s">
        <v>196</v>
      </c>
      <c r="BJ7" s="50" t="s">
        <v>197</v>
      </c>
    </row>
    <row r="8" spans="1:62" ht="34.9" customHeight="1" thickBot="1" x14ac:dyDescent="0.3">
      <c r="A8" s="183"/>
      <c r="B8" s="362" t="s">
        <v>229</v>
      </c>
      <c r="C8" s="365"/>
      <c r="D8" s="359"/>
      <c r="E8" s="359"/>
      <c r="F8" s="359"/>
      <c r="G8" s="359"/>
      <c r="H8" s="359"/>
      <c r="I8" s="359"/>
      <c r="J8" s="359"/>
      <c r="K8" s="359"/>
      <c r="L8" s="359"/>
      <c r="M8" s="361"/>
      <c r="N8" s="127"/>
      <c r="BI8" s="355"/>
      <c r="BJ8" s="356"/>
    </row>
    <row r="9" spans="1:62" ht="34.9" customHeight="1" thickBot="1" x14ac:dyDescent="0.3">
      <c r="A9" s="183"/>
      <c r="B9" s="362"/>
      <c r="C9" s="357"/>
      <c r="D9" s="359"/>
      <c r="E9" s="359"/>
      <c r="F9" s="359"/>
      <c r="G9" s="359"/>
      <c r="H9" s="359"/>
      <c r="I9" s="359"/>
      <c r="J9" s="359"/>
      <c r="K9" s="359"/>
      <c r="L9" s="359"/>
      <c r="M9" s="363"/>
      <c r="N9" s="127"/>
      <c r="BI9" s="43" t="s">
        <v>186</v>
      </c>
      <c r="BJ9" s="44" t="s">
        <v>187</v>
      </c>
    </row>
    <row r="10" spans="1:62" ht="34.9" customHeight="1" x14ac:dyDescent="0.25">
      <c r="A10" s="126"/>
      <c r="B10" s="501" t="s">
        <v>263</v>
      </c>
      <c r="C10" s="501"/>
      <c r="D10" s="502" t="s">
        <v>264</v>
      </c>
      <c r="E10" s="502" t="s">
        <v>265</v>
      </c>
      <c r="F10" s="502" t="s">
        <v>266</v>
      </c>
      <c r="G10" s="503" t="s">
        <v>267</v>
      </c>
      <c r="H10" s="504" t="s">
        <v>268</v>
      </c>
      <c r="I10" s="504"/>
      <c r="J10" s="504"/>
      <c r="K10" s="504"/>
      <c r="L10" s="504"/>
      <c r="M10" s="505" t="s">
        <v>269</v>
      </c>
      <c r="N10" s="127"/>
      <c r="BI10" s="49" t="s">
        <v>201</v>
      </c>
      <c r="BJ10" s="50" t="s">
        <v>202</v>
      </c>
    </row>
    <row r="11" spans="1:62" ht="34.9" customHeight="1" x14ac:dyDescent="0.25">
      <c r="A11" s="126"/>
      <c r="B11" s="501"/>
      <c r="C11" s="501"/>
      <c r="D11" s="502"/>
      <c r="E11" s="502"/>
      <c r="F11" s="502"/>
      <c r="G11" s="503"/>
      <c r="H11" s="329">
        <v>1</v>
      </c>
      <c r="I11" s="329">
        <v>2</v>
      </c>
      <c r="J11" s="329">
        <v>3</v>
      </c>
      <c r="K11" s="329">
        <v>4</v>
      </c>
      <c r="L11" s="329">
        <v>5</v>
      </c>
      <c r="M11" s="505"/>
      <c r="N11" s="127"/>
      <c r="BI11" s="49" t="s">
        <v>203</v>
      </c>
      <c r="BJ11" s="50" t="s">
        <v>204</v>
      </c>
    </row>
    <row r="12" spans="1:62" ht="34.9" customHeight="1" x14ac:dyDescent="0.25">
      <c r="A12" s="126"/>
      <c r="B12" s="501"/>
      <c r="C12" s="501"/>
      <c r="D12" s="502"/>
      <c r="E12" s="502"/>
      <c r="F12" s="502"/>
      <c r="G12" s="503"/>
      <c r="H12" s="330" t="s">
        <v>232</v>
      </c>
      <c r="I12" s="330" t="s">
        <v>233</v>
      </c>
      <c r="J12" s="331" t="s">
        <v>234</v>
      </c>
      <c r="K12" s="331" t="s">
        <v>270</v>
      </c>
      <c r="L12" s="331" t="s">
        <v>271</v>
      </c>
      <c r="M12" s="505"/>
      <c r="N12" s="127"/>
      <c r="BI12" s="49" t="s">
        <v>207</v>
      </c>
      <c r="BJ12" s="50" t="s">
        <v>208</v>
      </c>
    </row>
    <row r="13" spans="1:62" ht="34.9" customHeight="1" x14ac:dyDescent="0.25">
      <c r="A13" s="126"/>
      <c r="B13" s="332" t="s">
        <v>212</v>
      </c>
      <c r="C13" s="332" t="s">
        <v>238</v>
      </c>
      <c r="D13" s="502"/>
      <c r="E13" s="502"/>
      <c r="F13" s="502"/>
      <c r="G13" s="503"/>
      <c r="H13" s="328" t="s">
        <v>56</v>
      </c>
      <c r="I13" s="328" t="s">
        <v>57</v>
      </c>
      <c r="J13" s="328" t="s">
        <v>243</v>
      </c>
      <c r="K13" s="328" t="s">
        <v>244</v>
      </c>
      <c r="L13" s="328" t="s">
        <v>245</v>
      </c>
      <c r="M13" s="505"/>
      <c r="N13" s="127"/>
      <c r="BI13" s="49" t="s">
        <v>215</v>
      </c>
      <c r="BJ13" s="50" t="s">
        <v>216</v>
      </c>
    </row>
    <row r="14" spans="1:62" ht="34.9" customHeight="1" x14ac:dyDescent="0.25">
      <c r="A14" s="126"/>
      <c r="B14" s="314" t="str">
        <f>'Elenco Obiettivi'!C9</f>
        <v>Assicurare un'efficace acquisizione, gestione e programmazione delle risorse finanziarie dell'ente al fine di garantire la qualità dei servizi svolti e il rispetto dei piani e dei programmi della politica</v>
      </c>
      <c r="C14" s="314"/>
      <c r="D14" s="315"/>
      <c r="E14" s="347" t="e">
        <f>(D14/D$44)*80</f>
        <v>#DIV/0!</v>
      </c>
      <c r="F14" s="315">
        <f>G14/100</f>
        <v>0</v>
      </c>
      <c r="G14" s="317"/>
      <c r="H14" s="318" t="str">
        <f t="shared" ref="H14:H23" si="0">IF($F14&lt;=0.2,IF($F14&gt;=0,"x",""),"")</f>
        <v>x</v>
      </c>
      <c r="I14" s="319" t="str">
        <f>IF(F14&lt;=0.5,IF(F14&gt;=0.21,"x",""),"")</f>
        <v/>
      </c>
      <c r="J14" s="320" t="str">
        <f>IF(F14&lt;=0.7,IF(F14&gt;=0.51,"x",""),"")</f>
        <v/>
      </c>
      <c r="K14" s="320" t="str">
        <f>IF(F14&lt;=0.9,IF(F14&gt;=0.71,"x",""),"")</f>
        <v/>
      </c>
      <c r="L14" s="320" t="str">
        <f>IF(F14&lt;=1,IF(F14&gt;0.9,"x",""),"")</f>
        <v/>
      </c>
      <c r="M14" s="320"/>
      <c r="N14" s="127"/>
      <c r="O14" s="268"/>
      <c r="P14" s="57"/>
      <c r="Q14" s="57"/>
      <c r="R14" s="56"/>
      <c r="S14" s="56"/>
      <c r="T14" s="56"/>
      <c r="U14" s="56"/>
      <c r="V14" s="56"/>
      <c r="W14" s="56"/>
      <c r="X14" s="56"/>
      <c r="Y14" s="56"/>
      <c r="Z14" s="56"/>
      <c r="AA14" s="56"/>
      <c r="AB14" s="56"/>
      <c r="AC14" s="56"/>
      <c r="AD14" s="56"/>
      <c r="AE14" s="56"/>
      <c r="AF14" s="56"/>
      <c r="AG14" s="56"/>
      <c r="AH14" s="56"/>
      <c r="AI14" s="56"/>
      <c r="AJ14" s="56"/>
      <c r="AK14" s="56"/>
      <c r="AL14" s="56"/>
      <c r="AM14" s="56"/>
      <c r="AN14" s="58"/>
      <c r="BI14" s="49" t="s">
        <v>217</v>
      </c>
      <c r="BJ14" s="50" t="s">
        <v>218</v>
      </c>
    </row>
    <row r="15" spans="1:62" ht="34.9" customHeight="1" x14ac:dyDescent="0.25">
      <c r="A15" s="126"/>
      <c r="B15" s="314" t="str">
        <f>'Elenco Obiettivi'!C10</f>
        <v xml:space="preserve">Attuazione delle misure previste dalla normativa  in materia di trasparenza </v>
      </c>
      <c r="C15" s="314"/>
      <c r="D15" s="315"/>
      <c r="E15" s="347" t="e">
        <f t="shared" ref="E15:E20" si="1">(D15/D$44)*80</f>
        <v>#DIV/0!</v>
      </c>
      <c r="F15" s="315">
        <f t="shared" ref="F15:F23" si="2">G15/100</f>
        <v>0</v>
      </c>
      <c r="G15" s="317"/>
      <c r="H15" s="320" t="str">
        <f t="shared" si="0"/>
        <v>x</v>
      </c>
      <c r="I15" s="320" t="str">
        <f t="shared" ref="I15:I23" si="3">IF(F15&lt;=0.5,IF(F15&gt;=0.21,"x",""),"")</f>
        <v/>
      </c>
      <c r="J15" s="320" t="str">
        <f t="shared" ref="J15:J23" si="4">IF(F15&lt;=0.7,IF(F15&gt;=0.51,"x",""),"")</f>
        <v/>
      </c>
      <c r="K15" s="320" t="str">
        <f t="shared" ref="K15:K23" si="5">IF(F15&lt;=0.9,IF(F15&gt;=0.71,"x",""),"")</f>
        <v/>
      </c>
      <c r="L15" s="320" t="str">
        <f t="shared" ref="L15:L23" si="6">IF(F15&lt;=1,IF(F15&gt;0.9,"x",""),"")</f>
        <v/>
      </c>
      <c r="M15" s="320"/>
      <c r="N15" s="127"/>
      <c r="O15" s="42" t="str">
        <f>IF(G14&gt;76&lt;100,1,"")</f>
        <v/>
      </c>
      <c r="BI15" s="49" t="s">
        <v>274</v>
      </c>
      <c r="BJ15" s="50" t="s">
        <v>275</v>
      </c>
    </row>
    <row r="16" spans="1:62" ht="34.9" customHeight="1" x14ac:dyDescent="0.25">
      <c r="A16" s="126"/>
      <c r="B16" s="314" t="str">
        <f>'Elenco Obiettivi'!C11</f>
        <v>Attuazione delle misure previste dalla normativa  in materia di Anticorruzione</v>
      </c>
      <c r="C16" s="314"/>
      <c r="D16" s="315"/>
      <c r="E16" s="347" t="e">
        <f t="shared" si="1"/>
        <v>#DIV/0!</v>
      </c>
      <c r="F16" s="315">
        <f t="shared" si="2"/>
        <v>0</v>
      </c>
      <c r="G16" s="317"/>
      <c r="H16" s="320" t="str">
        <f t="shared" si="0"/>
        <v>x</v>
      </c>
      <c r="I16" s="320" t="str">
        <f t="shared" si="3"/>
        <v/>
      </c>
      <c r="J16" s="320" t="str">
        <f t="shared" si="4"/>
        <v/>
      </c>
      <c r="K16" s="320" t="str">
        <f t="shared" si="5"/>
        <v/>
      </c>
      <c r="L16" s="320" t="str">
        <f t="shared" si="6"/>
        <v/>
      </c>
      <c r="M16" s="320"/>
      <c r="N16" s="127"/>
      <c r="BI16" s="49" t="s">
        <v>276</v>
      </c>
      <c r="BJ16" s="50" t="s">
        <v>277</v>
      </c>
    </row>
    <row r="17" spans="1:62" ht="34.9" customHeight="1" x14ac:dyDescent="0.25">
      <c r="A17" s="126"/>
      <c r="B17" s="314" t="str">
        <f>'Elenco Obiettivi'!C12</f>
        <v>Assicurare un elevato standard degli atti amministrativi finalizzato a garantire la legittimità, regolarità e correttezza dell’azione amministrativa nonche di regolarità contabile degli atti mediante l'attuazione dei controlli cosi come previsto nel numero e con le modalità programmate nel regolamento sui controlli interni adottato dall'ente.</v>
      </c>
      <c r="C17" s="314"/>
      <c r="D17" s="315"/>
      <c r="E17" s="347" t="e">
        <f t="shared" si="1"/>
        <v>#DIV/0!</v>
      </c>
      <c r="F17" s="315">
        <f t="shared" si="2"/>
        <v>0</v>
      </c>
      <c r="G17" s="317"/>
      <c r="H17" s="320" t="str">
        <f t="shared" si="0"/>
        <v>x</v>
      </c>
      <c r="I17" s="320" t="str">
        <f t="shared" si="3"/>
        <v/>
      </c>
      <c r="J17" s="320" t="str">
        <f t="shared" si="4"/>
        <v/>
      </c>
      <c r="K17" s="320" t="str">
        <f t="shared" si="5"/>
        <v/>
      </c>
      <c r="L17" s="320" t="str">
        <f t="shared" si="6"/>
        <v/>
      </c>
      <c r="M17" s="320"/>
      <c r="N17" s="127"/>
      <c r="O17" s="56"/>
      <c r="P17" s="57"/>
      <c r="Q17" s="57"/>
      <c r="R17" s="56"/>
      <c r="S17" s="56"/>
      <c r="T17" s="56"/>
      <c r="U17" s="56"/>
      <c r="V17" s="56"/>
      <c r="W17" s="56"/>
      <c r="X17" s="56"/>
      <c r="Y17" s="56"/>
      <c r="Z17" s="56"/>
      <c r="AA17" s="56"/>
      <c r="AB17" s="56"/>
      <c r="AC17" s="56"/>
      <c r="AD17" s="56"/>
      <c r="AE17" s="56"/>
      <c r="AF17" s="56"/>
      <c r="AG17" s="56"/>
      <c r="AH17" s="56"/>
      <c r="AI17" s="56"/>
      <c r="AJ17" s="56"/>
      <c r="AK17" s="56"/>
      <c r="AL17" s="56"/>
      <c r="AM17" s="56"/>
      <c r="AN17" s="58"/>
      <c r="BI17" s="49" t="s">
        <v>278</v>
      </c>
      <c r="BJ17" s="50" t="s">
        <v>279</v>
      </c>
    </row>
    <row r="18" spans="1:62" ht="34.9" customHeight="1" x14ac:dyDescent="0.25">
      <c r="A18" s="126"/>
      <c r="B18" s="314" t="str">
        <f>'Elenco Obiettivi'!C13</f>
        <v>Rispetto dei tempi di pagamento:  Garantire il rispetto dei tempi di pagamento delle fatture per lavori, forniture e servizi come richiesto dall'art. 4 bis), c. 2 del D.L. D.L. 24/02/2023 n. 13 (cd. Decreto PNRR3) convertito in L. 21/04/2023 n. 41 e secondo le indicazioni operative della circolare n° 1  del MEF/RGS  del 03.01.2024</v>
      </c>
      <c r="C18" s="314"/>
      <c r="D18" s="315"/>
      <c r="E18" s="347" t="e">
        <f t="shared" si="1"/>
        <v>#DIV/0!</v>
      </c>
      <c r="F18" s="315">
        <f t="shared" si="2"/>
        <v>0</v>
      </c>
      <c r="G18" s="317"/>
      <c r="H18" s="320" t="str">
        <f t="shared" si="0"/>
        <v>x</v>
      </c>
      <c r="I18" s="320" t="str">
        <f t="shared" si="3"/>
        <v/>
      </c>
      <c r="J18" s="320" t="str">
        <f t="shared" si="4"/>
        <v/>
      </c>
      <c r="K18" s="320" t="str">
        <f t="shared" si="5"/>
        <v/>
      </c>
      <c r="L18" s="320" t="str">
        <f t="shared" si="6"/>
        <v/>
      </c>
      <c r="M18" s="320"/>
      <c r="N18" s="127"/>
      <c r="BI18" s="49" t="s">
        <v>280</v>
      </c>
      <c r="BJ18" s="50" t="s">
        <v>281</v>
      </c>
    </row>
    <row r="19" spans="1:62" ht="50.45" customHeight="1" thickBot="1" x14ac:dyDescent="0.3">
      <c r="A19" s="126"/>
      <c r="B19" s="314" t="s">
        <v>542</v>
      </c>
      <c r="C19" s="314"/>
      <c r="D19" s="315"/>
      <c r="E19" s="347" t="e">
        <f t="shared" si="1"/>
        <v>#DIV/0!</v>
      </c>
      <c r="F19" s="315">
        <f t="shared" si="2"/>
        <v>0</v>
      </c>
      <c r="G19" s="317"/>
      <c r="H19" s="320" t="str">
        <f t="shared" si="0"/>
        <v>x</v>
      </c>
      <c r="I19" s="320" t="str">
        <f t="shared" si="3"/>
        <v/>
      </c>
      <c r="J19" s="320" t="str">
        <f t="shared" si="4"/>
        <v/>
      </c>
      <c r="K19" s="320" t="str">
        <f t="shared" si="5"/>
        <v/>
      </c>
      <c r="L19" s="320" t="str">
        <f t="shared" si="6"/>
        <v/>
      </c>
      <c r="M19" s="320"/>
      <c r="N19" s="127"/>
      <c r="O19" s="42" t="str">
        <f>IF(G17&gt;76&lt;100,1,"")</f>
        <v/>
      </c>
      <c r="P19" s="145" t="e">
        <f>SUM(E14:E19)</f>
        <v>#DIV/0!</v>
      </c>
      <c r="BI19" s="133" t="s">
        <v>282</v>
      </c>
      <c r="BJ19" s="134" t="s">
        <v>283</v>
      </c>
    </row>
    <row r="20" spans="1:62" ht="34.9" customHeight="1" thickBot="1" x14ac:dyDescent="0.3">
      <c r="A20" s="126"/>
      <c r="B20" s="341" t="s">
        <v>581</v>
      </c>
      <c r="C20" s="314"/>
      <c r="D20" s="315"/>
      <c r="E20" s="347" t="e">
        <f t="shared" si="1"/>
        <v>#DIV/0!</v>
      </c>
      <c r="F20" s="315">
        <f t="shared" si="2"/>
        <v>0</v>
      </c>
      <c r="G20" s="317"/>
      <c r="H20" s="320" t="str">
        <f t="shared" si="0"/>
        <v>x</v>
      </c>
      <c r="I20" s="320" t="str">
        <f t="shared" si="3"/>
        <v/>
      </c>
      <c r="J20" s="320" t="str">
        <f t="shared" si="4"/>
        <v/>
      </c>
      <c r="K20" s="320" t="str">
        <f t="shared" si="5"/>
        <v/>
      </c>
      <c r="L20" s="320" t="str">
        <f t="shared" si="6"/>
        <v/>
      </c>
      <c r="M20" s="320"/>
      <c r="N20" s="127"/>
      <c r="BI20" s="133"/>
      <c r="BJ20" s="134"/>
    </row>
    <row r="21" spans="1:62" ht="34.9" customHeight="1" thickBot="1" x14ac:dyDescent="0.3">
      <c r="A21" s="126"/>
      <c r="B21" s="341" t="s">
        <v>590</v>
      </c>
      <c r="D21" s="315"/>
      <c r="E21" s="316" t="e">
        <f t="shared" ref="E21:E23" si="7">(D21/D$69)*100</f>
        <v>#DIV/0!</v>
      </c>
      <c r="F21" s="315">
        <f t="shared" si="2"/>
        <v>0</v>
      </c>
      <c r="G21" s="317"/>
      <c r="H21" s="320" t="str">
        <f t="shared" si="0"/>
        <v>x</v>
      </c>
      <c r="I21" s="320" t="str">
        <f t="shared" si="3"/>
        <v/>
      </c>
      <c r="J21" s="320" t="str">
        <f t="shared" si="4"/>
        <v/>
      </c>
      <c r="K21" s="320" t="str">
        <f t="shared" si="5"/>
        <v/>
      </c>
      <c r="L21" s="320" t="str">
        <f t="shared" si="6"/>
        <v/>
      </c>
      <c r="M21" s="320"/>
      <c r="N21" s="127"/>
      <c r="BI21" s="133"/>
      <c r="BJ21" s="134"/>
    </row>
    <row r="22" spans="1:62" ht="34.9" hidden="1" customHeight="1" thickBot="1" x14ac:dyDescent="0.3">
      <c r="A22" s="126"/>
      <c r="B22" s="314">
        <f>'Elenco Obiettivi'!C17</f>
        <v>0</v>
      </c>
      <c r="C22" s="314">
        <f>'Elenco Obiettivi'!E17</f>
        <v>0</v>
      </c>
      <c r="D22" s="315"/>
      <c r="E22" s="316" t="e">
        <f t="shared" si="7"/>
        <v>#DIV/0!</v>
      </c>
      <c r="F22" s="315">
        <f t="shared" si="2"/>
        <v>0</v>
      </c>
      <c r="G22" s="317"/>
      <c r="H22" s="320" t="str">
        <f t="shared" si="0"/>
        <v>x</v>
      </c>
      <c r="I22" s="320" t="str">
        <f t="shared" si="3"/>
        <v/>
      </c>
      <c r="J22" s="320" t="str">
        <f t="shared" si="4"/>
        <v/>
      </c>
      <c r="K22" s="320" t="str">
        <f t="shared" si="5"/>
        <v/>
      </c>
      <c r="L22" s="320" t="str">
        <f t="shared" si="6"/>
        <v/>
      </c>
      <c r="M22" s="320"/>
      <c r="N22" s="127"/>
      <c r="BI22" s="133"/>
      <c r="BJ22" s="134"/>
    </row>
    <row r="23" spans="1:62" ht="34.9" hidden="1" customHeight="1" thickBot="1" x14ac:dyDescent="0.3">
      <c r="A23" s="126"/>
      <c r="B23" s="314">
        <f>'Elenco Obiettivi'!C18</f>
        <v>0</v>
      </c>
      <c r="C23" s="314">
        <f>'Elenco Obiettivi'!E18</f>
        <v>0</v>
      </c>
      <c r="D23" s="315"/>
      <c r="E23" s="316" t="e">
        <f t="shared" si="7"/>
        <v>#DIV/0!</v>
      </c>
      <c r="F23" s="315">
        <f t="shared" si="2"/>
        <v>0</v>
      </c>
      <c r="G23" s="317"/>
      <c r="H23" s="320" t="str">
        <f t="shared" si="0"/>
        <v>x</v>
      </c>
      <c r="I23" s="320" t="str">
        <f t="shared" si="3"/>
        <v/>
      </c>
      <c r="J23" s="320" t="str">
        <f t="shared" si="4"/>
        <v/>
      </c>
      <c r="K23" s="320" t="str">
        <f t="shared" si="5"/>
        <v/>
      </c>
      <c r="L23" s="320" t="str">
        <f t="shared" si="6"/>
        <v/>
      </c>
      <c r="M23" s="320"/>
      <c r="N23" s="127"/>
      <c r="BI23" s="133"/>
      <c r="BJ23" s="134"/>
    </row>
    <row r="24" spans="1:62" s="60" customFormat="1" ht="34.9" customHeight="1" thickBot="1" x14ac:dyDescent="0.3">
      <c r="A24" s="126"/>
      <c r="B24" s="493" t="s">
        <v>284</v>
      </c>
      <c r="C24" s="494"/>
      <c r="D24" s="333" t="s">
        <v>285</v>
      </c>
      <c r="E24" s="510" t="s">
        <v>286</v>
      </c>
      <c r="F24" s="510"/>
      <c r="G24" s="510"/>
      <c r="H24" s="504" t="s">
        <v>287</v>
      </c>
      <c r="I24" s="504"/>
      <c r="J24" s="504"/>
      <c r="K24" s="504"/>
      <c r="L24" s="504"/>
      <c r="M24" s="328" t="s">
        <v>288</v>
      </c>
      <c r="N24" s="127"/>
      <c r="BI24" s="133"/>
      <c r="BJ24" s="134"/>
    </row>
    <row r="25" spans="1:62" s="60" customFormat="1" ht="34.9" customHeight="1" x14ac:dyDescent="0.25">
      <c r="A25" s="126"/>
      <c r="B25" s="495"/>
      <c r="C25" s="496"/>
      <c r="D25" s="334">
        <f>SUM(D14:D23)</f>
        <v>0</v>
      </c>
      <c r="E25" s="510" t="e">
        <f>SUM(E14:E20)</f>
        <v>#DIV/0!</v>
      </c>
      <c r="F25" s="510"/>
      <c r="G25" s="510"/>
      <c r="H25" s="335"/>
      <c r="I25" s="336">
        <f>IF(I14="x",F14*E14)++IF(I15="x",F15*E15)+IF(I16="x",F16*E16)+IF(I17="x",F17*E17)+IF(I18="x",F18*E18)+IF(I19="x",F19*E19)+IF(I20="x",F20*E20)+IF(I21="x",F21*E21)+IF(I22="x",F22*E22)+IF(I23="x",F23*E23)</f>
        <v>0</v>
      </c>
      <c r="J25" s="336">
        <f>IF(J14="x",F14*E14)+IF(J15="x",F15*E15)+IF(J16="x",F16*E16)+IF(J17="x",F17*E17)+IF(J18="x",F18*E18)+IF(J19="x",F19*E19)+IF(J20="x",F20*E20)+IF(J21="x",F21*E21)+IF(J22="x",F22*E22)+IF(J23="x",F23*E23)</f>
        <v>0</v>
      </c>
      <c r="K25" s="336">
        <f>IF(K14="x",F14*E14)+IF(K15="x",F15*E15)+IF(K16="x",F16*E16)+IF(K17="x",F17*E17)+IF(K18="x",F18*E18)+IF(K19="x",F19*E19)+IF(K20="x",F20*E20)+IF(K21="x",F21*E21)+IF(K22="x",F22*E22)+IF(K23="x",F23*E23)</f>
        <v>0</v>
      </c>
      <c r="L25" s="336">
        <f>IF(L14="x",F14*E14)+IF(L15="x",F15*E15)+IF(L16="x",F16*E16)+IF(L17="x",F17*E17)+IF(L18="x",F18*E18)+IF(L19="x",F19*E19)+IF(L20="x",F20*E20)+IF(L21="x",F21*E21)+IF(L22="x",F22*E22)+IF(L23="x",F23*E23)</f>
        <v>0</v>
      </c>
      <c r="M25" s="337">
        <f>SUM(I25:L25)</f>
        <v>0</v>
      </c>
      <c r="N25" s="127"/>
      <c r="BI25" s="135"/>
      <c r="BJ25" s="136"/>
    </row>
    <row r="26" spans="1:62" s="60" customFormat="1" ht="34.9" customHeight="1" x14ac:dyDescent="0.25">
      <c r="A26" s="126"/>
      <c r="B26" s="497"/>
      <c r="C26" s="497"/>
      <c r="D26" s="497"/>
      <c r="E26" s="497"/>
      <c r="F26" s="497"/>
      <c r="G26" s="497"/>
      <c r="H26" s="497"/>
      <c r="I26" s="497"/>
      <c r="J26" s="497"/>
      <c r="K26" s="497"/>
      <c r="L26" s="497"/>
      <c r="M26" s="497"/>
      <c r="N26" s="127"/>
      <c r="BI26" s="135"/>
      <c r="BJ26" s="136"/>
    </row>
    <row r="27" spans="1:62" s="60" customFormat="1" ht="34.9" customHeight="1" x14ac:dyDescent="0.25">
      <c r="A27" s="126"/>
      <c r="B27" s="488" t="s">
        <v>289</v>
      </c>
      <c r="C27" s="489"/>
      <c r="D27" s="492" t="str">
        <f>D10</f>
        <v>Peso Assoluto Obiettivo</v>
      </c>
      <c r="E27" s="492" t="str">
        <f>E10</f>
        <v>Peso % Obiettivo</v>
      </c>
      <c r="F27" s="492" t="str">
        <f>F10</f>
        <v>Fornule</v>
      </c>
      <c r="G27" s="492" t="str">
        <f>G10</f>
        <v>Risultato (%)</v>
      </c>
      <c r="H27" s="329">
        <v>1</v>
      </c>
      <c r="I27" s="329">
        <v>2</v>
      </c>
      <c r="J27" s="329">
        <v>3</v>
      </c>
      <c r="K27" s="329">
        <v>4</v>
      </c>
      <c r="L27" s="329">
        <v>5</v>
      </c>
      <c r="M27" s="509" t="str">
        <f>M10</f>
        <v>NOTE</v>
      </c>
      <c r="N27" s="127"/>
      <c r="BI27" s="135"/>
      <c r="BJ27" s="136"/>
    </row>
    <row r="28" spans="1:62" s="60" customFormat="1" ht="34.9" customHeight="1" x14ac:dyDescent="0.25">
      <c r="A28" s="126"/>
      <c r="B28" s="490"/>
      <c r="C28" s="491"/>
      <c r="D28" s="492"/>
      <c r="E28" s="492"/>
      <c r="F28" s="492"/>
      <c r="G28" s="492"/>
      <c r="H28" s="330" t="s">
        <v>232</v>
      </c>
      <c r="I28" s="330" t="s">
        <v>233</v>
      </c>
      <c r="J28" s="331" t="s">
        <v>234</v>
      </c>
      <c r="K28" s="331" t="s">
        <v>270</v>
      </c>
      <c r="L28" s="331" t="s">
        <v>271</v>
      </c>
      <c r="M28" s="509"/>
      <c r="N28" s="127"/>
      <c r="BI28" s="135"/>
      <c r="BJ28" s="136"/>
    </row>
    <row r="29" spans="1:62" s="60" customFormat="1" ht="34.9" customHeight="1" x14ac:dyDescent="0.25">
      <c r="A29" s="126"/>
      <c r="B29" s="332" t="s">
        <v>586</v>
      </c>
      <c r="C29" s="332" t="s">
        <v>238</v>
      </c>
      <c r="D29" s="492"/>
      <c r="E29" s="492"/>
      <c r="F29" s="492"/>
      <c r="G29" s="492"/>
      <c r="H29" s="328" t="s">
        <v>56</v>
      </c>
      <c r="I29" s="328" t="s">
        <v>57</v>
      </c>
      <c r="J29" s="328" t="s">
        <v>243</v>
      </c>
      <c r="K29" s="328" t="s">
        <v>244</v>
      </c>
      <c r="L29" s="328" t="s">
        <v>245</v>
      </c>
      <c r="M29" s="509"/>
      <c r="N29" s="127"/>
      <c r="BI29" s="135"/>
      <c r="BJ29" s="136"/>
    </row>
    <row r="30" spans="1:62" s="60" customFormat="1" ht="34.9" customHeight="1" x14ac:dyDescent="0.25">
      <c r="A30" s="126"/>
      <c r="B30" s="314"/>
      <c r="C30" s="314"/>
      <c r="D30" s="315"/>
      <c r="E30" s="347" t="e">
        <f>(D30/D$44)*80</f>
        <v>#DIV/0!</v>
      </c>
      <c r="F30" s="315">
        <f t="shared" ref="F30:F40" si="8">G30/100</f>
        <v>0</v>
      </c>
      <c r="G30" s="317"/>
      <c r="H30" s="320" t="str">
        <f t="shared" ref="H30:H41" si="9">IF($F30&lt;=0.2,IF($F30&gt;=0,"x",""),"")</f>
        <v>x</v>
      </c>
      <c r="I30" s="320" t="str">
        <f t="shared" ref="I30:I41" si="10">IF(F30&lt;=0.5,IF(F30&gt;=0.21,"x",""),"")</f>
        <v/>
      </c>
      <c r="J30" s="320" t="str">
        <f t="shared" ref="J30:J41" si="11">IF(F30&lt;=0.7,IF(F30&gt;=0.51,"x",""),"")</f>
        <v/>
      </c>
      <c r="K30" s="320" t="str">
        <f t="shared" ref="K30:K41" si="12">IF(F30&lt;=0.9,IF(F30&gt;=0.71,"x",""),"")</f>
        <v/>
      </c>
      <c r="L30" s="320" t="str">
        <f t="shared" ref="L30:L41" si="13">IF(F30&lt;=1,IF(F30&gt;0.9,"x",""),"")</f>
        <v/>
      </c>
      <c r="M30" s="320"/>
      <c r="N30" s="127"/>
      <c r="BI30" s="135"/>
      <c r="BJ30" s="136"/>
    </row>
    <row r="31" spans="1:62" s="60" customFormat="1" ht="34.9" customHeight="1" x14ac:dyDescent="0.25">
      <c r="A31" s="126"/>
      <c r="B31" s="314"/>
      <c r="C31" s="314"/>
      <c r="D31" s="315"/>
      <c r="E31" s="347" t="e">
        <f t="shared" ref="E31:E41" si="14">(D31/D$44)*80</f>
        <v>#DIV/0!</v>
      </c>
      <c r="F31" s="315">
        <f t="shared" si="8"/>
        <v>0</v>
      </c>
      <c r="G31" s="317"/>
      <c r="H31" s="320" t="str">
        <f t="shared" si="9"/>
        <v>x</v>
      </c>
      <c r="I31" s="320" t="str">
        <f t="shared" si="10"/>
        <v/>
      </c>
      <c r="J31" s="320" t="str">
        <f t="shared" si="11"/>
        <v/>
      </c>
      <c r="K31" s="320" t="str">
        <f t="shared" si="12"/>
        <v/>
      </c>
      <c r="L31" s="320" t="str">
        <f t="shared" si="13"/>
        <v/>
      </c>
      <c r="M31" s="320"/>
      <c r="N31" s="127"/>
      <c r="BI31" s="135"/>
      <c r="BJ31" s="136"/>
    </row>
    <row r="32" spans="1:62" s="60" customFormat="1" ht="34.9" customHeight="1" x14ac:dyDescent="0.25">
      <c r="A32" s="126"/>
      <c r="B32" s="314"/>
      <c r="C32" s="314"/>
      <c r="D32" s="315"/>
      <c r="E32" s="347" t="e">
        <f t="shared" si="14"/>
        <v>#DIV/0!</v>
      </c>
      <c r="F32" s="315">
        <f t="shared" si="8"/>
        <v>0</v>
      </c>
      <c r="G32" s="317"/>
      <c r="H32" s="320" t="str">
        <f t="shared" si="9"/>
        <v>x</v>
      </c>
      <c r="I32" s="320" t="str">
        <f t="shared" si="10"/>
        <v/>
      </c>
      <c r="J32" s="320" t="str">
        <f t="shared" si="11"/>
        <v/>
      </c>
      <c r="K32" s="320" t="str">
        <f t="shared" si="12"/>
        <v/>
      </c>
      <c r="L32" s="320" t="str">
        <f t="shared" si="13"/>
        <v/>
      </c>
      <c r="M32" s="320"/>
      <c r="N32" s="127"/>
      <c r="BI32" s="135"/>
      <c r="BJ32" s="136"/>
    </row>
    <row r="33" spans="1:62" s="60" customFormat="1" ht="34.9" customHeight="1" x14ac:dyDescent="0.25">
      <c r="A33" s="126"/>
      <c r="B33" s="314"/>
      <c r="C33" s="314"/>
      <c r="D33" s="315"/>
      <c r="E33" s="347" t="e">
        <f t="shared" si="14"/>
        <v>#DIV/0!</v>
      </c>
      <c r="F33" s="315">
        <f t="shared" si="8"/>
        <v>0</v>
      </c>
      <c r="G33" s="317"/>
      <c r="H33" s="320" t="str">
        <f t="shared" si="9"/>
        <v>x</v>
      </c>
      <c r="I33" s="320" t="str">
        <f t="shared" si="10"/>
        <v/>
      </c>
      <c r="J33" s="320" t="str">
        <f t="shared" si="11"/>
        <v/>
      </c>
      <c r="K33" s="320" t="str">
        <f t="shared" si="12"/>
        <v/>
      </c>
      <c r="L33" s="320" t="str">
        <f t="shared" si="13"/>
        <v/>
      </c>
      <c r="M33" s="320"/>
      <c r="N33" s="127"/>
      <c r="BI33" s="135"/>
      <c r="BJ33" s="136"/>
    </row>
    <row r="34" spans="1:62" s="60" customFormat="1" ht="34.9" customHeight="1" x14ac:dyDescent="0.25">
      <c r="A34" s="126"/>
      <c r="B34" s="314"/>
      <c r="C34" s="314"/>
      <c r="D34" s="315"/>
      <c r="E34" s="347" t="e">
        <f t="shared" si="14"/>
        <v>#DIV/0!</v>
      </c>
      <c r="F34" s="315">
        <f t="shared" si="8"/>
        <v>0</v>
      </c>
      <c r="G34" s="317"/>
      <c r="H34" s="320" t="str">
        <f t="shared" si="9"/>
        <v>x</v>
      </c>
      <c r="I34" s="320" t="str">
        <f t="shared" si="10"/>
        <v/>
      </c>
      <c r="J34" s="320" t="str">
        <f t="shared" si="11"/>
        <v/>
      </c>
      <c r="K34" s="320" t="str">
        <f t="shared" si="12"/>
        <v/>
      </c>
      <c r="L34" s="320" t="str">
        <f t="shared" si="13"/>
        <v/>
      </c>
      <c r="M34" s="320"/>
      <c r="N34" s="127"/>
      <c r="BI34" s="135"/>
      <c r="BJ34" s="136"/>
    </row>
    <row r="35" spans="1:62" s="60" customFormat="1" ht="34.9" customHeight="1" x14ac:dyDescent="0.25">
      <c r="A35" s="126"/>
      <c r="B35" s="314"/>
      <c r="C35" s="314"/>
      <c r="D35" s="315"/>
      <c r="E35" s="347" t="e">
        <f t="shared" si="14"/>
        <v>#DIV/0!</v>
      </c>
      <c r="F35" s="315">
        <f t="shared" si="8"/>
        <v>0</v>
      </c>
      <c r="G35" s="317"/>
      <c r="H35" s="320" t="str">
        <f t="shared" si="9"/>
        <v>x</v>
      </c>
      <c r="I35" s="320" t="str">
        <f t="shared" si="10"/>
        <v/>
      </c>
      <c r="J35" s="320" t="str">
        <f t="shared" si="11"/>
        <v/>
      </c>
      <c r="K35" s="320" t="str">
        <f t="shared" si="12"/>
        <v/>
      </c>
      <c r="L35" s="320" t="str">
        <f t="shared" si="13"/>
        <v/>
      </c>
      <c r="M35" s="320"/>
      <c r="N35" s="127"/>
      <c r="BI35" s="135"/>
      <c r="BJ35" s="136"/>
    </row>
    <row r="36" spans="1:62" s="60" customFormat="1" ht="34.9" customHeight="1" x14ac:dyDescent="0.25">
      <c r="A36" s="126"/>
      <c r="B36" s="314"/>
      <c r="C36" s="314"/>
      <c r="D36" s="315"/>
      <c r="E36" s="347" t="e">
        <f t="shared" si="14"/>
        <v>#DIV/0!</v>
      </c>
      <c r="F36" s="315">
        <f t="shared" si="8"/>
        <v>0</v>
      </c>
      <c r="G36" s="317"/>
      <c r="H36" s="320" t="str">
        <f t="shared" si="9"/>
        <v>x</v>
      </c>
      <c r="I36" s="320" t="str">
        <f t="shared" si="10"/>
        <v/>
      </c>
      <c r="J36" s="320" t="str">
        <f t="shared" si="11"/>
        <v/>
      </c>
      <c r="K36" s="320" t="str">
        <f t="shared" si="12"/>
        <v/>
      </c>
      <c r="L36" s="320" t="str">
        <f t="shared" si="13"/>
        <v/>
      </c>
      <c r="M36" s="320"/>
      <c r="N36" s="127"/>
      <c r="BI36" s="135"/>
      <c r="BJ36" s="136"/>
    </row>
    <row r="37" spans="1:62" s="60" customFormat="1" ht="34.9" customHeight="1" x14ac:dyDescent="0.25">
      <c r="A37" s="126"/>
      <c r="B37" s="314"/>
      <c r="C37" s="314"/>
      <c r="D37" s="315"/>
      <c r="E37" s="347" t="e">
        <f t="shared" si="14"/>
        <v>#DIV/0!</v>
      </c>
      <c r="F37" s="315">
        <f t="shared" si="8"/>
        <v>0</v>
      </c>
      <c r="G37" s="317"/>
      <c r="H37" s="320" t="str">
        <f t="shared" si="9"/>
        <v>x</v>
      </c>
      <c r="I37" s="320" t="str">
        <f t="shared" si="10"/>
        <v/>
      </c>
      <c r="J37" s="320" t="str">
        <f t="shared" si="11"/>
        <v/>
      </c>
      <c r="K37" s="320" t="str">
        <f t="shared" si="12"/>
        <v/>
      </c>
      <c r="L37" s="320" t="str">
        <f t="shared" si="13"/>
        <v/>
      </c>
      <c r="M37" s="320"/>
      <c r="N37" s="127"/>
      <c r="BI37" s="135"/>
      <c r="BJ37" s="136"/>
    </row>
    <row r="38" spans="1:62" s="60" customFormat="1" ht="34.9" customHeight="1" x14ac:dyDescent="0.25">
      <c r="A38" s="126"/>
      <c r="B38" s="314"/>
      <c r="C38" s="314"/>
      <c r="D38" s="315"/>
      <c r="E38" s="347" t="e">
        <f t="shared" si="14"/>
        <v>#DIV/0!</v>
      </c>
      <c r="F38" s="315">
        <f t="shared" si="8"/>
        <v>0</v>
      </c>
      <c r="G38" s="317"/>
      <c r="H38" s="320" t="str">
        <f t="shared" si="9"/>
        <v>x</v>
      </c>
      <c r="I38" s="320" t="str">
        <f t="shared" si="10"/>
        <v/>
      </c>
      <c r="J38" s="320" t="str">
        <f t="shared" si="11"/>
        <v/>
      </c>
      <c r="K38" s="320" t="str">
        <f t="shared" si="12"/>
        <v/>
      </c>
      <c r="L38" s="320" t="str">
        <f t="shared" si="13"/>
        <v/>
      </c>
      <c r="M38" s="320"/>
      <c r="N38" s="127"/>
      <c r="BI38" s="135"/>
      <c r="BJ38" s="136"/>
    </row>
    <row r="39" spans="1:62" s="60" customFormat="1" ht="34.9" customHeight="1" x14ac:dyDescent="0.25">
      <c r="A39" s="126"/>
      <c r="B39" s="314"/>
      <c r="C39" s="314"/>
      <c r="D39" s="315"/>
      <c r="E39" s="347" t="e">
        <f t="shared" si="14"/>
        <v>#DIV/0!</v>
      </c>
      <c r="F39" s="315">
        <f t="shared" si="8"/>
        <v>0</v>
      </c>
      <c r="G39" s="317"/>
      <c r="H39" s="320" t="str">
        <f t="shared" si="9"/>
        <v>x</v>
      </c>
      <c r="I39" s="320" t="str">
        <f t="shared" si="10"/>
        <v/>
      </c>
      <c r="J39" s="320" t="str">
        <f t="shared" si="11"/>
        <v/>
      </c>
      <c r="K39" s="320" t="str">
        <f t="shared" si="12"/>
        <v/>
      </c>
      <c r="L39" s="320" t="str">
        <f t="shared" si="13"/>
        <v/>
      </c>
      <c r="M39" s="320"/>
      <c r="N39" s="127"/>
      <c r="BI39" s="135"/>
      <c r="BJ39" s="136"/>
    </row>
    <row r="40" spans="1:62" s="60" customFormat="1" ht="34.9" customHeight="1" x14ac:dyDescent="0.25">
      <c r="A40" s="126"/>
      <c r="B40" s="314"/>
      <c r="C40" s="314"/>
      <c r="D40" s="315"/>
      <c r="E40" s="347" t="e">
        <f t="shared" si="14"/>
        <v>#DIV/0!</v>
      </c>
      <c r="F40" s="315">
        <f t="shared" si="8"/>
        <v>0</v>
      </c>
      <c r="G40" s="317"/>
      <c r="H40" s="320" t="str">
        <f t="shared" si="9"/>
        <v>x</v>
      </c>
      <c r="I40" s="320" t="str">
        <f t="shared" si="10"/>
        <v/>
      </c>
      <c r="J40" s="320" t="str">
        <f t="shared" si="11"/>
        <v/>
      </c>
      <c r="K40" s="320" t="str">
        <f t="shared" si="12"/>
        <v/>
      </c>
      <c r="L40" s="320" t="str">
        <f t="shared" si="13"/>
        <v/>
      </c>
      <c r="M40" s="320"/>
      <c r="N40" s="127"/>
      <c r="BI40" s="135"/>
      <c r="BJ40" s="136"/>
    </row>
    <row r="41" spans="1:62" s="60" customFormat="1" ht="34.9" customHeight="1" x14ac:dyDescent="0.25">
      <c r="A41" s="126"/>
      <c r="B41" s="314"/>
      <c r="C41" s="314"/>
      <c r="D41" s="315"/>
      <c r="E41" s="347" t="e">
        <f t="shared" si="14"/>
        <v>#DIV/0!</v>
      </c>
      <c r="F41" s="315">
        <f>G41/100</f>
        <v>0</v>
      </c>
      <c r="G41" s="317"/>
      <c r="H41" s="320" t="str">
        <f t="shared" si="9"/>
        <v>x</v>
      </c>
      <c r="I41" s="320" t="str">
        <f t="shared" si="10"/>
        <v/>
      </c>
      <c r="J41" s="320" t="str">
        <f t="shared" si="11"/>
        <v/>
      </c>
      <c r="K41" s="320" t="str">
        <f t="shared" si="12"/>
        <v/>
      </c>
      <c r="L41" s="320" t="str">
        <f t="shared" si="13"/>
        <v/>
      </c>
      <c r="M41" s="320"/>
      <c r="N41" s="127"/>
      <c r="BI41" s="135"/>
      <c r="BJ41" s="136"/>
    </row>
    <row r="42" spans="1:62" s="60" customFormat="1" ht="34.9" customHeight="1" thickBot="1" x14ac:dyDescent="0.3">
      <c r="A42" s="126"/>
      <c r="B42" s="482" t="s">
        <v>582</v>
      </c>
      <c r="C42" s="483"/>
      <c r="D42" s="348" t="s">
        <v>285</v>
      </c>
      <c r="E42" s="518" t="s">
        <v>286</v>
      </c>
      <c r="F42" s="518"/>
      <c r="G42" s="518"/>
      <c r="H42" s="514" t="s">
        <v>287</v>
      </c>
      <c r="I42" s="482"/>
      <c r="J42" s="482"/>
      <c r="K42" s="482"/>
      <c r="L42" s="482"/>
      <c r="M42" s="516" t="s">
        <v>288</v>
      </c>
      <c r="N42" s="127"/>
      <c r="P42" s="312" t="e">
        <f>SUM(E30:E41)</f>
        <v>#DIV/0!</v>
      </c>
      <c r="BI42" s="133"/>
      <c r="BJ42" s="134"/>
    </row>
    <row r="43" spans="1:62" s="60" customFormat="1" ht="34.9" customHeight="1" x14ac:dyDescent="0.25">
      <c r="A43" s="126"/>
      <c r="B43" s="484"/>
      <c r="C43" s="485"/>
      <c r="D43" s="349">
        <f>SUM(D30:D41)</f>
        <v>0</v>
      </c>
      <c r="E43" s="511" t="e">
        <f>SUM(E30:E41)</f>
        <v>#DIV/0!</v>
      </c>
      <c r="F43" s="512"/>
      <c r="G43" s="513"/>
      <c r="H43" s="515"/>
      <c r="I43" s="496"/>
      <c r="J43" s="496"/>
      <c r="K43" s="496"/>
      <c r="L43" s="496"/>
      <c r="M43" s="517"/>
      <c r="N43" s="127"/>
      <c r="P43" s="312"/>
      <c r="BI43" s="345"/>
      <c r="BJ43" s="345"/>
    </row>
    <row r="44" spans="1:62" s="60" customFormat="1" ht="34.9" customHeight="1" x14ac:dyDescent="0.25">
      <c r="A44" s="126"/>
      <c r="B44" s="486" t="s">
        <v>583</v>
      </c>
      <c r="C44" s="487"/>
      <c r="D44" s="350">
        <f>D43+D25</f>
        <v>0</v>
      </c>
      <c r="E44" s="519" t="e">
        <f>E43+E25</f>
        <v>#DIV/0!</v>
      </c>
      <c r="F44" s="519"/>
      <c r="G44" s="519"/>
      <c r="H44" s="335"/>
      <c r="I44" s="336">
        <f>IF(I30="x",F30*E30)+IF(I31="x",F31*E31)+IF(I32="x",F32*E32)++IF(I33="x",F33*E33)+IF(I34="x",F34*E34)+IF(I35="x",F35*E35)+IF(I36="x",F36*E36)+IF(I37="x",F37*E37)+IF(I38="x",F38*E38)+IF(I39="x",F39*E39)+IF(I40="x",F40*E40)+IF(I41="x",F41*E41)</f>
        <v>0</v>
      </c>
      <c r="J44" s="336">
        <f>IF(J32="x",F32*E32)+IF(J33="x",F33*E33)+IF(J34="x",F34*E34)+IF(J35="x",F35*E35)+IF(J36="x",F36*E36)+IF(J37="x",F37*E37)+IF(J38="x",F38*E38)+IF(J39="x",F39*E39)+IF(J40="x",F40*E40)+IF(J41="x",F41*E41)</f>
        <v>0</v>
      </c>
      <c r="K44" s="336">
        <f>IF(K32="x",F32*E32)+IF(K33="x",F33*E33)+IF(K34="x",F34*E34)+IF(K35="x",F35*E35)+IF(K36="x",F36*E36)+IF(K37="x",F37*E37)+IF(K38="x",F38*E38)+IF(K39="x",F39*E39)+IF(K40="x",F40*E40)+IF(K41="x",F41*E41)</f>
        <v>0</v>
      </c>
      <c r="L44" s="336">
        <f>IF(L30="x",F30*E30)+IF(L31="x",F31*E31)+IF(L32="x",F32*E32)+IF(L33="x",F33*E33)+IF(L34="x",F34*E34)+IF(L35="x",F35*E35)+IF(L36="x",F36*E36)+IF(L37="x",F37*E37)+IF(L38="x",F38*E38)+IF(L39="x",F39*E39)+IF(L40="x",F40*E40)+IF(L41="x",F41*E41)</f>
        <v>0</v>
      </c>
      <c r="M44" s="351">
        <f>SUM(I44:L44)</f>
        <v>0</v>
      </c>
      <c r="N44" s="127"/>
      <c r="BI44" s="135"/>
      <c r="BJ44" s="136"/>
    </row>
    <row r="45" spans="1:62" ht="34.9" customHeight="1" x14ac:dyDescent="0.25">
      <c r="A45" s="126"/>
      <c r="B45" s="527" t="s">
        <v>290</v>
      </c>
      <c r="C45" s="528"/>
      <c r="D45" s="531" t="s">
        <v>291</v>
      </c>
      <c r="E45" s="531" t="s">
        <v>292</v>
      </c>
      <c r="F45" s="531" t="s">
        <v>293</v>
      </c>
      <c r="G45" s="532" t="s">
        <v>294</v>
      </c>
      <c r="H45" s="508" t="s">
        <v>295</v>
      </c>
      <c r="I45" s="508"/>
      <c r="J45" s="508"/>
      <c r="K45" s="508"/>
      <c r="L45" s="508"/>
      <c r="M45" s="352"/>
      <c r="N45" s="127"/>
      <c r="BI45" s="135"/>
    </row>
    <row r="46" spans="1:62" ht="34.9" customHeight="1" x14ac:dyDescent="0.25">
      <c r="A46" s="126"/>
      <c r="B46" s="527"/>
      <c r="C46" s="528"/>
      <c r="D46" s="502"/>
      <c r="E46" s="502"/>
      <c r="F46" s="502"/>
      <c r="G46" s="503"/>
      <c r="H46" s="329">
        <v>1</v>
      </c>
      <c r="I46" s="329">
        <v>2</v>
      </c>
      <c r="J46" s="329">
        <v>3</v>
      </c>
      <c r="K46" s="329">
        <v>4</v>
      </c>
      <c r="L46" s="329">
        <v>5</v>
      </c>
      <c r="M46" s="509" t="str">
        <f>M27</f>
        <v>NOTE</v>
      </c>
      <c r="N46" s="127"/>
      <c r="BI46" s="49"/>
      <c r="BJ46" s="50"/>
    </row>
    <row r="47" spans="1:62" ht="34.9" customHeight="1" x14ac:dyDescent="0.25">
      <c r="A47" s="126"/>
      <c r="B47" s="529"/>
      <c r="C47" s="530"/>
      <c r="D47" s="502"/>
      <c r="E47" s="502"/>
      <c r="F47" s="502"/>
      <c r="G47" s="503"/>
      <c r="H47" s="330" t="s">
        <v>232</v>
      </c>
      <c r="I47" s="330" t="s">
        <v>233</v>
      </c>
      <c r="J47" s="331" t="s">
        <v>234</v>
      </c>
      <c r="K47" s="331" t="s">
        <v>270</v>
      </c>
      <c r="L47" s="331" t="s">
        <v>271</v>
      </c>
      <c r="M47" s="509"/>
      <c r="N47" s="127"/>
      <c r="BI47" s="49"/>
      <c r="BJ47" s="50"/>
    </row>
    <row r="48" spans="1:62" ht="34.9" customHeight="1" x14ac:dyDescent="0.25">
      <c r="A48" s="126"/>
      <c r="B48" s="353" t="s">
        <v>296</v>
      </c>
      <c r="C48" s="353" t="s">
        <v>297</v>
      </c>
      <c r="D48" s="502"/>
      <c r="E48" s="502"/>
      <c r="F48" s="502"/>
      <c r="G48" s="503"/>
      <c r="H48" s="328" t="s">
        <v>298</v>
      </c>
      <c r="I48" s="328" t="s">
        <v>299</v>
      </c>
      <c r="J48" s="328" t="s">
        <v>300</v>
      </c>
      <c r="K48" s="328" t="s">
        <v>301</v>
      </c>
      <c r="L48" s="328" t="s">
        <v>302</v>
      </c>
      <c r="M48" s="509"/>
      <c r="N48" s="127"/>
    </row>
    <row r="49" spans="1:62" ht="34.9" customHeight="1" x14ac:dyDescent="0.25">
      <c r="A49" s="126"/>
      <c r="B49" s="321"/>
      <c r="C49" s="321"/>
      <c r="D49" s="316">
        <v>0</v>
      </c>
      <c r="E49" s="346" t="e">
        <f>(D49/D$69)*20</f>
        <v>#DIV/0!</v>
      </c>
      <c r="F49" s="323">
        <f t="shared" ref="F49:F67" si="15">G49/100</f>
        <v>0</v>
      </c>
      <c r="G49" s="324"/>
      <c r="H49" s="320" t="str">
        <f t="shared" ref="H49:H67" si="16">IF($F49&lt;=0.2,IF($F49&gt;=0,"x",""),"")</f>
        <v>x</v>
      </c>
      <c r="I49" s="320" t="str">
        <f t="shared" ref="I49:I67" si="17">IF(F49&lt;=0.5,IF(F49&gt;=0.21,"x",""),"")</f>
        <v/>
      </c>
      <c r="J49" s="320" t="str">
        <f t="shared" ref="J49:J67" si="18">IF(F49&lt;=0.7,IF(F49&gt;=0.51,"x",""),"")</f>
        <v/>
      </c>
      <c r="K49" s="320" t="str">
        <f t="shared" ref="K49:K67" si="19">IF(F49&lt;=0.9,IF(F49&gt;=0.71,"x",""),"")</f>
        <v/>
      </c>
      <c r="L49" s="320" t="str">
        <f t="shared" ref="L49:L67" si="20">IF(F49&lt;=1,IF(F49&gt;0.9,"x",""),"")</f>
        <v/>
      </c>
      <c r="M49" s="325"/>
      <c r="N49" s="127"/>
      <c r="BI49" s="42"/>
      <c r="BJ49" s="42"/>
    </row>
    <row r="50" spans="1:62" ht="34.9" customHeight="1" x14ac:dyDescent="0.25">
      <c r="A50" s="126"/>
      <c r="B50" s="321"/>
      <c r="C50" s="321"/>
      <c r="D50" s="316"/>
      <c r="E50" s="346" t="e">
        <f t="shared" ref="E50:E57" si="21">(D50/D$69)*20</f>
        <v>#DIV/0!</v>
      </c>
      <c r="F50" s="323">
        <f t="shared" si="15"/>
        <v>0</v>
      </c>
      <c r="G50" s="324"/>
      <c r="H50" s="320" t="str">
        <f t="shared" si="16"/>
        <v>x</v>
      </c>
      <c r="I50" s="320" t="str">
        <f t="shared" si="17"/>
        <v/>
      </c>
      <c r="J50" s="320" t="str">
        <f t="shared" si="18"/>
        <v/>
      </c>
      <c r="K50" s="320" t="str">
        <f t="shared" si="19"/>
        <v/>
      </c>
      <c r="L50" s="320" t="str">
        <f t="shared" si="20"/>
        <v/>
      </c>
      <c r="M50" s="325"/>
      <c r="N50" s="127"/>
      <c r="BI50" s="42"/>
      <c r="BJ50" s="42"/>
    </row>
    <row r="51" spans="1:62" ht="34.9" customHeight="1" x14ac:dyDescent="0.25">
      <c r="A51" s="126"/>
      <c r="B51" s="321"/>
      <c r="C51" s="321"/>
      <c r="D51" s="316"/>
      <c r="E51" s="346" t="e">
        <f t="shared" si="21"/>
        <v>#DIV/0!</v>
      </c>
      <c r="F51" s="323">
        <f t="shared" si="15"/>
        <v>0</v>
      </c>
      <c r="G51" s="324"/>
      <c r="H51" s="320" t="str">
        <f t="shared" si="16"/>
        <v>x</v>
      </c>
      <c r="I51" s="320" t="str">
        <f t="shared" si="17"/>
        <v/>
      </c>
      <c r="J51" s="320" t="str">
        <f t="shared" si="18"/>
        <v/>
      </c>
      <c r="K51" s="320" t="str">
        <f t="shared" si="19"/>
        <v/>
      </c>
      <c r="L51" s="320" t="str">
        <f t="shared" si="20"/>
        <v/>
      </c>
      <c r="M51" s="325"/>
      <c r="N51" s="127"/>
      <c r="BI51" s="42"/>
      <c r="BJ51" s="42"/>
    </row>
    <row r="52" spans="1:62" ht="34.9" customHeight="1" x14ac:dyDescent="0.25">
      <c r="A52" s="126"/>
      <c r="B52" s="321"/>
      <c r="C52" s="321"/>
      <c r="D52" s="316"/>
      <c r="E52" s="346" t="e">
        <f t="shared" si="21"/>
        <v>#DIV/0!</v>
      </c>
      <c r="F52" s="323">
        <f t="shared" si="15"/>
        <v>0</v>
      </c>
      <c r="G52" s="324"/>
      <c r="H52" s="320" t="str">
        <f t="shared" si="16"/>
        <v>x</v>
      </c>
      <c r="I52" s="320" t="str">
        <f t="shared" si="17"/>
        <v/>
      </c>
      <c r="J52" s="320" t="str">
        <f t="shared" si="18"/>
        <v/>
      </c>
      <c r="K52" s="320" t="str">
        <f t="shared" si="19"/>
        <v/>
      </c>
      <c r="L52" s="320" t="str">
        <f t="shared" si="20"/>
        <v/>
      </c>
      <c r="M52" s="325"/>
      <c r="N52" s="127"/>
      <c r="BI52" s="42"/>
      <c r="BJ52" s="42"/>
    </row>
    <row r="53" spans="1:62" ht="34.9" customHeight="1" x14ac:dyDescent="0.25">
      <c r="A53" s="126"/>
      <c r="B53" s="321"/>
      <c r="C53" s="321"/>
      <c r="D53" s="316"/>
      <c r="E53" s="346" t="e">
        <f t="shared" si="21"/>
        <v>#DIV/0!</v>
      </c>
      <c r="F53" s="323">
        <f t="shared" si="15"/>
        <v>0</v>
      </c>
      <c r="G53" s="324"/>
      <c r="H53" s="320" t="str">
        <f t="shared" si="16"/>
        <v>x</v>
      </c>
      <c r="I53" s="320" t="str">
        <f t="shared" si="17"/>
        <v/>
      </c>
      <c r="J53" s="320" t="str">
        <f t="shared" si="18"/>
        <v/>
      </c>
      <c r="K53" s="320" t="str">
        <f t="shared" si="19"/>
        <v/>
      </c>
      <c r="L53" s="320" t="str">
        <f t="shared" si="20"/>
        <v/>
      </c>
      <c r="M53" s="325"/>
      <c r="N53" s="127"/>
      <c r="BI53" s="42"/>
      <c r="BJ53" s="42"/>
    </row>
    <row r="54" spans="1:62" ht="34.9" customHeight="1" x14ac:dyDescent="0.25">
      <c r="A54" s="126"/>
      <c r="B54" s="321"/>
      <c r="C54" s="321"/>
      <c r="D54" s="316"/>
      <c r="E54" s="346" t="e">
        <f t="shared" si="21"/>
        <v>#DIV/0!</v>
      </c>
      <c r="F54" s="323">
        <f t="shared" si="15"/>
        <v>0</v>
      </c>
      <c r="G54" s="324"/>
      <c r="H54" s="320" t="str">
        <f t="shared" si="16"/>
        <v>x</v>
      </c>
      <c r="I54" s="320" t="str">
        <f t="shared" si="17"/>
        <v/>
      </c>
      <c r="J54" s="320" t="str">
        <f t="shared" si="18"/>
        <v/>
      </c>
      <c r="K54" s="320" t="str">
        <f t="shared" si="19"/>
        <v/>
      </c>
      <c r="L54" s="320" t="str">
        <f t="shared" si="20"/>
        <v/>
      </c>
      <c r="M54" s="325"/>
      <c r="N54" s="127"/>
      <c r="BI54" s="42"/>
      <c r="BJ54" s="42"/>
    </row>
    <row r="55" spans="1:62" ht="34.9" customHeight="1" x14ac:dyDescent="0.25">
      <c r="A55" s="126"/>
      <c r="B55" s="321"/>
      <c r="C55" s="321"/>
      <c r="D55" s="316"/>
      <c r="E55" s="346" t="e">
        <f t="shared" si="21"/>
        <v>#DIV/0!</v>
      </c>
      <c r="F55" s="323">
        <f t="shared" si="15"/>
        <v>0</v>
      </c>
      <c r="G55" s="324"/>
      <c r="H55" s="320" t="str">
        <f t="shared" si="16"/>
        <v>x</v>
      </c>
      <c r="I55" s="320" t="str">
        <f t="shared" si="17"/>
        <v/>
      </c>
      <c r="J55" s="320" t="str">
        <f t="shared" si="18"/>
        <v/>
      </c>
      <c r="K55" s="320" t="str">
        <f t="shared" si="19"/>
        <v/>
      </c>
      <c r="L55" s="320" t="str">
        <f t="shared" si="20"/>
        <v/>
      </c>
      <c r="M55" s="325"/>
      <c r="N55" s="127"/>
      <c r="BI55" s="42"/>
      <c r="BJ55" s="42"/>
    </row>
    <row r="56" spans="1:62" ht="34.9" customHeight="1" x14ac:dyDescent="0.25">
      <c r="A56" s="126"/>
      <c r="B56" s="321"/>
      <c r="C56" s="321"/>
      <c r="D56" s="316"/>
      <c r="E56" s="346" t="e">
        <f t="shared" si="21"/>
        <v>#DIV/0!</v>
      </c>
      <c r="F56" s="323">
        <f t="shared" si="15"/>
        <v>0</v>
      </c>
      <c r="G56" s="324"/>
      <c r="H56" s="320" t="str">
        <f t="shared" si="16"/>
        <v>x</v>
      </c>
      <c r="I56" s="320" t="str">
        <f t="shared" si="17"/>
        <v/>
      </c>
      <c r="J56" s="320" t="str">
        <f t="shared" si="18"/>
        <v/>
      </c>
      <c r="K56" s="320" t="str">
        <f t="shared" si="19"/>
        <v/>
      </c>
      <c r="L56" s="320" t="str">
        <f t="shared" si="20"/>
        <v/>
      </c>
      <c r="M56" s="325"/>
      <c r="N56" s="127"/>
      <c r="BI56" s="42"/>
      <c r="BJ56" s="42"/>
    </row>
    <row r="57" spans="1:62" ht="34.9" customHeight="1" x14ac:dyDescent="0.25">
      <c r="A57" s="126"/>
      <c r="B57" s="321"/>
      <c r="C57" s="321"/>
      <c r="D57" s="316"/>
      <c r="E57" s="346" t="e">
        <f t="shared" si="21"/>
        <v>#DIV/0!</v>
      </c>
      <c r="F57" s="323">
        <f t="shared" si="15"/>
        <v>0</v>
      </c>
      <c r="G57" s="324"/>
      <c r="H57" s="320" t="str">
        <f t="shared" si="16"/>
        <v>x</v>
      </c>
      <c r="I57" s="320" t="str">
        <f t="shared" si="17"/>
        <v/>
      </c>
      <c r="J57" s="320" t="str">
        <f t="shared" si="18"/>
        <v/>
      </c>
      <c r="K57" s="320" t="str">
        <f t="shared" si="19"/>
        <v/>
      </c>
      <c r="L57" s="320" t="str">
        <f t="shared" si="20"/>
        <v/>
      </c>
      <c r="M57" s="325"/>
      <c r="N57" s="127"/>
      <c r="BI57" s="42"/>
      <c r="BJ57" s="42"/>
    </row>
    <row r="58" spans="1:62" ht="34.9" customHeight="1" x14ac:dyDescent="0.25">
      <c r="A58" s="126"/>
      <c r="B58" s="321" t="s">
        <v>570</v>
      </c>
      <c r="C58" s="326"/>
      <c r="D58" s="316"/>
      <c r="E58" s="322" t="e">
        <f t="shared" ref="E58:E67" si="22">(D58/D$69)*100</f>
        <v>#DIV/0!</v>
      </c>
      <c r="F58" s="323">
        <f t="shared" si="15"/>
        <v>0</v>
      </c>
      <c r="G58" s="324"/>
      <c r="H58" s="320" t="str">
        <f t="shared" si="16"/>
        <v>x</v>
      </c>
      <c r="I58" s="320" t="str">
        <f t="shared" si="17"/>
        <v/>
      </c>
      <c r="J58" s="320" t="str">
        <f t="shared" si="18"/>
        <v/>
      </c>
      <c r="K58" s="320" t="str">
        <f t="shared" si="19"/>
        <v/>
      </c>
      <c r="L58" s="320" t="str">
        <f t="shared" si="20"/>
        <v/>
      </c>
      <c r="M58" s="325"/>
      <c r="N58" s="127"/>
      <c r="BI58" s="42"/>
      <c r="BJ58" s="42"/>
    </row>
    <row r="59" spans="1:62" ht="34.9" customHeight="1" x14ac:dyDescent="0.25">
      <c r="A59" s="126"/>
      <c r="B59" s="321" t="s">
        <v>570</v>
      </c>
      <c r="C59" s="326"/>
      <c r="D59" s="316"/>
      <c r="E59" s="322" t="e">
        <f t="shared" si="22"/>
        <v>#DIV/0!</v>
      </c>
      <c r="F59" s="323">
        <f t="shared" si="15"/>
        <v>0</v>
      </c>
      <c r="G59" s="324"/>
      <c r="H59" s="320" t="str">
        <f t="shared" si="16"/>
        <v>x</v>
      </c>
      <c r="I59" s="320" t="str">
        <f t="shared" si="17"/>
        <v/>
      </c>
      <c r="J59" s="320" t="str">
        <f t="shared" si="18"/>
        <v/>
      </c>
      <c r="K59" s="320" t="str">
        <f t="shared" si="19"/>
        <v/>
      </c>
      <c r="L59" s="320" t="str">
        <f t="shared" si="20"/>
        <v/>
      </c>
      <c r="M59" s="325"/>
      <c r="N59" s="127"/>
      <c r="BI59" s="42"/>
      <c r="BJ59" s="42"/>
    </row>
    <row r="60" spans="1:62" ht="34.9" customHeight="1" x14ac:dyDescent="0.25">
      <c r="A60" s="126"/>
      <c r="B60" s="321" t="s">
        <v>570</v>
      </c>
      <c r="C60" s="326"/>
      <c r="D60" s="316"/>
      <c r="E60" s="322" t="e">
        <f t="shared" si="22"/>
        <v>#DIV/0!</v>
      </c>
      <c r="F60" s="323">
        <f t="shared" si="15"/>
        <v>0</v>
      </c>
      <c r="G60" s="324"/>
      <c r="H60" s="320" t="str">
        <f t="shared" si="16"/>
        <v>x</v>
      </c>
      <c r="I60" s="320" t="str">
        <f t="shared" si="17"/>
        <v/>
      </c>
      <c r="J60" s="320" t="str">
        <f t="shared" si="18"/>
        <v/>
      </c>
      <c r="K60" s="320" t="str">
        <f t="shared" si="19"/>
        <v/>
      </c>
      <c r="L60" s="320" t="str">
        <f t="shared" si="20"/>
        <v/>
      </c>
      <c r="M60" s="325"/>
      <c r="N60" s="127"/>
      <c r="BI60" s="42"/>
      <c r="BJ60" s="42"/>
    </row>
    <row r="61" spans="1:62" ht="34.9" customHeight="1" x14ac:dyDescent="0.25">
      <c r="A61" s="126"/>
      <c r="B61" s="321" t="s">
        <v>570</v>
      </c>
      <c r="C61" s="326"/>
      <c r="D61" s="316"/>
      <c r="E61" s="322" t="e">
        <f t="shared" si="22"/>
        <v>#DIV/0!</v>
      </c>
      <c r="F61" s="323">
        <f t="shared" si="15"/>
        <v>0</v>
      </c>
      <c r="G61" s="324"/>
      <c r="H61" s="320" t="str">
        <f t="shared" si="16"/>
        <v>x</v>
      </c>
      <c r="I61" s="320" t="str">
        <f t="shared" si="17"/>
        <v/>
      </c>
      <c r="J61" s="320" t="str">
        <f t="shared" si="18"/>
        <v/>
      </c>
      <c r="K61" s="320" t="str">
        <f t="shared" si="19"/>
        <v/>
      </c>
      <c r="L61" s="320" t="str">
        <f t="shared" si="20"/>
        <v/>
      </c>
      <c r="M61" s="325"/>
      <c r="N61" s="127"/>
      <c r="BI61" s="42"/>
      <c r="BJ61" s="42"/>
    </row>
    <row r="62" spans="1:62" ht="34.9" customHeight="1" x14ac:dyDescent="0.25">
      <c r="A62" s="126"/>
      <c r="B62" s="321" t="s">
        <v>570</v>
      </c>
      <c r="C62" s="326"/>
      <c r="D62" s="316"/>
      <c r="E62" s="322" t="e">
        <f t="shared" si="22"/>
        <v>#DIV/0!</v>
      </c>
      <c r="F62" s="323">
        <f t="shared" si="15"/>
        <v>0</v>
      </c>
      <c r="G62" s="324"/>
      <c r="H62" s="320" t="str">
        <f t="shared" si="16"/>
        <v>x</v>
      </c>
      <c r="I62" s="320" t="str">
        <f t="shared" si="17"/>
        <v/>
      </c>
      <c r="J62" s="320" t="str">
        <f t="shared" si="18"/>
        <v/>
      </c>
      <c r="K62" s="320" t="str">
        <f t="shared" si="19"/>
        <v/>
      </c>
      <c r="L62" s="320" t="str">
        <f t="shared" si="20"/>
        <v/>
      </c>
      <c r="M62" s="325"/>
      <c r="N62" s="127"/>
      <c r="BI62" s="42"/>
      <c r="BJ62" s="42"/>
    </row>
    <row r="63" spans="1:62" ht="34.9" customHeight="1" x14ac:dyDescent="0.25">
      <c r="A63" s="126"/>
      <c r="B63" s="321" t="s">
        <v>570</v>
      </c>
      <c r="C63" s="326"/>
      <c r="D63" s="316"/>
      <c r="E63" s="322" t="e">
        <f t="shared" si="22"/>
        <v>#DIV/0!</v>
      </c>
      <c r="F63" s="323">
        <f t="shared" si="15"/>
        <v>0</v>
      </c>
      <c r="G63" s="324"/>
      <c r="H63" s="320" t="str">
        <f t="shared" si="16"/>
        <v>x</v>
      </c>
      <c r="I63" s="320" t="str">
        <f t="shared" si="17"/>
        <v/>
      </c>
      <c r="J63" s="320" t="str">
        <f t="shared" si="18"/>
        <v/>
      </c>
      <c r="K63" s="320" t="str">
        <f t="shared" si="19"/>
        <v/>
      </c>
      <c r="L63" s="320" t="str">
        <f t="shared" si="20"/>
        <v/>
      </c>
      <c r="M63" s="325"/>
      <c r="N63" s="127"/>
      <c r="BI63" s="42"/>
      <c r="BJ63" s="42"/>
    </row>
    <row r="64" spans="1:62" ht="34.9" customHeight="1" x14ac:dyDescent="0.25">
      <c r="A64" s="126"/>
      <c r="B64" s="321" t="s">
        <v>570</v>
      </c>
      <c r="C64" s="326"/>
      <c r="D64" s="316"/>
      <c r="E64" s="322" t="e">
        <f t="shared" si="22"/>
        <v>#DIV/0!</v>
      </c>
      <c r="F64" s="323">
        <f t="shared" si="15"/>
        <v>0</v>
      </c>
      <c r="G64" s="324"/>
      <c r="H64" s="320" t="str">
        <f t="shared" si="16"/>
        <v>x</v>
      </c>
      <c r="I64" s="320" t="str">
        <f t="shared" si="17"/>
        <v/>
      </c>
      <c r="J64" s="320" t="str">
        <f t="shared" si="18"/>
        <v/>
      </c>
      <c r="K64" s="320" t="str">
        <f t="shared" si="19"/>
        <v/>
      </c>
      <c r="L64" s="320" t="str">
        <f t="shared" si="20"/>
        <v/>
      </c>
      <c r="M64" s="325"/>
      <c r="N64" s="127"/>
      <c r="BI64" s="42"/>
      <c r="BJ64" s="42"/>
    </row>
    <row r="65" spans="1:62" ht="34.9" customHeight="1" x14ac:dyDescent="0.25">
      <c r="A65" s="126"/>
      <c r="B65" s="321" t="s">
        <v>570</v>
      </c>
      <c r="C65" s="326"/>
      <c r="D65" s="316"/>
      <c r="E65" s="322" t="e">
        <f t="shared" si="22"/>
        <v>#DIV/0!</v>
      </c>
      <c r="F65" s="323">
        <f>G65/100</f>
        <v>0</v>
      </c>
      <c r="G65" s="324"/>
      <c r="H65" s="320" t="str">
        <f t="shared" si="16"/>
        <v>x</v>
      </c>
      <c r="I65" s="320" t="str">
        <f t="shared" si="17"/>
        <v/>
      </c>
      <c r="J65" s="320" t="str">
        <f t="shared" si="18"/>
        <v/>
      </c>
      <c r="K65" s="320" t="str">
        <f t="shared" si="19"/>
        <v/>
      </c>
      <c r="L65" s="320" t="str">
        <f t="shared" si="20"/>
        <v/>
      </c>
      <c r="M65" s="325"/>
      <c r="N65" s="127"/>
    </row>
    <row r="66" spans="1:62" ht="34.9" customHeight="1" x14ac:dyDescent="0.25">
      <c r="A66" s="126"/>
      <c r="B66" s="321"/>
      <c r="C66" s="326"/>
      <c r="D66" s="316"/>
      <c r="E66" s="322" t="e">
        <f t="shared" si="22"/>
        <v>#DIV/0!</v>
      </c>
      <c r="F66" s="323">
        <f>G66/100</f>
        <v>0</v>
      </c>
      <c r="G66" s="324"/>
      <c r="H66" s="320" t="str">
        <f t="shared" si="16"/>
        <v>x</v>
      </c>
      <c r="I66" s="320" t="str">
        <f t="shared" si="17"/>
        <v/>
      </c>
      <c r="J66" s="320" t="str">
        <f t="shared" si="18"/>
        <v/>
      </c>
      <c r="K66" s="320" t="str">
        <f t="shared" si="19"/>
        <v/>
      </c>
      <c r="L66" s="320" t="str">
        <f t="shared" si="20"/>
        <v/>
      </c>
      <c r="M66" s="325"/>
      <c r="N66" s="127"/>
    </row>
    <row r="67" spans="1:62" ht="34.9" customHeight="1" x14ac:dyDescent="0.25">
      <c r="A67" s="126"/>
      <c r="D67" s="316"/>
      <c r="E67" s="322" t="e">
        <f t="shared" si="22"/>
        <v>#DIV/0!</v>
      </c>
      <c r="F67" s="323">
        <f t="shared" si="15"/>
        <v>0</v>
      </c>
      <c r="G67" s="324"/>
      <c r="H67" s="320" t="str">
        <f t="shared" si="16"/>
        <v>x</v>
      </c>
      <c r="I67" s="320" t="str">
        <f t="shared" si="17"/>
        <v/>
      </c>
      <c r="J67" s="320" t="str">
        <f t="shared" si="18"/>
        <v/>
      </c>
      <c r="K67" s="320" t="str">
        <f t="shared" si="19"/>
        <v/>
      </c>
      <c r="L67" s="320" t="str">
        <f t="shared" si="20"/>
        <v/>
      </c>
      <c r="M67" s="325"/>
      <c r="N67" s="127"/>
      <c r="O67" s="145" t="e">
        <f>SUM(E30:E41)</f>
        <v>#DIV/0!</v>
      </c>
      <c r="P67" s="313" t="e">
        <f>SUM(E49:E67)</f>
        <v>#DIV/0!</v>
      </c>
    </row>
    <row r="68" spans="1:62" s="60" customFormat="1" ht="34.9" customHeight="1" x14ac:dyDescent="0.25">
      <c r="A68" s="126"/>
      <c r="B68" s="504" t="s">
        <v>305</v>
      </c>
      <c r="C68" s="504"/>
      <c r="D68" s="354">
        <f>SUM(D49:D67)</f>
        <v>0</v>
      </c>
      <c r="E68" s="510" t="s">
        <v>306</v>
      </c>
      <c r="F68" s="510"/>
      <c r="G68" s="510"/>
      <c r="H68" s="504" t="s">
        <v>287</v>
      </c>
      <c r="I68" s="504"/>
      <c r="J68" s="504"/>
      <c r="K68" s="504"/>
      <c r="L68" s="504"/>
      <c r="M68" s="328" t="s">
        <v>288</v>
      </c>
      <c r="N68" s="127"/>
      <c r="O68" s="311" t="e">
        <f>SUM(E49:E67)</f>
        <v>#DIV/0!</v>
      </c>
      <c r="P68" s="60" t="e">
        <f>SUM(P3:P67)</f>
        <v>#DIV/0!</v>
      </c>
      <c r="BI68" s="135"/>
      <c r="BJ68" s="136"/>
    </row>
    <row r="69" spans="1:62" s="60" customFormat="1" ht="34.9" customHeight="1" x14ac:dyDescent="0.25">
      <c r="A69" s="126"/>
      <c r="B69" s="504" t="s">
        <v>535</v>
      </c>
      <c r="C69" s="504"/>
      <c r="D69" s="354">
        <f>SUM(D49:D57)</f>
        <v>0</v>
      </c>
      <c r="E69" s="510" t="e">
        <f>SUM(E49:E57)</f>
        <v>#DIV/0!</v>
      </c>
      <c r="F69" s="510"/>
      <c r="G69" s="510"/>
      <c r="H69" s="335"/>
      <c r="I69" s="336">
        <f>IF(I49="x",F49*E49)+IF(I50="x",F50*E50)+IF(I51="x",F51*E51)+IF(I52="x",F52*E52)+IF(I53="x",F53*E53)+IF(I54="x",F54*E54)+IF(I55="x",F55*E55)+IF(I56="x",F56*E56)+IF(I57="x",F57*E57)+IF(I58="x",F58*E58)+IF(I59="x",F59*E59)+IF(I60="x",F60*E60)+IF(I61="x",F61*E61)+IF(I62="x",F62*E62)+IF(I63="x",F63*E63)+IF(I64="x",F64*E64)+IF(I65="x",F65*E65)+IF(I66="x",F66*E66)+IF(I67="x",F67*E67)</f>
        <v>0</v>
      </c>
      <c r="J69" s="336">
        <f>IF(J49="x",F49*E49)+IF(J50="x",F50*E50)+IF(J51="x",F51*E51)+IF(J52="x",F52*E52)+IF(J53="x",F53*E53)+IF(J54="x",F54*E54)+IF(J55="x",F55*E55)+IF(J56="x",F56*E56)+IF(J57="x",F57*E57)+IF(J58="x",F58*E58)+IF(J59="x",F59*E59)+IF(J60="x",F60*E60)+IF(J61="x",F61*E61)+IF(J62="x",F62*E62)+IF(J63="x",F63*E63)+IF(J64="x",F64*E64)+IF(J65="x",F65*E65)+IF(J66="x",F66*E66)+IF(J67="x",F67*E67)</f>
        <v>0</v>
      </c>
      <c r="K69" s="336">
        <f>IF(K49="x",F49*E49)+IF(K50="x",F50*E50)+IF(K51="x",F51*E51)+IF(K52="x",F52*E52)+IF(K53="x",F53*E53)+IF(K54="x",F54*E54)+IF(K55="x",F55*E55)+IF(K56="x",F56*E56)+IF(K57="x",F57*E57)+IF(K58="x",F58*E58)+IF(K59="x",F59*E59)+IF(K60="x",F60*E60)+IF(K61="x",F61*E61)+IF(K62="x",F62*E62)+IF(K63="x",F63*E63)+IF(K64="x",F64*E64)+IF(K65="x",F65*E65)+IF(K66="x",F66*E66)+IF(K67="x",F67*E67)</f>
        <v>0</v>
      </c>
      <c r="L69" s="336">
        <f>IF(L49="x",F49*E49)+IF(L50="x",F50*E50)+IF(L51="x",F51*E51)+IF(L52="x",F52*E52)+IF(L53="x",F53*E53)+IF(L54="x",F54*E54)+IF(L55="x",F55*E55)+IF(L56="x",F56*E56)+IF(L57="x",F57*E57)+IF(L58="x",F58*E58)+IF(L59="x",F59*E59)+IF(L60="x",F60*E60)+IF(L61="x",F61*E61)+IF(L62="x",F62*E62)+IF(L63="x",F63*E63)+IF(L64="x",F64*E64)+IF(L65="x",F65*E65)+IF(L66="x",F66*E66)+IF(L67="x",F67*E67)</f>
        <v>0</v>
      </c>
      <c r="M69" s="337">
        <f>SUM(H69:L69)</f>
        <v>0</v>
      </c>
      <c r="N69" s="127"/>
      <c r="O69" s="312" t="e">
        <f>SUM(E14:E19)</f>
        <v>#DIV/0!</v>
      </c>
      <c r="BI69" s="136"/>
      <c r="BJ69" s="136"/>
    </row>
    <row r="70" spans="1:62" ht="34.9" customHeight="1" x14ac:dyDescent="0.25">
      <c r="A70" s="126"/>
      <c r="B70" s="53"/>
      <c r="C70" s="53"/>
      <c r="D70" s="53"/>
      <c r="E70" s="53"/>
      <c r="F70" s="53"/>
      <c r="G70" s="53"/>
      <c r="H70" s="53"/>
      <c r="I70" s="53"/>
      <c r="J70" s="53"/>
      <c r="K70" s="53"/>
      <c r="L70" s="53"/>
      <c r="M70" s="53"/>
      <c r="N70" s="127"/>
    </row>
    <row r="71" spans="1:62" ht="34.9" customHeight="1" x14ac:dyDescent="0.25">
      <c r="A71" s="523"/>
      <c r="B71" s="524"/>
      <c r="C71" s="524"/>
      <c r="D71" s="524"/>
      <c r="E71" s="524"/>
      <c r="F71" s="524"/>
      <c r="G71" s="524"/>
      <c r="H71" s="524"/>
      <c r="I71" s="524"/>
      <c r="J71" s="524"/>
      <c r="K71" s="524"/>
      <c r="L71" s="524"/>
      <c r="M71" s="524"/>
      <c r="N71" s="525"/>
    </row>
    <row r="72" spans="1:62" ht="34.9" customHeight="1" x14ac:dyDescent="0.25">
      <c r="A72" s="126"/>
      <c r="B72" s="53"/>
      <c r="C72" s="53"/>
      <c r="D72" s="53"/>
      <c r="E72" s="53"/>
      <c r="F72" s="45"/>
      <c r="G72" s="45"/>
      <c r="H72" s="53"/>
      <c r="I72" s="137"/>
      <c r="J72" s="137"/>
      <c r="K72" s="53"/>
      <c r="L72" s="53"/>
      <c r="M72" s="53"/>
      <c r="N72" s="127"/>
      <c r="O72" s="145" t="e">
        <f>SUM(O67:O69)</f>
        <v>#DIV/0!</v>
      </c>
    </row>
    <row r="73" spans="1:62" ht="34.9" customHeight="1" x14ac:dyDescent="0.25">
      <c r="A73" s="126"/>
      <c r="B73" s="138"/>
      <c r="C73" s="526" t="s">
        <v>537</v>
      </c>
      <c r="D73" s="526"/>
      <c r="E73" s="526"/>
      <c r="F73" s="526"/>
      <c r="G73" s="526"/>
      <c r="H73" s="306">
        <f>M25</f>
        <v>0</v>
      </c>
      <c r="I73" s="40" t="e">
        <f>M25/E25</f>
        <v>#DIV/0!</v>
      </c>
      <c r="J73" s="40"/>
      <c r="K73" s="40"/>
      <c r="L73" s="40"/>
      <c r="M73" s="53"/>
      <c r="N73" s="127"/>
    </row>
    <row r="74" spans="1:62" ht="34.9" customHeight="1" x14ac:dyDescent="0.25">
      <c r="A74" s="126"/>
      <c r="B74" s="138"/>
      <c r="C74" s="40"/>
      <c r="D74" s="40"/>
      <c r="E74" s="40"/>
      <c r="F74" s="40"/>
      <c r="G74" s="40"/>
      <c r="H74" s="40"/>
      <c r="I74" s="40"/>
      <c r="J74" s="40"/>
      <c r="K74" s="40"/>
      <c r="L74" s="40"/>
      <c r="M74" s="53"/>
      <c r="N74" s="127"/>
    </row>
    <row r="75" spans="1:62" ht="34.9" customHeight="1" x14ac:dyDescent="0.25">
      <c r="A75" s="126"/>
      <c r="B75" s="53" t="s">
        <v>536</v>
      </c>
      <c r="C75" s="526" t="s">
        <v>538</v>
      </c>
      <c r="D75" s="526"/>
      <c r="E75" s="526"/>
      <c r="F75" s="526"/>
      <c r="G75" s="526"/>
      <c r="H75" s="306">
        <f>M44</f>
        <v>0</v>
      </c>
      <c r="I75" s="40" t="e">
        <f>M44/E43</f>
        <v>#DIV/0!</v>
      </c>
      <c r="J75" s="304" t="e">
        <f>AVERAGE(I73:I77)</f>
        <v>#DIV/0!</v>
      </c>
      <c r="K75" s="305" t="s">
        <v>584</v>
      </c>
      <c r="L75" s="304" t="e">
        <f>IF(J75&gt;90%,100%,J75)</f>
        <v>#DIV/0!</v>
      </c>
      <c r="M75" s="53"/>
      <c r="N75" s="127"/>
    </row>
    <row r="76" spans="1:62" ht="34.9" customHeight="1" x14ac:dyDescent="0.25">
      <c r="A76" s="126"/>
      <c r="B76" s="138"/>
      <c r="C76" s="40"/>
      <c r="D76" s="40"/>
      <c r="E76" s="40"/>
      <c r="F76" s="40"/>
      <c r="G76" s="40"/>
      <c r="H76" s="40"/>
      <c r="I76" s="307"/>
      <c r="J76" s="307"/>
      <c r="K76" s="307"/>
      <c r="L76" s="307"/>
      <c r="M76" s="53"/>
      <c r="N76" s="127"/>
    </row>
    <row r="77" spans="1:62" ht="34.9" customHeight="1" x14ac:dyDescent="0.25">
      <c r="A77" s="126"/>
      <c r="B77" s="138"/>
      <c r="C77" s="526" t="s">
        <v>307</v>
      </c>
      <c r="D77" s="526"/>
      <c r="E77" s="526"/>
      <c r="F77" s="526"/>
      <c r="G77" s="526"/>
      <c r="H77" s="306">
        <f>M69</f>
        <v>0</v>
      </c>
      <c r="I77" s="307" t="e">
        <f>M69/E69</f>
        <v>#DIV/0!</v>
      </c>
      <c r="J77" s="307"/>
      <c r="K77" s="307"/>
      <c r="L77" s="307"/>
      <c r="M77" s="137"/>
      <c r="N77" s="127"/>
    </row>
    <row r="78" spans="1:62" ht="34.9" customHeight="1" thickBot="1" x14ac:dyDescent="0.3">
      <c r="A78" s="139"/>
      <c r="B78" s="140"/>
      <c r="C78" s="140"/>
      <c r="D78" s="141"/>
      <c r="E78" s="141"/>
      <c r="F78" s="141"/>
      <c r="G78" s="141"/>
      <c r="H78" s="141"/>
      <c r="I78" s="142"/>
      <c r="J78" s="142"/>
      <c r="K78" s="141"/>
      <c r="L78" s="141"/>
      <c r="M78" s="141"/>
      <c r="N78" s="143"/>
    </row>
    <row r="79" spans="1:62" ht="34.9" customHeight="1" thickTop="1" x14ac:dyDescent="0.25">
      <c r="G79" s="144"/>
      <c r="K79" s="145"/>
    </row>
  </sheetData>
  <mergeCells count="45">
    <mergeCell ref="C77:G77"/>
    <mergeCell ref="B69:C69"/>
    <mergeCell ref="E69:G69"/>
    <mergeCell ref="A71:N71"/>
    <mergeCell ref="C73:G73"/>
    <mergeCell ref="C75:G75"/>
    <mergeCell ref="H45:L45"/>
    <mergeCell ref="M46:M48"/>
    <mergeCell ref="B68:C68"/>
    <mergeCell ref="E68:G68"/>
    <mergeCell ref="H68:L68"/>
    <mergeCell ref="M27:M29"/>
    <mergeCell ref="B42:C43"/>
    <mergeCell ref="E42:G42"/>
    <mergeCell ref="H42:L43"/>
    <mergeCell ref="M42:M43"/>
    <mergeCell ref="E43:G43"/>
    <mergeCell ref="B27:C28"/>
    <mergeCell ref="D27:D29"/>
    <mergeCell ref="E27:E29"/>
    <mergeCell ref="F27:F29"/>
    <mergeCell ref="G27:G29"/>
    <mergeCell ref="B24:C25"/>
    <mergeCell ref="E24:G24"/>
    <mergeCell ref="H24:L24"/>
    <mergeCell ref="E25:G25"/>
    <mergeCell ref="B26:M26"/>
    <mergeCell ref="B44:C44"/>
    <mergeCell ref="E44:G44"/>
    <mergeCell ref="B45:C47"/>
    <mergeCell ref="D45:D48"/>
    <mergeCell ref="E45:E48"/>
    <mergeCell ref="F45:F48"/>
    <mergeCell ref="G45:G48"/>
    <mergeCell ref="B1:M1"/>
    <mergeCell ref="B2:M2"/>
    <mergeCell ref="E5:J5"/>
    <mergeCell ref="E6:J6"/>
    <mergeCell ref="B10:C12"/>
    <mergeCell ref="D10:D13"/>
    <mergeCell ref="E10:E13"/>
    <mergeCell ref="F10:F13"/>
    <mergeCell ref="G10:G13"/>
    <mergeCell ref="H10:L10"/>
    <mergeCell ref="M10:M13"/>
  </mergeCells>
  <conditionalFormatting sqref="H14:H23 H30:H41">
    <cfRule type="cellIs" dxfId="84" priority="6" stopIfTrue="1" operator="equal">
      <formula>"X"</formula>
    </cfRule>
  </conditionalFormatting>
  <conditionalFormatting sqref="H49:H67">
    <cfRule type="cellIs" dxfId="83" priority="1" stopIfTrue="1" operator="equal">
      <formula>"X"</formula>
    </cfRule>
  </conditionalFormatting>
  <conditionalFormatting sqref="I14:I23 I30:I41">
    <cfRule type="cellIs" dxfId="82" priority="8" stopIfTrue="1" operator="equal">
      <formula>"X"</formula>
    </cfRule>
  </conditionalFormatting>
  <conditionalFormatting sqref="I49:I67">
    <cfRule type="cellIs" dxfId="81" priority="3" stopIfTrue="1" operator="equal">
      <formula>"X"</formula>
    </cfRule>
  </conditionalFormatting>
  <conditionalFormatting sqref="J14:J23 J30:J41">
    <cfRule type="cellIs" dxfId="80" priority="9" stopIfTrue="1" operator="equal">
      <formula>"X"</formula>
    </cfRule>
  </conditionalFormatting>
  <conditionalFormatting sqref="J49:J67">
    <cfRule type="cellIs" dxfId="79" priority="4" stopIfTrue="1" operator="equal">
      <formula>"X"</formula>
    </cfRule>
  </conditionalFormatting>
  <conditionalFormatting sqref="K14:K23 K30:K41">
    <cfRule type="cellIs" dxfId="78" priority="7" stopIfTrue="1" operator="equal">
      <formula>"X"</formula>
    </cfRule>
  </conditionalFormatting>
  <conditionalFormatting sqref="K49:K67">
    <cfRule type="cellIs" dxfId="77" priority="2" stopIfTrue="1" operator="equal">
      <formula>"X"</formula>
    </cfRule>
  </conditionalFormatting>
  <conditionalFormatting sqref="L49:L67">
    <cfRule type="cellIs" dxfId="76" priority="5" stopIfTrue="1" operator="equal">
      <formula>"X"</formula>
    </cfRule>
  </conditionalFormatting>
  <conditionalFormatting sqref="L14:M23 L30:M41">
    <cfRule type="cellIs" dxfId="75" priority="10" stopIfTrue="1" operator="equal">
      <formula>"X"</formula>
    </cfRule>
  </conditionalFormatting>
  <dataValidations count="2">
    <dataValidation type="list" allowBlank="1" showInputMessage="1" showErrorMessage="1" sqref="WVJ983082:WVJ983089 IX38:IX46 ST38:ST46 ACP38:ACP46 AML38:AML46 AWH38:AWH46 BGD38:BGD46 BPZ38:BPZ46 BZV38:BZV46 CJR38:CJR46 CTN38:CTN46 DDJ38:DDJ46 DNF38:DNF46 DXB38:DXB46 EGX38:EGX46 EQT38:EQT46 FAP38:FAP46 FKL38:FKL46 FUH38:FUH46 GED38:GED46 GNZ38:GNZ46 GXV38:GXV46 HHR38:HHR46 HRN38:HRN46 IBJ38:IBJ46 ILF38:ILF46 IVB38:IVB46 JEX38:JEX46 JOT38:JOT46 JYP38:JYP46 KIL38:KIL46 KSH38:KSH46 LCD38:LCD46 LLZ38:LLZ46 LVV38:LVV46 MFR38:MFR46 MPN38:MPN46 MZJ38:MZJ46 NJF38:NJF46 NTB38:NTB46 OCX38:OCX46 OMT38:OMT46 OWP38:OWP46 PGL38:PGL46 PQH38:PQH46 QAD38:QAD46 QJZ38:QJZ46 QTV38:QTV46 RDR38:RDR46 RNN38:RNN46 RXJ38:RXJ46 SHF38:SHF46 SRB38:SRB46 TAX38:TAX46 TKT38:TKT46 TUP38:TUP46 UEL38:UEL46 UOH38:UOH46 UYD38:UYD46 VHZ38:VHZ46 VRV38:VRV46 WBR38:WBR46 WLN38:WLN46 WVJ38:WVJ46 A65578:A65585 IX65578:IX65585 ST65578:ST65585 ACP65578:ACP65585 AML65578:AML65585 AWH65578:AWH65585 BGD65578:BGD65585 BPZ65578:BPZ65585 BZV65578:BZV65585 CJR65578:CJR65585 CTN65578:CTN65585 DDJ65578:DDJ65585 DNF65578:DNF65585 DXB65578:DXB65585 EGX65578:EGX65585 EQT65578:EQT65585 FAP65578:FAP65585 FKL65578:FKL65585 FUH65578:FUH65585 GED65578:GED65585 GNZ65578:GNZ65585 GXV65578:GXV65585 HHR65578:HHR65585 HRN65578:HRN65585 IBJ65578:IBJ65585 ILF65578:ILF65585 IVB65578:IVB65585 JEX65578:JEX65585 JOT65578:JOT65585 JYP65578:JYP65585 KIL65578:KIL65585 KSH65578:KSH65585 LCD65578:LCD65585 LLZ65578:LLZ65585 LVV65578:LVV65585 MFR65578:MFR65585 MPN65578:MPN65585 MZJ65578:MZJ65585 NJF65578:NJF65585 NTB65578:NTB65585 OCX65578:OCX65585 OMT65578:OMT65585 OWP65578:OWP65585 PGL65578:PGL65585 PQH65578:PQH65585 QAD65578:QAD65585 QJZ65578:QJZ65585 QTV65578:QTV65585 RDR65578:RDR65585 RNN65578:RNN65585 RXJ65578:RXJ65585 SHF65578:SHF65585 SRB65578:SRB65585 TAX65578:TAX65585 TKT65578:TKT65585 TUP65578:TUP65585 UEL65578:UEL65585 UOH65578:UOH65585 UYD65578:UYD65585 VHZ65578:VHZ65585 VRV65578:VRV65585 WBR65578:WBR65585 WLN65578:WLN65585 WVJ65578:WVJ65585 A131114:A131121 IX131114:IX131121 ST131114:ST131121 ACP131114:ACP131121 AML131114:AML131121 AWH131114:AWH131121 BGD131114:BGD131121 BPZ131114:BPZ131121 BZV131114:BZV131121 CJR131114:CJR131121 CTN131114:CTN131121 DDJ131114:DDJ131121 DNF131114:DNF131121 DXB131114:DXB131121 EGX131114:EGX131121 EQT131114:EQT131121 FAP131114:FAP131121 FKL131114:FKL131121 FUH131114:FUH131121 GED131114:GED131121 GNZ131114:GNZ131121 GXV131114:GXV131121 HHR131114:HHR131121 HRN131114:HRN131121 IBJ131114:IBJ131121 ILF131114:ILF131121 IVB131114:IVB131121 JEX131114:JEX131121 JOT131114:JOT131121 JYP131114:JYP131121 KIL131114:KIL131121 KSH131114:KSH131121 LCD131114:LCD131121 LLZ131114:LLZ131121 LVV131114:LVV131121 MFR131114:MFR131121 MPN131114:MPN131121 MZJ131114:MZJ131121 NJF131114:NJF131121 NTB131114:NTB131121 OCX131114:OCX131121 OMT131114:OMT131121 OWP131114:OWP131121 PGL131114:PGL131121 PQH131114:PQH131121 QAD131114:QAD131121 QJZ131114:QJZ131121 QTV131114:QTV131121 RDR131114:RDR131121 RNN131114:RNN131121 RXJ131114:RXJ131121 SHF131114:SHF131121 SRB131114:SRB131121 TAX131114:TAX131121 TKT131114:TKT131121 TUP131114:TUP131121 UEL131114:UEL131121 UOH131114:UOH131121 UYD131114:UYD131121 VHZ131114:VHZ131121 VRV131114:VRV131121 WBR131114:WBR131121 WLN131114:WLN131121 WVJ131114:WVJ131121 A196650:A196657 IX196650:IX196657 ST196650:ST196657 ACP196650:ACP196657 AML196650:AML196657 AWH196650:AWH196657 BGD196650:BGD196657 BPZ196650:BPZ196657 BZV196650:BZV196657 CJR196650:CJR196657 CTN196650:CTN196657 DDJ196650:DDJ196657 DNF196650:DNF196657 DXB196650:DXB196657 EGX196650:EGX196657 EQT196650:EQT196657 FAP196650:FAP196657 FKL196650:FKL196657 FUH196650:FUH196657 GED196650:GED196657 GNZ196650:GNZ196657 GXV196650:GXV196657 HHR196650:HHR196657 HRN196650:HRN196657 IBJ196650:IBJ196657 ILF196650:ILF196657 IVB196650:IVB196657 JEX196650:JEX196657 JOT196650:JOT196657 JYP196650:JYP196657 KIL196650:KIL196657 KSH196650:KSH196657 LCD196650:LCD196657 LLZ196650:LLZ196657 LVV196650:LVV196657 MFR196650:MFR196657 MPN196650:MPN196657 MZJ196650:MZJ196657 NJF196650:NJF196657 NTB196650:NTB196657 OCX196650:OCX196657 OMT196650:OMT196657 OWP196650:OWP196657 PGL196650:PGL196657 PQH196650:PQH196657 QAD196650:QAD196657 QJZ196650:QJZ196657 QTV196650:QTV196657 RDR196650:RDR196657 RNN196650:RNN196657 RXJ196650:RXJ196657 SHF196650:SHF196657 SRB196650:SRB196657 TAX196650:TAX196657 TKT196650:TKT196657 TUP196650:TUP196657 UEL196650:UEL196657 UOH196650:UOH196657 UYD196650:UYD196657 VHZ196650:VHZ196657 VRV196650:VRV196657 WBR196650:WBR196657 WLN196650:WLN196657 WVJ196650:WVJ196657 A262186:A262193 IX262186:IX262193 ST262186:ST262193 ACP262186:ACP262193 AML262186:AML262193 AWH262186:AWH262193 BGD262186:BGD262193 BPZ262186:BPZ262193 BZV262186:BZV262193 CJR262186:CJR262193 CTN262186:CTN262193 DDJ262186:DDJ262193 DNF262186:DNF262193 DXB262186:DXB262193 EGX262186:EGX262193 EQT262186:EQT262193 FAP262186:FAP262193 FKL262186:FKL262193 FUH262186:FUH262193 GED262186:GED262193 GNZ262186:GNZ262193 GXV262186:GXV262193 HHR262186:HHR262193 HRN262186:HRN262193 IBJ262186:IBJ262193 ILF262186:ILF262193 IVB262186:IVB262193 JEX262186:JEX262193 JOT262186:JOT262193 JYP262186:JYP262193 KIL262186:KIL262193 KSH262186:KSH262193 LCD262186:LCD262193 LLZ262186:LLZ262193 LVV262186:LVV262193 MFR262186:MFR262193 MPN262186:MPN262193 MZJ262186:MZJ262193 NJF262186:NJF262193 NTB262186:NTB262193 OCX262186:OCX262193 OMT262186:OMT262193 OWP262186:OWP262193 PGL262186:PGL262193 PQH262186:PQH262193 QAD262186:QAD262193 QJZ262186:QJZ262193 QTV262186:QTV262193 RDR262186:RDR262193 RNN262186:RNN262193 RXJ262186:RXJ262193 SHF262186:SHF262193 SRB262186:SRB262193 TAX262186:TAX262193 TKT262186:TKT262193 TUP262186:TUP262193 UEL262186:UEL262193 UOH262186:UOH262193 UYD262186:UYD262193 VHZ262186:VHZ262193 VRV262186:VRV262193 WBR262186:WBR262193 WLN262186:WLN262193 WVJ262186:WVJ262193 A327722:A327729 IX327722:IX327729 ST327722:ST327729 ACP327722:ACP327729 AML327722:AML327729 AWH327722:AWH327729 BGD327722:BGD327729 BPZ327722:BPZ327729 BZV327722:BZV327729 CJR327722:CJR327729 CTN327722:CTN327729 DDJ327722:DDJ327729 DNF327722:DNF327729 DXB327722:DXB327729 EGX327722:EGX327729 EQT327722:EQT327729 FAP327722:FAP327729 FKL327722:FKL327729 FUH327722:FUH327729 GED327722:GED327729 GNZ327722:GNZ327729 GXV327722:GXV327729 HHR327722:HHR327729 HRN327722:HRN327729 IBJ327722:IBJ327729 ILF327722:ILF327729 IVB327722:IVB327729 JEX327722:JEX327729 JOT327722:JOT327729 JYP327722:JYP327729 KIL327722:KIL327729 KSH327722:KSH327729 LCD327722:LCD327729 LLZ327722:LLZ327729 LVV327722:LVV327729 MFR327722:MFR327729 MPN327722:MPN327729 MZJ327722:MZJ327729 NJF327722:NJF327729 NTB327722:NTB327729 OCX327722:OCX327729 OMT327722:OMT327729 OWP327722:OWP327729 PGL327722:PGL327729 PQH327722:PQH327729 QAD327722:QAD327729 QJZ327722:QJZ327729 QTV327722:QTV327729 RDR327722:RDR327729 RNN327722:RNN327729 RXJ327722:RXJ327729 SHF327722:SHF327729 SRB327722:SRB327729 TAX327722:TAX327729 TKT327722:TKT327729 TUP327722:TUP327729 UEL327722:UEL327729 UOH327722:UOH327729 UYD327722:UYD327729 VHZ327722:VHZ327729 VRV327722:VRV327729 WBR327722:WBR327729 WLN327722:WLN327729 WVJ327722:WVJ327729 A393258:A393265 IX393258:IX393265 ST393258:ST393265 ACP393258:ACP393265 AML393258:AML393265 AWH393258:AWH393265 BGD393258:BGD393265 BPZ393258:BPZ393265 BZV393258:BZV393265 CJR393258:CJR393265 CTN393258:CTN393265 DDJ393258:DDJ393265 DNF393258:DNF393265 DXB393258:DXB393265 EGX393258:EGX393265 EQT393258:EQT393265 FAP393258:FAP393265 FKL393258:FKL393265 FUH393258:FUH393265 GED393258:GED393265 GNZ393258:GNZ393265 GXV393258:GXV393265 HHR393258:HHR393265 HRN393258:HRN393265 IBJ393258:IBJ393265 ILF393258:ILF393265 IVB393258:IVB393265 JEX393258:JEX393265 JOT393258:JOT393265 JYP393258:JYP393265 KIL393258:KIL393265 KSH393258:KSH393265 LCD393258:LCD393265 LLZ393258:LLZ393265 LVV393258:LVV393265 MFR393258:MFR393265 MPN393258:MPN393265 MZJ393258:MZJ393265 NJF393258:NJF393265 NTB393258:NTB393265 OCX393258:OCX393265 OMT393258:OMT393265 OWP393258:OWP393265 PGL393258:PGL393265 PQH393258:PQH393265 QAD393258:QAD393265 QJZ393258:QJZ393265 QTV393258:QTV393265 RDR393258:RDR393265 RNN393258:RNN393265 RXJ393258:RXJ393265 SHF393258:SHF393265 SRB393258:SRB393265 TAX393258:TAX393265 TKT393258:TKT393265 TUP393258:TUP393265 UEL393258:UEL393265 UOH393258:UOH393265 UYD393258:UYD393265 VHZ393258:VHZ393265 VRV393258:VRV393265 WBR393258:WBR393265 WLN393258:WLN393265 WVJ393258:WVJ393265 A458794:A458801 IX458794:IX458801 ST458794:ST458801 ACP458794:ACP458801 AML458794:AML458801 AWH458794:AWH458801 BGD458794:BGD458801 BPZ458794:BPZ458801 BZV458794:BZV458801 CJR458794:CJR458801 CTN458794:CTN458801 DDJ458794:DDJ458801 DNF458794:DNF458801 DXB458794:DXB458801 EGX458794:EGX458801 EQT458794:EQT458801 FAP458794:FAP458801 FKL458794:FKL458801 FUH458794:FUH458801 GED458794:GED458801 GNZ458794:GNZ458801 GXV458794:GXV458801 HHR458794:HHR458801 HRN458794:HRN458801 IBJ458794:IBJ458801 ILF458794:ILF458801 IVB458794:IVB458801 JEX458794:JEX458801 JOT458794:JOT458801 JYP458794:JYP458801 KIL458794:KIL458801 KSH458794:KSH458801 LCD458794:LCD458801 LLZ458794:LLZ458801 LVV458794:LVV458801 MFR458794:MFR458801 MPN458794:MPN458801 MZJ458794:MZJ458801 NJF458794:NJF458801 NTB458794:NTB458801 OCX458794:OCX458801 OMT458794:OMT458801 OWP458794:OWP458801 PGL458794:PGL458801 PQH458794:PQH458801 QAD458794:QAD458801 QJZ458794:QJZ458801 QTV458794:QTV458801 RDR458794:RDR458801 RNN458794:RNN458801 RXJ458794:RXJ458801 SHF458794:SHF458801 SRB458794:SRB458801 TAX458794:TAX458801 TKT458794:TKT458801 TUP458794:TUP458801 UEL458794:UEL458801 UOH458794:UOH458801 UYD458794:UYD458801 VHZ458794:VHZ458801 VRV458794:VRV458801 WBR458794:WBR458801 WLN458794:WLN458801 WVJ458794:WVJ458801 A524330:A524337 IX524330:IX524337 ST524330:ST524337 ACP524330:ACP524337 AML524330:AML524337 AWH524330:AWH524337 BGD524330:BGD524337 BPZ524330:BPZ524337 BZV524330:BZV524337 CJR524330:CJR524337 CTN524330:CTN524337 DDJ524330:DDJ524337 DNF524330:DNF524337 DXB524330:DXB524337 EGX524330:EGX524337 EQT524330:EQT524337 FAP524330:FAP524337 FKL524330:FKL524337 FUH524330:FUH524337 GED524330:GED524337 GNZ524330:GNZ524337 GXV524330:GXV524337 HHR524330:HHR524337 HRN524330:HRN524337 IBJ524330:IBJ524337 ILF524330:ILF524337 IVB524330:IVB524337 JEX524330:JEX524337 JOT524330:JOT524337 JYP524330:JYP524337 KIL524330:KIL524337 KSH524330:KSH524337 LCD524330:LCD524337 LLZ524330:LLZ524337 LVV524330:LVV524337 MFR524330:MFR524337 MPN524330:MPN524337 MZJ524330:MZJ524337 NJF524330:NJF524337 NTB524330:NTB524337 OCX524330:OCX524337 OMT524330:OMT524337 OWP524330:OWP524337 PGL524330:PGL524337 PQH524330:PQH524337 QAD524330:QAD524337 QJZ524330:QJZ524337 QTV524330:QTV524337 RDR524330:RDR524337 RNN524330:RNN524337 RXJ524330:RXJ524337 SHF524330:SHF524337 SRB524330:SRB524337 TAX524330:TAX524337 TKT524330:TKT524337 TUP524330:TUP524337 UEL524330:UEL524337 UOH524330:UOH524337 UYD524330:UYD524337 VHZ524330:VHZ524337 VRV524330:VRV524337 WBR524330:WBR524337 WLN524330:WLN524337 WVJ524330:WVJ524337 A589866:A589873 IX589866:IX589873 ST589866:ST589873 ACP589866:ACP589873 AML589866:AML589873 AWH589866:AWH589873 BGD589866:BGD589873 BPZ589866:BPZ589873 BZV589866:BZV589873 CJR589866:CJR589873 CTN589866:CTN589873 DDJ589866:DDJ589873 DNF589866:DNF589873 DXB589866:DXB589873 EGX589866:EGX589873 EQT589866:EQT589873 FAP589866:FAP589873 FKL589866:FKL589873 FUH589866:FUH589873 GED589866:GED589873 GNZ589866:GNZ589873 GXV589866:GXV589873 HHR589866:HHR589873 HRN589866:HRN589873 IBJ589866:IBJ589873 ILF589866:ILF589873 IVB589866:IVB589873 JEX589866:JEX589873 JOT589866:JOT589873 JYP589866:JYP589873 KIL589866:KIL589873 KSH589866:KSH589873 LCD589866:LCD589873 LLZ589866:LLZ589873 LVV589866:LVV589873 MFR589866:MFR589873 MPN589866:MPN589873 MZJ589866:MZJ589873 NJF589866:NJF589873 NTB589866:NTB589873 OCX589866:OCX589873 OMT589866:OMT589873 OWP589866:OWP589873 PGL589866:PGL589873 PQH589866:PQH589873 QAD589866:QAD589873 QJZ589866:QJZ589873 QTV589866:QTV589873 RDR589866:RDR589873 RNN589866:RNN589873 RXJ589866:RXJ589873 SHF589866:SHF589873 SRB589866:SRB589873 TAX589866:TAX589873 TKT589866:TKT589873 TUP589866:TUP589873 UEL589866:UEL589873 UOH589866:UOH589873 UYD589866:UYD589873 VHZ589866:VHZ589873 VRV589866:VRV589873 WBR589866:WBR589873 WLN589866:WLN589873 WVJ589866:WVJ589873 A655402:A655409 IX655402:IX655409 ST655402:ST655409 ACP655402:ACP655409 AML655402:AML655409 AWH655402:AWH655409 BGD655402:BGD655409 BPZ655402:BPZ655409 BZV655402:BZV655409 CJR655402:CJR655409 CTN655402:CTN655409 DDJ655402:DDJ655409 DNF655402:DNF655409 DXB655402:DXB655409 EGX655402:EGX655409 EQT655402:EQT655409 FAP655402:FAP655409 FKL655402:FKL655409 FUH655402:FUH655409 GED655402:GED655409 GNZ655402:GNZ655409 GXV655402:GXV655409 HHR655402:HHR655409 HRN655402:HRN655409 IBJ655402:IBJ655409 ILF655402:ILF655409 IVB655402:IVB655409 JEX655402:JEX655409 JOT655402:JOT655409 JYP655402:JYP655409 KIL655402:KIL655409 KSH655402:KSH655409 LCD655402:LCD655409 LLZ655402:LLZ655409 LVV655402:LVV655409 MFR655402:MFR655409 MPN655402:MPN655409 MZJ655402:MZJ655409 NJF655402:NJF655409 NTB655402:NTB655409 OCX655402:OCX655409 OMT655402:OMT655409 OWP655402:OWP655409 PGL655402:PGL655409 PQH655402:PQH655409 QAD655402:QAD655409 QJZ655402:QJZ655409 QTV655402:QTV655409 RDR655402:RDR655409 RNN655402:RNN655409 RXJ655402:RXJ655409 SHF655402:SHF655409 SRB655402:SRB655409 TAX655402:TAX655409 TKT655402:TKT655409 TUP655402:TUP655409 UEL655402:UEL655409 UOH655402:UOH655409 UYD655402:UYD655409 VHZ655402:VHZ655409 VRV655402:VRV655409 WBR655402:WBR655409 WLN655402:WLN655409 WVJ655402:WVJ655409 A720938:A720945 IX720938:IX720945 ST720938:ST720945 ACP720938:ACP720945 AML720938:AML720945 AWH720938:AWH720945 BGD720938:BGD720945 BPZ720938:BPZ720945 BZV720938:BZV720945 CJR720938:CJR720945 CTN720938:CTN720945 DDJ720938:DDJ720945 DNF720938:DNF720945 DXB720938:DXB720945 EGX720938:EGX720945 EQT720938:EQT720945 FAP720938:FAP720945 FKL720938:FKL720945 FUH720938:FUH720945 GED720938:GED720945 GNZ720938:GNZ720945 GXV720938:GXV720945 HHR720938:HHR720945 HRN720938:HRN720945 IBJ720938:IBJ720945 ILF720938:ILF720945 IVB720938:IVB720945 JEX720938:JEX720945 JOT720938:JOT720945 JYP720938:JYP720945 KIL720938:KIL720945 KSH720938:KSH720945 LCD720938:LCD720945 LLZ720938:LLZ720945 LVV720938:LVV720945 MFR720938:MFR720945 MPN720938:MPN720945 MZJ720938:MZJ720945 NJF720938:NJF720945 NTB720938:NTB720945 OCX720938:OCX720945 OMT720938:OMT720945 OWP720938:OWP720945 PGL720938:PGL720945 PQH720938:PQH720945 QAD720938:QAD720945 QJZ720938:QJZ720945 QTV720938:QTV720945 RDR720938:RDR720945 RNN720938:RNN720945 RXJ720938:RXJ720945 SHF720938:SHF720945 SRB720938:SRB720945 TAX720938:TAX720945 TKT720938:TKT720945 TUP720938:TUP720945 UEL720938:UEL720945 UOH720938:UOH720945 UYD720938:UYD720945 VHZ720938:VHZ720945 VRV720938:VRV720945 WBR720938:WBR720945 WLN720938:WLN720945 WVJ720938:WVJ720945 A786474:A786481 IX786474:IX786481 ST786474:ST786481 ACP786474:ACP786481 AML786474:AML786481 AWH786474:AWH786481 BGD786474:BGD786481 BPZ786474:BPZ786481 BZV786474:BZV786481 CJR786474:CJR786481 CTN786474:CTN786481 DDJ786474:DDJ786481 DNF786474:DNF786481 DXB786474:DXB786481 EGX786474:EGX786481 EQT786474:EQT786481 FAP786474:FAP786481 FKL786474:FKL786481 FUH786474:FUH786481 GED786474:GED786481 GNZ786474:GNZ786481 GXV786474:GXV786481 HHR786474:HHR786481 HRN786474:HRN786481 IBJ786474:IBJ786481 ILF786474:ILF786481 IVB786474:IVB786481 JEX786474:JEX786481 JOT786474:JOT786481 JYP786474:JYP786481 KIL786474:KIL786481 KSH786474:KSH786481 LCD786474:LCD786481 LLZ786474:LLZ786481 LVV786474:LVV786481 MFR786474:MFR786481 MPN786474:MPN786481 MZJ786474:MZJ786481 NJF786474:NJF786481 NTB786474:NTB786481 OCX786474:OCX786481 OMT786474:OMT786481 OWP786474:OWP786481 PGL786474:PGL786481 PQH786474:PQH786481 QAD786474:QAD786481 QJZ786474:QJZ786481 QTV786474:QTV786481 RDR786474:RDR786481 RNN786474:RNN786481 RXJ786474:RXJ786481 SHF786474:SHF786481 SRB786474:SRB786481 TAX786474:TAX786481 TKT786474:TKT786481 TUP786474:TUP786481 UEL786474:UEL786481 UOH786474:UOH786481 UYD786474:UYD786481 VHZ786474:VHZ786481 VRV786474:VRV786481 WBR786474:WBR786481 WLN786474:WLN786481 WVJ786474:WVJ786481 A852010:A852017 IX852010:IX852017 ST852010:ST852017 ACP852010:ACP852017 AML852010:AML852017 AWH852010:AWH852017 BGD852010:BGD852017 BPZ852010:BPZ852017 BZV852010:BZV852017 CJR852010:CJR852017 CTN852010:CTN852017 DDJ852010:DDJ852017 DNF852010:DNF852017 DXB852010:DXB852017 EGX852010:EGX852017 EQT852010:EQT852017 FAP852010:FAP852017 FKL852010:FKL852017 FUH852010:FUH852017 GED852010:GED852017 GNZ852010:GNZ852017 GXV852010:GXV852017 HHR852010:HHR852017 HRN852010:HRN852017 IBJ852010:IBJ852017 ILF852010:ILF852017 IVB852010:IVB852017 JEX852010:JEX852017 JOT852010:JOT852017 JYP852010:JYP852017 KIL852010:KIL852017 KSH852010:KSH852017 LCD852010:LCD852017 LLZ852010:LLZ852017 LVV852010:LVV852017 MFR852010:MFR852017 MPN852010:MPN852017 MZJ852010:MZJ852017 NJF852010:NJF852017 NTB852010:NTB852017 OCX852010:OCX852017 OMT852010:OMT852017 OWP852010:OWP852017 PGL852010:PGL852017 PQH852010:PQH852017 QAD852010:QAD852017 QJZ852010:QJZ852017 QTV852010:QTV852017 RDR852010:RDR852017 RNN852010:RNN852017 RXJ852010:RXJ852017 SHF852010:SHF852017 SRB852010:SRB852017 TAX852010:TAX852017 TKT852010:TKT852017 TUP852010:TUP852017 UEL852010:UEL852017 UOH852010:UOH852017 UYD852010:UYD852017 VHZ852010:VHZ852017 VRV852010:VRV852017 WBR852010:WBR852017 WLN852010:WLN852017 WVJ852010:WVJ852017 A917546:A917553 IX917546:IX917553 ST917546:ST917553 ACP917546:ACP917553 AML917546:AML917553 AWH917546:AWH917553 BGD917546:BGD917553 BPZ917546:BPZ917553 BZV917546:BZV917553 CJR917546:CJR917553 CTN917546:CTN917553 DDJ917546:DDJ917553 DNF917546:DNF917553 DXB917546:DXB917553 EGX917546:EGX917553 EQT917546:EQT917553 FAP917546:FAP917553 FKL917546:FKL917553 FUH917546:FUH917553 GED917546:GED917553 GNZ917546:GNZ917553 GXV917546:GXV917553 HHR917546:HHR917553 HRN917546:HRN917553 IBJ917546:IBJ917553 ILF917546:ILF917553 IVB917546:IVB917553 JEX917546:JEX917553 JOT917546:JOT917553 JYP917546:JYP917553 KIL917546:KIL917553 KSH917546:KSH917553 LCD917546:LCD917553 LLZ917546:LLZ917553 LVV917546:LVV917553 MFR917546:MFR917553 MPN917546:MPN917553 MZJ917546:MZJ917553 NJF917546:NJF917553 NTB917546:NTB917553 OCX917546:OCX917553 OMT917546:OMT917553 OWP917546:OWP917553 PGL917546:PGL917553 PQH917546:PQH917553 QAD917546:QAD917553 QJZ917546:QJZ917553 QTV917546:QTV917553 RDR917546:RDR917553 RNN917546:RNN917553 RXJ917546:RXJ917553 SHF917546:SHF917553 SRB917546:SRB917553 TAX917546:TAX917553 TKT917546:TKT917553 TUP917546:TUP917553 UEL917546:UEL917553 UOH917546:UOH917553 UYD917546:UYD917553 VHZ917546:VHZ917553 VRV917546:VRV917553 WBR917546:WBR917553 WLN917546:WLN917553 WVJ917546:WVJ917553 A983082:A983089 IX983082:IX983089 ST983082:ST983089 ACP983082:ACP983089 AML983082:AML983089 AWH983082:AWH983089 BGD983082:BGD983089 BPZ983082:BPZ983089 BZV983082:BZV983089 CJR983082:CJR983089 CTN983082:CTN983089 DDJ983082:DDJ983089 DNF983082:DNF983089 DXB983082:DXB983089 EGX983082:EGX983089 EQT983082:EQT983089 FAP983082:FAP983089 FKL983082:FKL983089 FUH983082:FUH983089 GED983082:GED983089 GNZ983082:GNZ983089 GXV983082:GXV983089 HHR983082:HHR983089 HRN983082:HRN983089 IBJ983082:IBJ983089 ILF983082:ILF983089 IVB983082:IVB983089 JEX983082:JEX983089 JOT983082:JOT983089 JYP983082:JYP983089 KIL983082:KIL983089 KSH983082:KSH983089 LCD983082:LCD983089 LLZ983082:LLZ983089 LVV983082:LVV983089 MFR983082:MFR983089 MPN983082:MPN983089 MZJ983082:MZJ983089 NJF983082:NJF983089 NTB983082:NTB983089 OCX983082:OCX983089 OMT983082:OMT983089 OWP983082:OWP983089 PGL983082:PGL983089 PQH983082:PQH983089 QAD983082:QAD983089 QJZ983082:QJZ983089 QTV983082:QTV983089 RDR983082:RDR983089 RNN983082:RNN983089 RXJ983082:RXJ983089 SHF983082:SHF983089 SRB983082:SRB983089 TAX983082:TAX983089 TKT983082:TKT983089 TUP983082:TUP983089 UEL983082:UEL983089 UOH983082:UOH983089 UYD983082:UYD983089 VHZ983082:VHZ983089 VRV983082:VRV983089 WBR983082:WBR983089 WLN983082:WLN983089 A38" xr:uid="{139D2C2A-988D-42A6-8CFD-9C8580266D04}">
      <formula1>Comportamenti</formula1>
    </dataValidation>
    <dataValidation type="list" allowBlank="1" showInputMessage="1" showErrorMessage="1" sqref="WVK983082:WVK983089 IY38:IY46 SU38:SU46 ACQ38:ACQ46 AMM38:AMM46 AWI38:AWI46 BGE38:BGE46 BQA38:BQA46 BZW38:BZW46 CJS38:CJS46 CTO38:CTO46 DDK38:DDK46 DNG38:DNG46 DXC38:DXC46 EGY38:EGY46 EQU38:EQU46 FAQ38:FAQ46 FKM38:FKM46 FUI38:FUI46 GEE38:GEE46 GOA38:GOA46 GXW38:GXW46 HHS38:HHS46 HRO38:HRO46 IBK38:IBK46 ILG38:ILG46 IVC38:IVC46 JEY38:JEY46 JOU38:JOU46 JYQ38:JYQ46 KIM38:KIM46 KSI38:KSI46 LCE38:LCE46 LMA38:LMA46 LVW38:LVW46 MFS38:MFS46 MPO38:MPO46 MZK38:MZK46 NJG38:NJG46 NTC38:NTC46 OCY38:OCY46 OMU38:OMU46 OWQ38:OWQ46 PGM38:PGM46 PQI38:PQI46 QAE38:QAE46 QKA38:QKA46 QTW38:QTW46 RDS38:RDS46 RNO38:RNO46 RXK38:RXK46 SHG38:SHG46 SRC38:SRC46 TAY38:TAY46 TKU38:TKU46 TUQ38:TUQ46 UEM38:UEM46 UOI38:UOI46 UYE38:UYE46 VIA38:VIA46 VRW38:VRW46 WBS38:WBS46 WLO38:WLO46 WVK38:WVK46 B65578:B65585 IY65578:IY65585 SU65578:SU65585 ACQ65578:ACQ65585 AMM65578:AMM65585 AWI65578:AWI65585 BGE65578:BGE65585 BQA65578:BQA65585 BZW65578:BZW65585 CJS65578:CJS65585 CTO65578:CTO65585 DDK65578:DDK65585 DNG65578:DNG65585 DXC65578:DXC65585 EGY65578:EGY65585 EQU65578:EQU65585 FAQ65578:FAQ65585 FKM65578:FKM65585 FUI65578:FUI65585 GEE65578:GEE65585 GOA65578:GOA65585 GXW65578:GXW65585 HHS65578:HHS65585 HRO65578:HRO65585 IBK65578:IBK65585 ILG65578:ILG65585 IVC65578:IVC65585 JEY65578:JEY65585 JOU65578:JOU65585 JYQ65578:JYQ65585 KIM65578:KIM65585 KSI65578:KSI65585 LCE65578:LCE65585 LMA65578:LMA65585 LVW65578:LVW65585 MFS65578:MFS65585 MPO65578:MPO65585 MZK65578:MZK65585 NJG65578:NJG65585 NTC65578:NTC65585 OCY65578:OCY65585 OMU65578:OMU65585 OWQ65578:OWQ65585 PGM65578:PGM65585 PQI65578:PQI65585 QAE65578:QAE65585 QKA65578:QKA65585 QTW65578:QTW65585 RDS65578:RDS65585 RNO65578:RNO65585 RXK65578:RXK65585 SHG65578:SHG65585 SRC65578:SRC65585 TAY65578:TAY65585 TKU65578:TKU65585 TUQ65578:TUQ65585 UEM65578:UEM65585 UOI65578:UOI65585 UYE65578:UYE65585 VIA65578:VIA65585 VRW65578:VRW65585 WBS65578:WBS65585 WLO65578:WLO65585 WVK65578:WVK65585 B131114:B131121 IY131114:IY131121 SU131114:SU131121 ACQ131114:ACQ131121 AMM131114:AMM131121 AWI131114:AWI131121 BGE131114:BGE131121 BQA131114:BQA131121 BZW131114:BZW131121 CJS131114:CJS131121 CTO131114:CTO131121 DDK131114:DDK131121 DNG131114:DNG131121 DXC131114:DXC131121 EGY131114:EGY131121 EQU131114:EQU131121 FAQ131114:FAQ131121 FKM131114:FKM131121 FUI131114:FUI131121 GEE131114:GEE131121 GOA131114:GOA131121 GXW131114:GXW131121 HHS131114:HHS131121 HRO131114:HRO131121 IBK131114:IBK131121 ILG131114:ILG131121 IVC131114:IVC131121 JEY131114:JEY131121 JOU131114:JOU131121 JYQ131114:JYQ131121 KIM131114:KIM131121 KSI131114:KSI131121 LCE131114:LCE131121 LMA131114:LMA131121 LVW131114:LVW131121 MFS131114:MFS131121 MPO131114:MPO131121 MZK131114:MZK131121 NJG131114:NJG131121 NTC131114:NTC131121 OCY131114:OCY131121 OMU131114:OMU131121 OWQ131114:OWQ131121 PGM131114:PGM131121 PQI131114:PQI131121 QAE131114:QAE131121 QKA131114:QKA131121 QTW131114:QTW131121 RDS131114:RDS131121 RNO131114:RNO131121 RXK131114:RXK131121 SHG131114:SHG131121 SRC131114:SRC131121 TAY131114:TAY131121 TKU131114:TKU131121 TUQ131114:TUQ131121 UEM131114:UEM131121 UOI131114:UOI131121 UYE131114:UYE131121 VIA131114:VIA131121 VRW131114:VRW131121 WBS131114:WBS131121 WLO131114:WLO131121 WVK131114:WVK131121 B196650:B196657 IY196650:IY196657 SU196650:SU196657 ACQ196650:ACQ196657 AMM196650:AMM196657 AWI196650:AWI196657 BGE196650:BGE196657 BQA196650:BQA196657 BZW196650:BZW196657 CJS196650:CJS196657 CTO196650:CTO196657 DDK196650:DDK196657 DNG196650:DNG196657 DXC196650:DXC196657 EGY196650:EGY196657 EQU196650:EQU196657 FAQ196650:FAQ196657 FKM196650:FKM196657 FUI196650:FUI196657 GEE196650:GEE196657 GOA196650:GOA196657 GXW196650:GXW196657 HHS196650:HHS196657 HRO196650:HRO196657 IBK196650:IBK196657 ILG196650:ILG196657 IVC196650:IVC196657 JEY196650:JEY196657 JOU196650:JOU196657 JYQ196650:JYQ196657 KIM196650:KIM196657 KSI196650:KSI196657 LCE196650:LCE196657 LMA196650:LMA196657 LVW196650:LVW196657 MFS196650:MFS196657 MPO196650:MPO196657 MZK196650:MZK196657 NJG196650:NJG196657 NTC196650:NTC196657 OCY196650:OCY196657 OMU196650:OMU196657 OWQ196650:OWQ196657 PGM196650:PGM196657 PQI196650:PQI196657 QAE196650:QAE196657 QKA196650:QKA196657 QTW196650:QTW196657 RDS196650:RDS196657 RNO196650:RNO196657 RXK196650:RXK196657 SHG196650:SHG196657 SRC196650:SRC196657 TAY196650:TAY196657 TKU196650:TKU196657 TUQ196650:TUQ196657 UEM196650:UEM196657 UOI196650:UOI196657 UYE196650:UYE196657 VIA196650:VIA196657 VRW196650:VRW196657 WBS196650:WBS196657 WLO196650:WLO196657 WVK196650:WVK196657 B262186:B262193 IY262186:IY262193 SU262186:SU262193 ACQ262186:ACQ262193 AMM262186:AMM262193 AWI262186:AWI262193 BGE262186:BGE262193 BQA262186:BQA262193 BZW262186:BZW262193 CJS262186:CJS262193 CTO262186:CTO262193 DDK262186:DDK262193 DNG262186:DNG262193 DXC262186:DXC262193 EGY262186:EGY262193 EQU262186:EQU262193 FAQ262186:FAQ262193 FKM262186:FKM262193 FUI262186:FUI262193 GEE262186:GEE262193 GOA262186:GOA262193 GXW262186:GXW262193 HHS262186:HHS262193 HRO262186:HRO262193 IBK262186:IBK262193 ILG262186:ILG262193 IVC262186:IVC262193 JEY262186:JEY262193 JOU262186:JOU262193 JYQ262186:JYQ262193 KIM262186:KIM262193 KSI262186:KSI262193 LCE262186:LCE262193 LMA262186:LMA262193 LVW262186:LVW262193 MFS262186:MFS262193 MPO262186:MPO262193 MZK262186:MZK262193 NJG262186:NJG262193 NTC262186:NTC262193 OCY262186:OCY262193 OMU262186:OMU262193 OWQ262186:OWQ262193 PGM262186:PGM262193 PQI262186:PQI262193 QAE262186:QAE262193 QKA262186:QKA262193 QTW262186:QTW262193 RDS262186:RDS262193 RNO262186:RNO262193 RXK262186:RXK262193 SHG262186:SHG262193 SRC262186:SRC262193 TAY262186:TAY262193 TKU262186:TKU262193 TUQ262186:TUQ262193 UEM262186:UEM262193 UOI262186:UOI262193 UYE262186:UYE262193 VIA262186:VIA262193 VRW262186:VRW262193 WBS262186:WBS262193 WLO262186:WLO262193 WVK262186:WVK262193 B327722:B327729 IY327722:IY327729 SU327722:SU327729 ACQ327722:ACQ327729 AMM327722:AMM327729 AWI327722:AWI327729 BGE327722:BGE327729 BQA327722:BQA327729 BZW327722:BZW327729 CJS327722:CJS327729 CTO327722:CTO327729 DDK327722:DDK327729 DNG327722:DNG327729 DXC327722:DXC327729 EGY327722:EGY327729 EQU327722:EQU327729 FAQ327722:FAQ327729 FKM327722:FKM327729 FUI327722:FUI327729 GEE327722:GEE327729 GOA327722:GOA327729 GXW327722:GXW327729 HHS327722:HHS327729 HRO327722:HRO327729 IBK327722:IBK327729 ILG327722:ILG327729 IVC327722:IVC327729 JEY327722:JEY327729 JOU327722:JOU327729 JYQ327722:JYQ327729 KIM327722:KIM327729 KSI327722:KSI327729 LCE327722:LCE327729 LMA327722:LMA327729 LVW327722:LVW327729 MFS327722:MFS327729 MPO327722:MPO327729 MZK327722:MZK327729 NJG327722:NJG327729 NTC327722:NTC327729 OCY327722:OCY327729 OMU327722:OMU327729 OWQ327722:OWQ327729 PGM327722:PGM327729 PQI327722:PQI327729 QAE327722:QAE327729 QKA327722:QKA327729 QTW327722:QTW327729 RDS327722:RDS327729 RNO327722:RNO327729 RXK327722:RXK327729 SHG327722:SHG327729 SRC327722:SRC327729 TAY327722:TAY327729 TKU327722:TKU327729 TUQ327722:TUQ327729 UEM327722:UEM327729 UOI327722:UOI327729 UYE327722:UYE327729 VIA327722:VIA327729 VRW327722:VRW327729 WBS327722:WBS327729 WLO327722:WLO327729 WVK327722:WVK327729 B393258:B393265 IY393258:IY393265 SU393258:SU393265 ACQ393258:ACQ393265 AMM393258:AMM393265 AWI393258:AWI393265 BGE393258:BGE393265 BQA393258:BQA393265 BZW393258:BZW393265 CJS393258:CJS393265 CTO393258:CTO393265 DDK393258:DDK393265 DNG393258:DNG393265 DXC393258:DXC393265 EGY393258:EGY393265 EQU393258:EQU393265 FAQ393258:FAQ393265 FKM393258:FKM393265 FUI393258:FUI393265 GEE393258:GEE393265 GOA393258:GOA393265 GXW393258:GXW393265 HHS393258:HHS393265 HRO393258:HRO393265 IBK393258:IBK393265 ILG393258:ILG393265 IVC393258:IVC393265 JEY393258:JEY393265 JOU393258:JOU393265 JYQ393258:JYQ393265 KIM393258:KIM393265 KSI393258:KSI393265 LCE393258:LCE393265 LMA393258:LMA393265 LVW393258:LVW393265 MFS393258:MFS393265 MPO393258:MPO393265 MZK393258:MZK393265 NJG393258:NJG393265 NTC393258:NTC393265 OCY393258:OCY393265 OMU393258:OMU393265 OWQ393258:OWQ393265 PGM393258:PGM393265 PQI393258:PQI393265 QAE393258:QAE393265 QKA393258:QKA393265 QTW393258:QTW393265 RDS393258:RDS393265 RNO393258:RNO393265 RXK393258:RXK393265 SHG393258:SHG393265 SRC393258:SRC393265 TAY393258:TAY393265 TKU393258:TKU393265 TUQ393258:TUQ393265 UEM393258:UEM393265 UOI393258:UOI393265 UYE393258:UYE393265 VIA393258:VIA393265 VRW393258:VRW393265 WBS393258:WBS393265 WLO393258:WLO393265 WVK393258:WVK393265 B458794:B458801 IY458794:IY458801 SU458794:SU458801 ACQ458794:ACQ458801 AMM458794:AMM458801 AWI458794:AWI458801 BGE458794:BGE458801 BQA458794:BQA458801 BZW458794:BZW458801 CJS458794:CJS458801 CTO458794:CTO458801 DDK458794:DDK458801 DNG458794:DNG458801 DXC458794:DXC458801 EGY458794:EGY458801 EQU458794:EQU458801 FAQ458794:FAQ458801 FKM458794:FKM458801 FUI458794:FUI458801 GEE458794:GEE458801 GOA458794:GOA458801 GXW458794:GXW458801 HHS458794:HHS458801 HRO458794:HRO458801 IBK458794:IBK458801 ILG458794:ILG458801 IVC458794:IVC458801 JEY458794:JEY458801 JOU458794:JOU458801 JYQ458794:JYQ458801 KIM458794:KIM458801 KSI458794:KSI458801 LCE458794:LCE458801 LMA458794:LMA458801 LVW458794:LVW458801 MFS458794:MFS458801 MPO458794:MPO458801 MZK458794:MZK458801 NJG458794:NJG458801 NTC458794:NTC458801 OCY458794:OCY458801 OMU458794:OMU458801 OWQ458794:OWQ458801 PGM458794:PGM458801 PQI458794:PQI458801 QAE458794:QAE458801 QKA458794:QKA458801 QTW458794:QTW458801 RDS458794:RDS458801 RNO458794:RNO458801 RXK458794:RXK458801 SHG458794:SHG458801 SRC458794:SRC458801 TAY458794:TAY458801 TKU458794:TKU458801 TUQ458794:TUQ458801 UEM458794:UEM458801 UOI458794:UOI458801 UYE458794:UYE458801 VIA458794:VIA458801 VRW458794:VRW458801 WBS458794:WBS458801 WLO458794:WLO458801 WVK458794:WVK458801 B524330:B524337 IY524330:IY524337 SU524330:SU524337 ACQ524330:ACQ524337 AMM524330:AMM524337 AWI524330:AWI524337 BGE524330:BGE524337 BQA524330:BQA524337 BZW524330:BZW524337 CJS524330:CJS524337 CTO524330:CTO524337 DDK524330:DDK524337 DNG524330:DNG524337 DXC524330:DXC524337 EGY524330:EGY524337 EQU524330:EQU524337 FAQ524330:FAQ524337 FKM524330:FKM524337 FUI524330:FUI524337 GEE524330:GEE524337 GOA524330:GOA524337 GXW524330:GXW524337 HHS524330:HHS524337 HRO524330:HRO524337 IBK524330:IBK524337 ILG524330:ILG524337 IVC524330:IVC524337 JEY524330:JEY524337 JOU524330:JOU524337 JYQ524330:JYQ524337 KIM524330:KIM524337 KSI524330:KSI524337 LCE524330:LCE524337 LMA524330:LMA524337 LVW524330:LVW524337 MFS524330:MFS524337 MPO524330:MPO524337 MZK524330:MZK524337 NJG524330:NJG524337 NTC524330:NTC524337 OCY524330:OCY524337 OMU524330:OMU524337 OWQ524330:OWQ524337 PGM524330:PGM524337 PQI524330:PQI524337 QAE524330:QAE524337 QKA524330:QKA524337 QTW524330:QTW524337 RDS524330:RDS524337 RNO524330:RNO524337 RXK524330:RXK524337 SHG524330:SHG524337 SRC524330:SRC524337 TAY524330:TAY524337 TKU524330:TKU524337 TUQ524330:TUQ524337 UEM524330:UEM524337 UOI524330:UOI524337 UYE524330:UYE524337 VIA524330:VIA524337 VRW524330:VRW524337 WBS524330:WBS524337 WLO524330:WLO524337 WVK524330:WVK524337 B589866:B589873 IY589866:IY589873 SU589866:SU589873 ACQ589866:ACQ589873 AMM589866:AMM589873 AWI589866:AWI589873 BGE589866:BGE589873 BQA589866:BQA589873 BZW589866:BZW589873 CJS589866:CJS589873 CTO589866:CTO589873 DDK589866:DDK589873 DNG589866:DNG589873 DXC589866:DXC589873 EGY589866:EGY589873 EQU589866:EQU589873 FAQ589866:FAQ589873 FKM589866:FKM589873 FUI589866:FUI589873 GEE589866:GEE589873 GOA589866:GOA589873 GXW589866:GXW589873 HHS589866:HHS589873 HRO589866:HRO589873 IBK589866:IBK589873 ILG589866:ILG589873 IVC589866:IVC589873 JEY589866:JEY589873 JOU589866:JOU589873 JYQ589866:JYQ589873 KIM589866:KIM589873 KSI589866:KSI589873 LCE589866:LCE589873 LMA589866:LMA589873 LVW589866:LVW589873 MFS589866:MFS589873 MPO589866:MPO589873 MZK589866:MZK589873 NJG589866:NJG589873 NTC589866:NTC589873 OCY589866:OCY589873 OMU589866:OMU589873 OWQ589866:OWQ589873 PGM589866:PGM589873 PQI589866:PQI589873 QAE589866:QAE589873 QKA589866:QKA589873 QTW589866:QTW589873 RDS589866:RDS589873 RNO589866:RNO589873 RXK589866:RXK589873 SHG589866:SHG589873 SRC589866:SRC589873 TAY589866:TAY589873 TKU589866:TKU589873 TUQ589866:TUQ589873 UEM589866:UEM589873 UOI589866:UOI589873 UYE589866:UYE589873 VIA589866:VIA589873 VRW589866:VRW589873 WBS589866:WBS589873 WLO589866:WLO589873 WVK589866:WVK589873 B655402:B655409 IY655402:IY655409 SU655402:SU655409 ACQ655402:ACQ655409 AMM655402:AMM655409 AWI655402:AWI655409 BGE655402:BGE655409 BQA655402:BQA655409 BZW655402:BZW655409 CJS655402:CJS655409 CTO655402:CTO655409 DDK655402:DDK655409 DNG655402:DNG655409 DXC655402:DXC655409 EGY655402:EGY655409 EQU655402:EQU655409 FAQ655402:FAQ655409 FKM655402:FKM655409 FUI655402:FUI655409 GEE655402:GEE655409 GOA655402:GOA655409 GXW655402:GXW655409 HHS655402:HHS655409 HRO655402:HRO655409 IBK655402:IBK655409 ILG655402:ILG655409 IVC655402:IVC655409 JEY655402:JEY655409 JOU655402:JOU655409 JYQ655402:JYQ655409 KIM655402:KIM655409 KSI655402:KSI655409 LCE655402:LCE655409 LMA655402:LMA655409 LVW655402:LVW655409 MFS655402:MFS655409 MPO655402:MPO655409 MZK655402:MZK655409 NJG655402:NJG655409 NTC655402:NTC655409 OCY655402:OCY655409 OMU655402:OMU655409 OWQ655402:OWQ655409 PGM655402:PGM655409 PQI655402:PQI655409 QAE655402:QAE655409 QKA655402:QKA655409 QTW655402:QTW655409 RDS655402:RDS655409 RNO655402:RNO655409 RXK655402:RXK655409 SHG655402:SHG655409 SRC655402:SRC655409 TAY655402:TAY655409 TKU655402:TKU655409 TUQ655402:TUQ655409 UEM655402:UEM655409 UOI655402:UOI655409 UYE655402:UYE655409 VIA655402:VIA655409 VRW655402:VRW655409 WBS655402:WBS655409 WLO655402:WLO655409 WVK655402:WVK655409 B720938:B720945 IY720938:IY720945 SU720938:SU720945 ACQ720938:ACQ720945 AMM720938:AMM720945 AWI720938:AWI720945 BGE720938:BGE720945 BQA720938:BQA720945 BZW720938:BZW720945 CJS720938:CJS720945 CTO720938:CTO720945 DDK720938:DDK720945 DNG720938:DNG720945 DXC720938:DXC720945 EGY720938:EGY720945 EQU720938:EQU720945 FAQ720938:FAQ720945 FKM720938:FKM720945 FUI720938:FUI720945 GEE720938:GEE720945 GOA720938:GOA720945 GXW720938:GXW720945 HHS720938:HHS720945 HRO720938:HRO720945 IBK720938:IBK720945 ILG720938:ILG720945 IVC720938:IVC720945 JEY720938:JEY720945 JOU720938:JOU720945 JYQ720938:JYQ720945 KIM720938:KIM720945 KSI720938:KSI720945 LCE720938:LCE720945 LMA720938:LMA720945 LVW720938:LVW720945 MFS720938:MFS720945 MPO720938:MPO720945 MZK720938:MZK720945 NJG720938:NJG720945 NTC720938:NTC720945 OCY720938:OCY720945 OMU720938:OMU720945 OWQ720938:OWQ720945 PGM720938:PGM720945 PQI720938:PQI720945 QAE720938:QAE720945 QKA720938:QKA720945 QTW720938:QTW720945 RDS720938:RDS720945 RNO720938:RNO720945 RXK720938:RXK720945 SHG720938:SHG720945 SRC720938:SRC720945 TAY720938:TAY720945 TKU720938:TKU720945 TUQ720938:TUQ720945 UEM720938:UEM720945 UOI720938:UOI720945 UYE720938:UYE720945 VIA720938:VIA720945 VRW720938:VRW720945 WBS720938:WBS720945 WLO720938:WLO720945 WVK720938:WVK720945 B786474:B786481 IY786474:IY786481 SU786474:SU786481 ACQ786474:ACQ786481 AMM786474:AMM786481 AWI786474:AWI786481 BGE786474:BGE786481 BQA786474:BQA786481 BZW786474:BZW786481 CJS786474:CJS786481 CTO786474:CTO786481 DDK786474:DDK786481 DNG786474:DNG786481 DXC786474:DXC786481 EGY786474:EGY786481 EQU786474:EQU786481 FAQ786474:FAQ786481 FKM786474:FKM786481 FUI786474:FUI786481 GEE786474:GEE786481 GOA786474:GOA786481 GXW786474:GXW786481 HHS786474:HHS786481 HRO786474:HRO786481 IBK786474:IBK786481 ILG786474:ILG786481 IVC786474:IVC786481 JEY786474:JEY786481 JOU786474:JOU786481 JYQ786474:JYQ786481 KIM786474:KIM786481 KSI786474:KSI786481 LCE786474:LCE786481 LMA786474:LMA786481 LVW786474:LVW786481 MFS786474:MFS786481 MPO786474:MPO786481 MZK786474:MZK786481 NJG786474:NJG786481 NTC786474:NTC786481 OCY786474:OCY786481 OMU786474:OMU786481 OWQ786474:OWQ786481 PGM786474:PGM786481 PQI786474:PQI786481 QAE786474:QAE786481 QKA786474:QKA786481 QTW786474:QTW786481 RDS786474:RDS786481 RNO786474:RNO786481 RXK786474:RXK786481 SHG786474:SHG786481 SRC786474:SRC786481 TAY786474:TAY786481 TKU786474:TKU786481 TUQ786474:TUQ786481 UEM786474:UEM786481 UOI786474:UOI786481 UYE786474:UYE786481 VIA786474:VIA786481 VRW786474:VRW786481 WBS786474:WBS786481 WLO786474:WLO786481 WVK786474:WVK786481 B852010:B852017 IY852010:IY852017 SU852010:SU852017 ACQ852010:ACQ852017 AMM852010:AMM852017 AWI852010:AWI852017 BGE852010:BGE852017 BQA852010:BQA852017 BZW852010:BZW852017 CJS852010:CJS852017 CTO852010:CTO852017 DDK852010:DDK852017 DNG852010:DNG852017 DXC852010:DXC852017 EGY852010:EGY852017 EQU852010:EQU852017 FAQ852010:FAQ852017 FKM852010:FKM852017 FUI852010:FUI852017 GEE852010:GEE852017 GOA852010:GOA852017 GXW852010:GXW852017 HHS852010:HHS852017 HRO852010:HRO852017 IBK852010:IBK852017 ILG852010:ILG852017 IVC852010:IVC852017 JEY852010:JEY852017 JOU852010:JOU852017 JYQ852010:JYQ852017 KIM852010:KIM852017 KSI852010:KSI852017 LCE852010:LCE852017 LMA852010:LMA852017 LVW852010:LVW852017 MFS852010:MFS852017 MPO852010:MPO852017 MZK852010:MZK852017 NJG852010:NJG852017 NTC852010:NTC852017 OCY852010:OCY852017 OMU852010:OMU852017 OWQ852010:OWQ852017 PGM852010:PGM852017 PQI852010:PQI852017 QAE852010:QAE852017 QKA852010:QKA852017 QTW852010:QTW852017 RDS852010:RDS852017 RNO852010:RNO852017 RXK852010:RXK852017 SHG852010:SHG852017 SRC852010:SRC852017 TAY852010:TAY852017 TKU852010:TKU852017 TUQ852010:TUQ852017 UEM852010:UEM852017 UOI852010:UOI852017 UYE852010:UYE852017 VIA852010:VIA852017 VRW852010:VRW852017 WBS852010:WBS852017 WLO852010:WLO852017 WVK852010:WVK852017 B917546:B917553 IY917546:IY917553 SU917546:SU917553 ACQ917546:ACQ917553 AMM917546:AMM917553 AWI917546:AWI917553 BGE917546:BGE917553 BQA917546:BQA917553 BZW917546:BZW917553 CJS917546:CJS917553 CTO917546:CTO917553 DDK917546:DDK917553 DNG917546:DNG917553 DXC917546:DXC917553 EGY917546:EGY917553 EQU917546:EQU917553 FAQ917546:FAQ917553 FKM917546:FKM917553 FUI917546:FUI917553 GEE917546:GEE917553 GOA917546:GOA917553 GXW917546:GXW917553 HHS917546:HHS917553 HRO917546:HRO917553 IBK917546:IBK917553 ILG917546:ILG917553 IVC917546:IVC917553 JEY917546:JEY917553 JOU917546:JOU917553 JYQ917546:JYQ917553 KIM917546:KIM917553 KSI917546:KSI917553 LCE917546:LCE917553 LMA917546:LMA917553 LVW917546:LVW917553 MFS917546:MFS917553 MPO917546:MPO917553 MZK917546:MZK917553 NJG917546:NJG917553 NTC917546:NTC917553 OCY917546:OCY917553 OMU917546:OMU917553 OWQ917546:OWQ917553 PGM917546:PGM917553 PQI917546:PQI917553 QAE917546:QAE917553 QKA917546:QKA917553 QTW917546:QTW917553 RDS917546:RDS917553 RNO917546:RNO917553 RXK917546:RXK917553 SHG917546:SHG917553 SRC917546:SRC917553 TAY917546:TAY917553 TKU917546:TKU917553 TUQ917546:TUQ917553 UEM917546:UEM917553 UOI917546:UOI917553 UYE917546:UYE917553 VIA917546:VIA917553 VRW917546:VRW917553 WBS917546:WBS917553 WLO917546:WLO917553 WVK917546:WVK917553 B983082:B983089 IY983082:IY983089 SU983082:SU983089 ACQ983082:ACQ983089 AMM983082:AMM983089 AWI983082:AWI983089 BGE983082:BGE983089 BQA983082:BQA983089 BZW983082:BZW983089 CJS983082:CJS983089 CTO983082:CTO983089 DDK983082:DDK983089 DNG983082:DNG983089 DXC983082:DXC983089 EGY983082:EGY983089 EQU983082:EQU983089 FAQ983082:FAQ983089 FKM983082:FKM983089 FUI983082:FUI983089 GEE983082:GEE983089 GOA983082:GOA983089 GXW983082:GXW983089 HHS983082:HHS983089 HRO983082:HRO983089 IBK983082:IBK983089 ILG983082:ILG983089 IVC983082:IVC983089 JEY983082:JEY983089 JOU983082:JOU983089 JYQ983082:JYQ983089 KIM983082:KIM983089 KSI983082:KSI983089 LCE983082:LCE983089 LMA983082:LMA983089 LVW983082:LVW983089 MFS983082:MFS983089 MPO983082:MPO983089 MZK983082:MZK983089 NJG983082:NJG983089 NTC983082:NTC983089 OCY983082:OCY983089 OMU983082:OMU983089 OWQ983082:OWQ983089 PGM983082:PGM983089 PQI983082:PQI983089 QAE983082:QAE983089 QKA983082:QKA983089 QTW983082:QTW983089 RDS983082:RDS983089 RNO983082:RNO983089 RXK983082:RXK983089 SHG983082:SHG983089 SRC983082:SRC983089 TAY983082:TAY983089 TKU983082:TKU983089 TUQ983082:TUQ983089 UEM983082:UEM983089 UOI983082:UOI983089 UYE983082:UYE983089 VIA983082:VIA983089 VRW983082:VRW983089 WBS983082:WBS983089 WLO983082:WLO983089 B38" xr:uid="{6DF79345-BA9E-42C6-B31F-4657D56DE2F8}">
      <formula1>Valore</formula1>
    </dataValidation>
  </dataValidations>
  <pageMargins left="0.7" right="0.7" top="0.75" bottom="0.75" header="0.3" footer="0.3"/>
  <pageSetup paperSize="9" scale="65" orientation="landscape"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93AE86D2-135F-4DAA-ACA4-13FAE4E6FF95}">
          <x14:formula1>
            <xm:f>Foglio1!$B$2:$B$10</xm:f>
          </x14:formula1>
          <xm:sqref>B39:B46 C49</xm:sqref>
        </x14:dataValidation>
        <x14:dataValidation type="list" allowBlank="1" showInputMessage="1" showErrorMessage="1" xr:uid="{BCFF236F-DED8-4265-975D-110FB390D8F7}">
          <x14:formula1>
            <xm:f>Foglio1!$A$2:$A$10</xm:f>
          </x14:formula1>
          <xm:sqref>A39:A46 B49</xm:sqref>
        </x14:dataValidation>
      </x14:dataValidation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A7638C-6F4F-472B-ABE6-68261AA0653C}">
  <sheetPr>
    <tabColor rgb="FFFF0000"/>
  </sheetPr>
  <dimension ref="A1:B2"/>
  <sheetViews>
    <sheetView workbookViewId="0">
      <selection activeCell="B2" sqref="B2"/>
    </sheetView>
  </sheetViews>
  <sheetFormatPr defaultRowHeight="95.45" customHeight="1" x14ac:dyDescent="0.25"/>
  <cols>
    <col min="1" max="1" width="39" customWidth="1"/>
    <col min="2" max="2" width="65.140625" customWidth="1"/>
  </cols>
  <sheetData>
    <row r="1" spans="1:2" ht="176.45" customHeight="1" x14ac:dyDescent="0.25">
      <c r="A1" s="310" t="s">
        <v>541</v>
      </c>
      <c r="B1" s="310" t="s">
        <v>543</v>
      </c>
    </row>
    <row r="2" spans="1:2" ht="145.15" customHeight="1" thickBot="1" x14ac:dyDescent="0.3">
      <c r="A2" s="308" t="s">
        <v>539</v>
      </c>
      <c r="B2" s="309" t="s">
        <v>540</v>
      </c>
    </row>
  </sheetData>
  <pageMargins left="0.7" right="0.7" top="0.75" bottom="0.75"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AX268"/>
  <sheetViews>
    <sheetView topLeftCell="A10" zoomScale="59" zoomScaleNormal="59" zoomScaleSheetLayoutView="80" workbookViewId="0">
      <selection activeCell="X10" sqref="X10"/>
    </sheetView>
  </sheetViews>
  <sheetFormatPr defaultRowHeight="40.9" customHeight="1" x14ac:dyDescent="0.25"/>
  <cols>
    <col min="1" max="1" width="1.28515625" style="42" customWidth="1"/>
    <col min="2" max="2" width="35.42578125" style="42" hidden="1" customWidth="1"/>
    <col min="3" max="3" width="91" style="42" customWidth="1"/>
    <col min="4" max="4" width="28" style="42" hidden="1" customWidth="1"/>
    <col min="5" max="5" width="72.42578125" style="42" customWidth="1"/>
    <col min="6" max="19" width="5.7109375" style="267" customWidth="1"/>
    <col min="20" max="20" width="6.42578125" style="233" customWidth="1"/>
    <col min="21" max="48" width="9.140625" style="42"/>
    <col min="49" max="49" width="64" style="136" customWidth="1"/>
    <col min="50" max="50" width="97.85546875" style="136" customWidth="1"/>
    <col min="51" max="244" width="9.140625" style="42"/>
    <col min="245" max="245" width="1.28515625" style="42" customWidth="1"/>
    <col min="246" max="246" width="44.85546875" style="42" customWidth="1"/>
    <col min="247" max="247" width="47.28515625" style="42" customWidth="1"/>
    <col min="248" max="248" width="8.140625" style="42" customWidth="1"/>
    <col min="249" max="249" width="8.28515625" style="42" customWidth="1"/>
    <col min="250" max="250" width="5.42578125" style="42" customWidth="1"/>
    <col min="251" max="251" width="8.5703125" style="42" customWidth="1"/>
    <col min="252" max="252" width="13.7109375" style="42" customWidth="1"/>
    <col min="253" max="253" width="15.7109375" style="42" customWidth="1"/>
    <col min="254" max="254" width="14.7109375" style="42" customWidth="1"/>
    <col min="255" max="255" width="15" style="42" customWidth="1"/>
    <col min="256" max="257" width="14.28515625" style="42" customWidth="1"/>
    <col min="258" max="258" width="0" style="42" hidden="1" customWidth="1"/>
    <col min="259" max="259" width="18.85546875" style="42" customWidth="1"/>
    <col min="260" max="272" width="8" style="42" customWidth="1"/>
    <col min="273" max="276" width="9.28515625" style="42" customWidth="1"/>
    <col min="277" max="304" width="9.140625" style="42"/>
    <col min="305" max="305" width="64" style="42" customWidth="1"/>
    <col min="306" max="306" width="97.85546875" style="42" customWidth="1"/>
    <col min="307" max="500" width="9.140625" style="42"/>
    <col min="501" max="501" width="1.28515625" style="42" customWidth="1"/>
    <col min="502" max="502" width="44.85546875" style="42" customWidth="1"/>
    <col min="503" max="503" width="47.28515625" style="42" customWidth="1"/>
    <col min="504" max="504" width="8.140625" style="42" customWidth="1"/>
    <col min="505" max="505" width="8.28515625" style="42" customWidth="1"/>
    <col min="506" max="506" width="5.42578125" style="42" customWidth="1"/>
    <col min="507" max="507" width="8.5703125" style="42" customWidth="1"/>
    <col min="508" max="508" width="13.7109375" style="42" customWidth="1"/>
    <col min="509" max="509" width="15.7109375" style="42" customWidth="1"/>
    <col min="510" max="510" width="14.7109375" style="42" customWidth="1"/>
    <col min="511" max="511" width="15" style="42" customWidth="1"/>
    <col min="512" max="513" width="14.28515625" style="42" customWidth="1"/>
    <col min="514" max="514" width="0" style="42" hidden="1" customWidth="1"/>
    <col min="515" max="515" width="18.85546875" style="42" customWidth="1"/>
    <col min="516" max="528" width="8" style="42" customWidth="1"/>
    <col min="529" max="532" width="9.28515625" style="42" customWidth="1"/>
    <col min="533" max="560" width="9.140625" style="42"/>
    <col min="561" max="561" width="64" style="42" customWidth="1"/>
    <col min="562" max="562" width="97.85546875" style="42" customWidth="1"/>
    <col min="563" max="756" width="9.140625" style="42"/>
    <col min="757" max="757" width="1.28515625" style="42" customWidth="1"/>
    <col min="758" max="758" width="44.85546875" style="42" customWidth="1"/>
    <col min="759" max="759" width="47.28515625" style="42" customWidth="1"/>
    <col min="760" max="760" width="8.140625" style="42" customWidth="1"/>
    <col min="761" max="761" width="8.28515625" style="42" customWidth="1"/>
    <col min="762" max="762" width="5.42578125" style="42" customWidth="1"/>
    <col min="763" max="763" width="8.5703125" style="42" customWidth="1"/>
    <col min="764" max="764" width="13.7109375" style="42" customWidth="1"/>
    <col min="765" max="765" width="15.7109375" style="42" customWidth="1"/>
    <col min="766" max="766" width="14.7109375" style="42" customWidth="1"/>
    <col min="767" max="767" width="15" style="42" customWidth="1"/>
    <col min="768" max="769" width="14.28515625" style="42" customWidth="1"/>
    <col min="770" max="770" width="0" style="42" hidden="1" customWidth="1"/>
    <col min="771" max="771" width="18.85546875" style="42" customWidth="1"/>
    <col min="772" max="784" width="8" style="42" customWidth="1"/>
    <col min="785" max="788" width="9.28515625" style="42" customWidth="1"/>
    <col min="789" max="816" width="9.140625" style="42"/>
    <col min="817" max="817" width="64" style="42" customWidth="1"/>
    <col min="818" max="818" width="97.85546875" style="42" customWidth="1"/>
    <col min="819" max="1012" width="9.140625" style="42"/>
    <col min="1013" max="1013" width="1.28515625" style="42" customWidth="1"/>
    <col min="1014" max="1014" width="44.85546875" style="42" customWidth="1"/>
    <col min="1015" max="1015" width="47.28515625" style="42" customWidth="1"/>
    <col min="1016" max="1016" width="8.140625" style="42" customWidth="1"/>
    <col min="1017" max="1017" width="8.28515625" style="42" customWidth="1"/>
    <col min="1018" max="1018" width="5.42578125" style="42" customWidth="1"/>
    <col min="1019" max="1019" width="8.5703125" style="42" customWidth="1"/>
    <col min="1020" max="1020" width="13.7109375" style="42" customWidth="1"/>
    <col min="1021" max="1021" width="15.7109375" style="42" customWidth="1"/>
    <col min="1022" max="1022" width="14.7109375" style="42" customWidth="1"/>
    <col min="1023" max="1023" width="15" style="42" customWidth="1"/>
    <col min="1024" max="1025" width="14.28515625" style="42" customWidth="1"/>
    <col min="1026" max="1026" width="0" style="42" hidden="1" customWidth="1"/>
    <col min="1027" max="1027" width="18.85546875" style="42" customWidth="1"/>
    <col min="1028" max="1040" width="8" style="42" customWidth="1"/>
    <col min="1041" max="1044" width="9.28515625" style="42" customWidth="1"/>
    <col min="1045" max="1072" width="9.140625" style="42"/>
    <col min="1073" max="1073" width="64" style="42" customWidth="1"/>
    <col min="1074" max="1074" width="97.85546875" style="42" customWidth="1"/>
    <col min="1075" max="1268" width="9.140625" style="42"/>
    <col min="1269" max="1269" width="1.28515625" style="42" customWidth="1"/>
    <col min="1270" max="1270" width="44.85546875" style="42" customWidth="1"/>
    <col min="1271" max="1271" width="47.28515625" style="42" customWidth="1"/>
    <col min="1272" max="1272" width="8.140625" style="42" customWidth="1"/>
    <col min="1273" max="1273" width="8.28515625" style="42" customWidth="1"/>
    <col min="1274" max="1274" width="5.42578125" style="42" customWidth="1"/>
    <col min="1275" max="1275" width="8.5703125" style="42" customWidth="1"/>
    <col min="1276" max="1276" width="13.7109375" style="42" customWidth="1"/>
    <col min="1277" max="1277" width="15.7109375" style="42" customWidth="1"/>
    <col min="1278" max="1278" width="14.7109375" style="42" customWidth="1"/>
    <col min="1279" max="1279" width="15" style="42" customWidth="1"/>
    <col min="1280" max="1281" width="14.28515625" style="42" customWidth="1"/>
    <col min="1282" max="1282" width="0" style="42" hidden="1" customWidth="1"/>
    <col min="1283" max="1283" width="18.85546875" style="42" customWidth="1"/>
    <col min="1284" max="1296" width="8" style="42" customWidth="1"/>
    <col min="1297" max="1300" width="9.28515625" style="42" customWidth="1"/>
    <col min="1301" max="1328" width="9.140625" style="42"/>
    <col min="1329" max="1329" width="64" style="42" customWidth="1"/>
    <col min="1330" max="1330" width="97.85546875" style="42" customWidth="1"/>
    <col min="1331" max="1524" width="9.140625" style="42"/>
    <col min="1525" max="1525" width="1.28515625" style="42" customWidth="1"/>
    <col min="1526" max="1526" width="44.85546875" style="42" customWidth="1"/>
    <col min="1527" max="1527" width="47.28515625" style="42" customWidth="1"/>
    <col min="1528" max="1528" width="8.140625" style="42" customWidth="1"/>
    <col min="1529" max="1529" width="8.28515625" style="42" customWidth="1"/>
    <col min="1530" max="1530" width="5.42578125" style="42" customWidth="1"/>
    <col min="1531" max="1531" width="8.5703125" style="42" customWidth="1"/>
    <col min="1532" max="1532" width="13.7109375" style="42" customWidth="1"/>
    <col min="1533" max="1533" width="15.7109375" style="42" customWidth="1"/>
    <col min="1534" max="1534" width="14.7109375" style="42" customWidth="1"/>
    <col min="1535" max="1535" width="15" style="42" customWidth="1"/>
    <col min="1536" max="1537" width="14.28515625" style="42" customWidth="1"/>
    <col min="1538" max="1538" width="0" style="42" hidden="1" customWidth="1"/>
    <col min="1539" max="1539" width="18.85546875" style="42" customWidth="1"/>
    <col min="1540" max="1552" width="8" style="42" customWidth="1"/>
    <col min="1553" max="1556" width="9.28515625" style="42" customWidth="1"/>
    <col min="1557" max="1584" width="9.140625" style="42"/>
    <col min="1585" max="1585" width="64" style="42" customWidth="1"/>
    <col min="1586" max="1586" width="97.85546875" style="42" customWidth="1"/>
    <col min="1587" max="1780" width="9.140625" style="42"/>
    <col min="1781" max="1781" width="1.28515625" style="42" customWidth="1"/>
    <col min="1782" max="1782" width="44.85546875" style="42" customWidth="1"/>
    <col min="1783" max="1783" width="47.28515625" style="42" customWidth="1"/>
    <col min="1784" max="1784" width="8.140625" style="42" customWidth="1"/>
    <col min="1785" max="1785" width="8.28515625" style="42" customWidth="1"/>
    <col min="1786" max="1786" width="5.42578125" style="42" customWidth="1"/>
    <col min="1787" max="1787" width="8.5703125" style="42" customWidth="1"/>
    <col min="1788" max="1788" width="13.7109375" style="42" customWidth="1"/>
    <col min="1789" max="1789" width="15.7109375" style="42" customWidth="1"/>
    <col min="1790" max="1790" width="14.7109375" style="42" customWidth="1"/>
    <col min="1791" max="1791" width="15" style="42" customWidth="1"/>
    <col min="1792" max="1793" width="14.28515625" style="42" customWidth="1"/>
    <col min="1794" max="1794" width="0" style="42" hidden="1" customWidth="1"/>
    <col min="1795" max="1795" width="18.85546875" style="42" customWidth="1"/>
    <col min="1796" max="1808" width="8" style="42" customWidth="1"/>
    <col min="1809" max="1812" width="9.28515625" style="42" customWidth="1"/>
    <col min="1813" max="1840" width="9.140625" style="42"/>
    <col min="1841" max="1841" width="64" style="42" customWidth="1"/>
    <col min="1842" max="1842" width="97.85546875" style="42" customWidth="1"/>
    <col min="1843" max="2036" width="9.140625" style="42"/>
    <col min="2037" max="2037" width="1.28515625" style="42" customWidth="1"/>
    <col min="2038" max="2038" width="44.85546875" style="42" customWidth="1"/>
    <col min="2039" max="2039" width="47.28515625" style="42" customWidth="1"/>
    <col min="2040" max="2040" width="8.140625" style="42" customWidth="1"/>
    <col min="2041" max="2041" width="8.28515625" style="42" customWidth="1"/>
    <col min="2042" max="2042" width="5.42578125" style="42" customWidth="1"/>
    <col min="2043" max="2043" width="8.5703125" style="42" customWidth="1"/>
    <col min="2044" max="2044" width="13.7109375" style="42" customWidth="1"/>
    <col min="2045" max="2045" width="15.7109375" style="42" customWidth="1"/>
    <col min="2046" max="2046" width="14.7109375" style="42" customWidth="1"/>
    <col min="2047" max="2047" width="15" style="42" customWidth="1"/>
    <col min="2048" max="2049" width="14.28515625" style="42" customWidth="1"/>
    <col min="2050" max="2050" width="0" style="42" hidden="1" customWidth="1"/>
    <col min="2051" max="2051" width="18.85546875" style="42" customWidth="1"/>
    <col min="2052" max="2064" width="8" style="42" customWidth="1"/>
    <col min="2065" max="2068" width="9.28515625" style="42" customWidth="1"/>
    <col min="2069" max="2096" width="9.140625" style="42"/>
    <col min="2097" max="2097" width="64" style="42" customWidth="1"/>
    <col min="2098" max="2098" width="97.85546875" style="42" customWidth="1"/>
    <col min="2099" max="2292" width="9.140625" style="42"/>
    <col min="2293" max="2293" width="1.28515625" style="42" customWidth="1"/>
    <col min="2294" max="2294" width="44.85546875" style="42" customWidth="1"/>
    <col min="2295" max="2295" width="47.28515625" style="42" customWidth="1"/>
    <col min="2296" max="2296" width="8.140625" style="42" customWidth="1"/>
    <col min="2297" max="2297" width="8.28515625" style="42" customWidth="1"/>
    <col min="2298" max="2298" width="5.42578125" style="42" customWidth="1"/>
    <col min="2299" max="2299" width="8.5703125" style="42" customWidth="1"/>
    <col min="2300" max="2300" width="13.7109375" style="42" customWidth="1"/>
    <col min="2301" max="2301" width="15.7109375" style="42" customWidth="1"/>
    <col min="2302" max="2302" width="14.7109375" style="42" customWidth="1"/>
    <col min="2303" max="2303" width="15" style="42" customWidth="1"/>
    <col min="2304" max="2305" width="14.28515625" style="42" customWidth="1"/>
    <col min="2306" max="2306" width="0" style="42" hidden="1" customWidth="1"/>
    <col min="2307" max="2307" width="18.85546875" style="42" customWidth="1"/>
    <col min="2308" max="2320" width="8" style="42" customWidth="1"/>
    <col min="2321" max="2324" width="9.28515625" style="42" customWidth="1"/>
    <col min="2325" max="2352" width="9.140625" style="42"/>
    <col min="2353" max="2353" width="64" style="42" customWidth="1"/>
    <col min="2354" max="2354" width="97.85546875" style="42" customWidth="1"/>
    <col min="2355" max="2548" width="9.140625" style="42"/>
    <col min="2549" max="2549" width="1.28515625" style="42" customWidth="1"/>
    <col min="2550" max="2550" width="44.85546875" style="42" customWidth="1"/>
    <col min="2551" max="2551" width="47.28515625" style="42" customWidth="1"/>
    <col min="2552" max="2552" width="8.140625" style="42" customWidth="1"/>
    <col min="2553" max="2553" width="8.28515625" style="42" customWidth="1"/>
    <col min="2554" max="2554" width="5.42578125" style="42" customWidth="1"/>
    <col min="2555" max="2555" width="8.5703125" style="42" customWidth="1"/>
    <col min="2556" max="2556" width="13.7109375" style="42" customWidth="1"/>
    <col min="2557" max="2557" width="15.7109375" style="42" customWidth="1"/>
    <col min="2558" max="2558" width="14.7109375" style="42" customWidth="1"/>
    <col min="2559" max="2559" width="15" style="42" customWidth="1"/>
    <col min="2560" max="2561" width="14.28515625" style="42" customWidth="1"/>
    <col min="2562" max="2562" width="0" style="42" hidden="1" customWidth="1"/>
    <col min="2563" max="2563" width="18.85546875" style="42" customWidth="1"/>
    <col min="2564" max="2576" width="8" style="42" customWidth="1"/>
    <col min="2577" max="2580" width="9.28515625" style="42" customWidth="1"/>
    <col min="2581" max="2608" width="9.140625" style="42"/>
    <col min="2609" max="2609" width="64" style="42" customWidth="1"/>
    <col min="2610" max="2610" width="97.85546875" style="42" customWidth="1"/>
    <col min="2611" max="2804" width="9.140625" style="42"/>
    <col min="2805" max="2805" width="1.28515625" style="42" customWidth="1"/>
    <col min="2806" max="2806" width="44.85546875" style="42" customWidth="1"/>
    <col min="2807" max="2807" width="47.28515625" style="42" customWidth="1"/>
    <col min="2808" max="2808" width="8.140625" style="42" customWidth="1"/>
    <col min="2809" max="2809" width="8.28515625" style="42" customWidth="1"/>
    <col min="2810" max="2810" width="5.42578125" style="42" customWidth="1"/>
    <col min="2811" max="2811" width="8.5703125" style="42" customWidth="1"/>
    <col min="2812" max="2812" width="13.7109375" style="42" customWidth="1"/>
    <col min="2813" max="2813" width="15.7109375" style="42" customWidth="1"/>
    <col min="2814" max="2814" width="14.7109375" style="42" customWidth="1"/>
    <col min="2815" max="2815" width="15" style="42" customWidth="1"/>
    <col min="2816" max="2817" width="14.28515625" style="42" customWidth="1"/>
    <col min="2818" max="2818" width="0" style="42" hidden="1" customWidth="1"/>
    <col min="2819" max="2819" width="18.85546875" style="42" customWidth="1"/>
    <col min="2820" max="2832" width="8" style="42" customWidth="1"/>
    <col min="2833" max="2836" width="9.28515625" style="42" customWidth="1"/>
    <col min="2837" max="2864" width="9.140625" style="42"/>
    <col min="2865" max="2865" width="64" style="42" customWidth="1"/>
    <col min="2866" max="2866" width="97.85546875" style="42" customWidth="1"/>
    <col min="2867" max="3060" width="9.140625" style="42"/>
    <col min="3061" max="3061" width="1.28515625" style="42" customWidth="1"/>
    <col min="3062" max="3062" width="44.85546875" style="42" customWidth="1"/>
    <col min="3063" max="3063" width="47.28515625" style="42" customWidth="1"/>
    <col min="3064" max="3064" width="8.140625" style="42" customWidth="1"/>
    <col min="3065" max="3065" width="8.28515625" style="42" customWidth="1"/>
    <col min="3066" max="3066" width="5.42578125" style="42" customWidth="1"/>
    <col min="3067" max="3067" width="8.5703125" style="42" customWidth="1"/>
    <col min="3068" max="3068" width="13.7109375" style="42" customWidth="1"/>
    <col min="3069" max="3069" width="15.7109375" style="42" customWidth="1"/>
    <col min="3070" max="3070" width="14.7109375" style="42" customWidth="1"/>
    <col min="3071" max="3071" width="15" style="42" customWidth="1"/>
    <col min="3072" max="3073" width="14.28515625" style="42" customWidth="1"/>
    <col min="3074" max="3074" width="0" style="42" hidden="1" customWidth="1"/>
    <col min="3075" max="3075" width="18.85546875" style="42" customWidth="1"/>
    <col min="3076" max="3088" width="8" style="42" customWidth="1"/>
    <col min="3089" max="3092" width="9.28515625" style="42" customWidth="1"/>
    <col min="3093" max="3120" width="9.140625" style="42"/>
    <col min="3121" max="3121" width="64" style="42" customWidth="1"/>
    <col min="3122" max="3122" width="97.85546875" style="42" customWidth="1"/>
    <col min="3123" max="3316" width="9.140625" style="42"/>
    <col min="3317" max="3317" width="1.28515625" style="42" customWidth="1"/>
    <col min="3318" max="3318" width="44.85546875" style="42" customWidth="1"/>
    <col min="3319" max="3319" width="47.28515625" style="42" customWidth="1"/>
    <col min="3320" max="3320" width="8.140625" style="42" customWidth="1"/>
    <col min="3321" max="3321" width="8.28515625" style="42" customWidth="1"/>
    <col min="3322" max="3322" width="5.42578125" style="42" customWidth="1"/>
    <col min="3323" max="3323" width="8.5703125" style="42" customWidth="1"/>
    <col min="3324" max="3324" width="13.7109375" style="42" customWidth="1"/>
    <col min="3325" max="3325" width="15.7109375" style="42" customWidth="1"/>
    <col min="3326" max="3326" width="14.7109375" style="42" customWidth="1"/>
    <col min="3327" max="3327" width="15" style="42" customWidth="1"/>
    <col min="3328" max="3329" width="14.28515625" style="42" customWidth="1"/>
    <col min="3330" max="3330" width="0" style="42" hidden="1" customWidth="1"/>
    <col min="3331" max="3331" width="18.85546875" style="42" customWidth="1"/>
    <col min="3332" max="3344" width="8" style="42" customWidth="1"/>
    <col min="3345" max="3348" width="9.28515625" style="42" customWidth="1"/>
    <col min="3349" max="3376" width="9.140625" style="42"/>
    <col min="3377" max="3377" width="64" style="42" customWidth="1"/>
    <col min="3378" max="3378" width="97.85546875" style="42" customWidth="1"/>
    <col min="3379" max="3572" width="9.140625" style="42"/>
    <col min="3573" max="3573" width="1.28515625" style="42" customWidth="1"/>
    <col min="3574" max="3574" width="44.85546875" style="42" customWidth="1"/>
    <col min="3575" max="3575" width="47.28515625" style="42" customWidth="1"/>
    <col min="3576" max="3576" width="8.140625" style="42" customWidth="1"/>
    <col min="3577" max="3577" width="8.28515625" style="42" customWidth="1"/>
    <col min="3578" max="3578" width="5.42578125" style="42" customWidth="1"/>
    <col min="3579" max="3579" width="8.5703125" style="42" customWidth="1"/>
    <col min="3580" max="3580" width="13.7109375" style="42" customWidth="1"/>
    <col min="3581" max="3581" width="15.7109375" style="42" customWidth="1"/>
    <col min="3582" max="3582" width="14.7109375" style="42" customWidth="1"/>
    <col min="3583" max="3583" width="15" style="42" customWidth="1"/>
    <col min="3584" max="3585" width="14.28515625" style="42" customWidth="1"/>
    <col min="3586" max="3586" width="0" style="42" hidden="1" customWidth="1"/>
    <col min="3587" max="3587" width="18.85546875" style="42" customWidth="1"/>
    <col min="3588" max="3600" width="8" style="42" customWidth="1"/>
    <col min="3601" max="3604" width="9.28515625" style="42" customWidth="1"/>
    <col min="3605" max="3632" width="9.140625" style="42"/>
    <col min="3633" max="3633" width="64" style="42" customWidth="1"/>
    <col min="3634" max="3634" width="97.85546875" style="42" customWidth="1"/>
    <col min="3635" max="3828" width="9.140625" style="42"/>
    <col min="3829" max="3829" width="1.28515625" style="42" customWidth="1"/>
    <col min="3830" max="3830" width="44.85546875" style="42" customWidth="1"/>
    <col min="3831" max="3831" width="47.28515625" style="42" customWidth="1"/>
    <col min="3832" max="3832" width="8.140625" style="42" customWidth="1"/>
    <col min="3833" max="3833" width="8.28515625" style="42" customWidth="1"/>
    <col min="3834" max="3834" width="5.42578125" style="42" customWidth="1"/>
    <col min="3835" max="3835" width="8.5703125" style="42" customWidth="1"/>
    <col min="3836" max="3836" width="13.7109375" style="42" customWidth="1"/>
    <col min="3837" max="3837" width="15.7109375" style="42" customWidth="1"/>
    <col min="3838" max="3838" width="14.7109375" style="42" customWidth="1"/>
    <col min="3839" max="3839" width="15" style="42" customWidth="1"/>
    <col min="3840" max="3841" width="14.28515625" style="42" customWidth="1"/>
    <col min="3842" max="3842" width="0" style="42" hidden="1" customWidth="1"/>
    <col min="3843" max="3843" width="18.85546875" style="42" customWidth="1"/>
    <col min="3844" max="3856" width="8" style="42" customWidth="1"/>
    <col min="3857" max="3860" width="9.28515625" style="42" customWidth="1"/>
    <col min="3861" max="3888" width="9.140625" style="42"/>
    <col min="3889" max="3889" width="64" style="42" customWidth="1"/>
    <col min="3890" max="3890" width="97.85546875" style="42" customWidth="1"/>
    <col min="3891" max="4084" width="9.140625" style="42"/>
    <col min="4085" max="4085" width="1.28515625" style="42" customWidth="1"/>
    <col min="4086" max="4086" width="44.85546875" style="42" customWidth="1"/>
    <col min="4087" max="4087" width="47.28515625" style="42" customWidth="1"/>
    <col min="4088" max="4088" width="8.140625" style="42" customWidth="1"/>
    <col min="4089" max="4089" width="8.28515625" style="42" customWidth="1"/>
    <col min="4090" max="4090" width="5.42578125" style="42" customWidth="1"/>
    <col min="4091" max="4091" width="8.5703125" style="42" customWidth="1"/>
    <col min="4092" max="4092" width="13.7109375" style="42" customWidth="1"/>
    <col min="4093" max="4093" width="15.7109375" style="42" customWidth="1"/>
    <col min="4094" max="4094" width="14.7109375" style="42" customWidth="1"/>
    <col min="4095" max="4095" width="15" style="42" customWidth="1"/>
    <col min="4096" max="4097" width="14.28515625" style="42" customWidth="1"/>
    <col min="4098" max="4098" width="0" style="42" hidden="1" customWidth="1"/>
    <col min="4099" max="4099" width="18.85546875" style="42" customWidth="1"/>
    <col min="4100" max="4112" width="8" style="42" customWidth="1"/>
    <col min="4113" max="4116" width="9.28515625" style="42" customWidth="1"/>
    <col min="4117" max="4144" width="9.140625" style="42"/>
    <col min="4145" max="4145" width="64" style="42" customWidth="1"/>
    <col min="4146" max="4146" width="97.85546875" style="42" customWidth="1"/>
    <col min="4147" max="4340" width="9.140625" style="42"/>
    <col min="4341" max="4341" width="1.28515625" style="42" customWidth="1"/>
    <col min="4342" max="4342" width="44.85546875" style="42" customWidth="1"/>
    <col min="4343" max="4343" width="47.28515625" style="42" customWidth="1"/>
    <col min="4344" max="4344" width="8.140625" style="42" customWidth="1"/>
    <col min="4345" max="4345" width="8.28515625" style="42" customWidth="1"/>
    <col min="4346" max="4346" width="5.42578125" style="42" customWidth="1"/>
    <col min="4347" max="4347" width="8.5703125" style="42" customWidth="1"/>
    <col min="4348" max="4348" width="13.7109375" style="42" customWidth="1"/>
    <col min="4349" max="4349" width="15.7109375" style="42" customWidth="1"/>
    <col min="4350" max="4350" width="14.7109375" style="42" customWidth="1"/>
    <col min="4351" max="4351" width="15" style="42" customWidth="1"/>
    <col min="4352" max="4353" width="14.28515625" style="42" customWidth="1"/>
    <col min="4354" max="4354" width="0" style="42" hidden="1" customWidth="1"/>
    <col min="4355" max="4355" width="18.85546875" style="42" customWidth="1"/>
    <col min="4356" max="4368" width="8" style="42" customWidth="1"/>
    <col min="4369" max="4372" width="9.28515625" style="42" customWidth="1"/>
    <col min="4373" max="4400" width="9.140625" style="42"/>
    <col min="4401" max="4401" width="64" style="42" customWidth="1"/>
    <col min="4402" max="4402" width="97.85546875" style="42" customWidth="1"/>
    <col min="4403" max="4596" width="9.140625" style="42"/>
    <col min="4597" max="4597" width="1.28515625" style="42" customWidth="1"/>
    <col min="4598" max="4598" width="44.85546875" style="42" customWidth="1"/>
    <col min="4599" max="4599" width="47.28515625" style="42" customWidth="1"/>
    <col min="4600" max="4600" width="8.140625" style="42" customWidth="1"/>
    <col min="4601" max="4601" width="8.28515625" style="42" customWidth="1"/>
    <col min="4602" max="4602" width="5.42578125" style="42" customWidth="1"/>
    <col min="4603" max="4603" width="8.5703125" style="42" customWidth="1"/>
    <col min="4604" max="4604" width="13.7109375" style="42" customWidth="1"/>
    <col min="4605" max="4605" width="15.7109375" style="42" customWidth="1"/>
    <col min="4606" max="4606" width="14.7109375" style="42" customWidth="1"/>
    <col min="4607" max="4607" width="15" style="42" customWidth="1"/>
    <col min="4608" max="4609" width="14.28515625" style="42" customWidth="1"/>
    <col min="4610" max="4610" width="0" style="42" hidden="1" customWidth="1"/>
    <col min="4611" max="4611" width="18.85546875" style="42" customWidth="1"/>
    <col min="4612" max="4624" width="8" style="42" customWidth="1"/>
    <col min="4625" max="4628" width="9.28515625" style="42" customWidth="1"/>
    <col min="4629" max="4656" width="9.140625" style="42"/>
    <col min="4657" max="4657" width="64" style="42" customWidth="1"/>
    <col min="4658" max="4658" width="97.85546875" style="42" customWidth="1"/>
    <col min="4659" max="4852" width="9.140625" style="42"/>
    <col min="4853" max="4853" width="1.28515625" style="42" customWidth="1"/>
    <col min="4854" max="4854" width="44.85546875" style="42" customWidth="1"/>
    <col min="4855" max="4855" width="47.28515625" style="42" customWidth="1"/>
    <col min="4856" max="4856" width="8.140625" style="42" customWidth="1"/>
    <col min="4857" max="4857" width="8.28515625" style="42" customWidth="1"/>
    <col min="4858" max="4858" width="5.42578125" style="42" customWidth="1"/>
    <col min="4859" max="4859" width="8.5703125" style="42" customWidth="1"/>
    <col min="4860" max="4860" width="13.7109375" style="42" customWidth="1"/>
    <col min="4861" max="4861" width="15.7109375" style="42" customWidth="1"/>
    <col min="4862" max="4862" width="14.7109375" style="42" customWidth="1"/>
    <col min="4863" max="4863" width="15" style="42" customWidth="1"/>
    <col min="4864" max="4865" width="14.28515625" style="42" customWidth="1"/>
    <col min="4866" max="4866" width="0" style="42" hidden="1" customWidth="1"/>
    <col min="4867" max="4867" width="18.85546875" style="42" customWidth="1"/>
    <col min="4868" max="4880" width="8" style="42" customWidth="1"/>
    <col min="4881" max="4884" width="9.28515625" style="42" customWidth="1"/>
    <col min="4885" max="4912" width="9.140625" style="42"/>
    <col min="4913" max="4913" width="64" style="42" customWidth="1"/>
    <col min="4914" max="4914" width="97.85546875" style="42" customWidth="1"/>
    <col min="4915" max="5108" width="9.140625" style="42"/>
    <col min="5109" max="5109" width="1.28515625" style="42" customWidth="1"/>
    <col min="5110" max="5110" width="44.85546875" style="42" customWidth="1"/>
    <col min="5111" max="5111" width="47.28515625" style="42" customWidth="1"/>
    <col min="5112" max="5112" width="8.140625" style="42" customWidth="1"/>
    <col min="5113" max="5113" width="8.28515625" style="42" customWidth="1"/>
    <col min="5114" max="5114" width="5.42578125" style="42" customWidth="1"/>
    <col min="5115" max="5115" width="8.5703125" style="42" customWidth="1"/>
    <col min="5116" max="5116" width="13.7109375" style="42" customWidth="1"/>
    <col min="5117" max="5117" width="15.7109375" style="42" customWidth="1"/>
    <col min="5118" max="5118" width="14.7109375" style="42" customWidth="1"/>
    <col min="5119" max="5119" width="15" style="42" customWidth="1"/>
    <col min="5120" max="5121" width="14.28515625" style="42" customWidth="1"/>
    <col min="5122" max="5122" width="0" style="42" hidden="1" customWidth="1"/>
    <col min="5123" max="5123" width="18.85546875" style="42" customWidth="1"/>
    <col min="5124" max="5136" width="8" style="42" customWidth="1"/>
    <col min="5137" max="5140" width="9.28515625" style="42" customWidth="1"/>
    <col min="5141" max="5168" width="9.140625" style="42"/>
    <col min="5169" max="5169" width="64" style="42" customWidth="1"/>
    <col min="5170" max="5170" width="97.85546875" style="42" customWidth="1"/>
    <col min="5171" max="5364" width="9.140625" style="42"/>
    <col min="5365" max="5365" width="1.28515625" style="42" customWidth="1"/>
    <col min="5366" max="5366" width="44.85546875" style="42" customWidth="1"/>
    <col min="5367" max="5367" width="47.28515625" style="42" customWidth="1"/>
    <col min="5368" max="5368" width="8.140625" style="42" customWidth="1"/>
    <col min="5369" max="5369" width="8.28515625" style="42" customWidth="1"/>
    <col min="5370" max="5370" width="5.42578125" style="42" customWidth="1"/>
    <col min="5371" max="5371" width="8.5703125" style="42" customWidth="1"/>
    <col min="5372" max="5372" width="13.7109375" style="42" customWidth="1"/>
    <col min="5373" max="5373" width="15.7109375" style="42" customWidth="1"/>
    <col min="5374" max="5374" width="14.7109375" style="42" customWidth="1"/>
    <col min="5375" max="5375" width="15" style="42" customWidth="1"/>
    <col min="5376" max="5377" width="14.28515625" style="42" customWidth="1"/>
    <col min="5378" max="5378" width="0" style="42" hidden="1" customWidth="1"/>
    <col min="5379" max="5379" width="18.85546875" style="42" customWidth="1"/>
    <col min="5380" max="5392" width="8" style="42" customWidth="1"/>
    <col min="5393" max="5396" width="9.28515625" style="42" customWidth="1"/>
    <col min="5397" max="5424" width="9.140625" style="42"/>
    <col min="5425" max="5425" width="64" style="42" customWidth="1"/>
    <col min="5426" max="5426" width="97.85546875" style="42" customWidth="1"/>
    <col min="5427" max="5620" width="9.140625" style="42"/>
    <col min="5621" max="5621" width="1.28515625" style="42" customWidth="1"/>
    <col min="5622" max="5622" width="44.85546875" style="42" customWidth="1"/>
    <col min="5623" max="5623" width="47.28515625" style="42" customWidth="1"/>
    <col min="5624" max="5624" width="8.140625" style="42" customWidth="1"/>
    <col min="5625" max="5625" width="8.28515625" style="42" customWidth="1"/>
    <col min="5626" max="5626" width="5.42578125" style="42" customWidth="1"/>
    <col min="5627" max="5627" width="8.5703125" style="42" customWidth="1"/>
    <col min="5628" max="5628" width="13.7109375" style="42" customWidth="1"/>
    <col min="5629" max="5629" width="15.7109375" style="42" customWidth="1"/>
    <col min="5630" max="5630" width="14.7109375" style="42" customWidth="1"/>
    <col min="5631" max="5631" width="15" style="42" customWidth="1"/>
    <col min="5632" max="5633" width="14.28515625" style="42" customWidth="1"/>
    <col min="5634" max="5634" width="0" style="42" hidden="1" customWidth="1"/>
    <col min="5635" max="5635" width="18.85546875" style="42" customWidth="1"/>
    <col min="5636" max="5648" width="8" style="42" customWidth="1"/>
    <col min="5649" max="5652" width="9.28515625" style="42" customWidth="1"/>
    <col min="5653" max="5680" width="9.140625" style="42"/>
    <col min="5681" max="5681" width="64" style="42" customWidth="1"/>
    <col min="5682" max="5682" width="97.85546875" style="42" customWidth="1"/>
    <col min="5683" max="5876" width="9.140625" style="42"/>
    <col min="5877" max="5877" width="1.28515625" style="42" customWidth="1"/>
    <col min="5878" max="5878" width="44.85546875" style="42" customWidth="1"/>
    <col min="5879" max="5879" width="47.28515625" style="42" customWidth="1"/>
    <col min="5880" max="5880" width="8.140625" style="42" customWidth="1"/>
    <col min="5881" max="5881" width="8.28515625" style="42" customWidth="1"/>
    <col min="5882" max="5882" width="5.42578125" style="42" customWidth="1"/>
    <col min="5883" max="5883" width="8.5703125" style="42" customWidth="1"/>
    <col min="5884" max="5884" width="13.7109375" style="42" customWidth="1"/>
    <col min="5885" max="5885" width="15.7109375" style="42" customWidth="1"/>
    <col min="5886" max="5886" width="14.7109375" style="42" customWidth="1"/>
    <col min="5887" max="5887" width="15" style="42" customWidth="1"/>
    <col min="5888" max="5889" width="14.28515625" style="42" customWidth="1"/>
    <col min="5890" max="5890" width="0" style="42" hidden="1" customWidth="1"/>
    <col min="5891" max="5891" width="18.85546875" style="42" customWidth="1"/>
    <col min="5892" max="5904" width="8" style="42" customWidth="1"/>
    <col min="5905" max="5908" width="9.28515625" style="42" customWidth="1"/>
    <col min="5909" max="5936" width="9.140625" style="42"/>
    <col min="5937" max="5937" width="64" style="42" customWidth="1"/>
    <col min="5938" max="5938" width="97.85546875" style="42" customWidth="1"/>
    <col min="5939" max="6132" width="9.140625" style="42"/>
    <col min="6133" max="6133" width="1.28515625" style="42" customWidth="1"/>
    <col min="6134" max="6134" width="44.85546875" style="42" customWidth="1"/>
    <col min="6135" max="6135" width="47.28515625" style="42" customWidth="1"/>
    <col min="6136" max="6136" width="8.140625" style="42" customWidth="1"/>
    <col min="6137" max="6137" width="8.28515625" style="42" customWidth="1"/>
    <col min="6138" max="6138" width="5.42578125" style="42" customWidth="1"/>
    <col min="6139" max="6139" width="8.5703125" style="42" customWidth="1"/>
    <col min="6140" max="6140" width="13.7109375" style="42" customWidth="1"/>
    <col min="6141" max="6141" width="15.7109375" style="42" customWidth="1"/>
    <col min="6142" max="6142" width="14.7109375" style="42" customWidth="1"/>
    <col min="6143" max="6143" width="15" style="42" customWidth="1"/>
    <col min="6144" max="6145" width="14.28515625" style="42" customWidth="1"/>
    <col min="6146" max="6146" width="0" style="42" hidden="1" customWidth="1"/>
    <col min="6147" max="6147" width="18.85546875" style="42" customWidth="1"/>
    <col min="6148" max="6160" width="8" style="42" customWidth="1"/>
    <col min="6161" max="6164" width="9.28515625" style="42" customWidth="1"/>
    <col min="6165" max="6192" width="9.140625" style="42"/>
    <col min="6193" max="6193" width="64" style="42" customWidth="1"/>
    <col min="6194" max="6194" width="97.85546875" style="42" customWidth="1"/>
    <col min="6195" max="6388" width="9.140625" style="42"/>
    <col min="6389" max="6389" width="1.28515625" style="42" customWidth="1"/>
    <col min="6390" max="6390" width="44.85546875" style="42" customWidth="1"/>
    <col min="6391" max="6391" width="47.28515625" style="42" customWidth="1"/>
    <col min="6392" max="6392" width="8.140625" style="42" customWidth="1"/>
    <col min="6393" max="6393" width="8.28515625" style="42" customWidth="1"/>
    <col min="6394" max="6394" width="5.42578125" style="42" customWidth="1"/>
    <col min="6395" max="6395" width="8.5703125" style="42" customWidth="1"/>
    <col min="6396" max="6396" width="13.7109375" style="42" customWidth="1"/>
    <col min="6397" max="6397" width="15.7109375" style="42" customWidth="1"/>
    <col min="6398" max="6398" width="14.7109375" style="42" customWidth="1"/>
    <col min="6399" max="6399" width="15" style="42" customWidth="1"/>
    <col min="6400" max="6401" width="14.28515625" style="42" customWidth="1"/>
    <col min="6402" max="6402" width="0" style="42" hidden="1" customWidth="1"/>
    <col min="6403" max="6403" width="18.85546875" style="42" customWidth="1"/>
    <col min="6404" max="6416" width="8" style="42" customWidth="1"/>
    <col min="6417" max="6420" width="9.28515625" style="42" customWidth="1"/>
    <col min="6421" max="6448" width="9.140625" style="42"/>
    <col min="6449" max="6449" width="64" style="42" customWidth="1"/>
    <col min="6450" max="6450" width="97.85546875" style="42" customWidth="1"/>
    <col min="6451" max="6644" width="9.140625" style="42"/>
    <col min="6645" max="6645" width="1.28515625" style="42" customWidth="1"/>
    <col min="6646" max="6646" width="44.85546875" style="42" customWidth="1"/>
    <col min="6647" max="6647" width="47.28515625" style="42" customWidth="1"/>
    <col min="6648" max="6648" width="8.140625" style="42" customWidth="1"/>
    <col min="6649" max="6649" width="8.28515625" style="42" customWidth="1"/>
    <col min="6650" max="6650" width="5.42578125" style="42" customWidth="1"/>
    <col min="6651" max="6651" width="8.5703125" style="42" customWidth="1"/>
    <col min="6652" max="6652" width="13.7109375" style="42" customWidth="1"/>
    <col min="6653" max="6653" width="15.7109375" style="42" customWidth="1"/>
    <col min="6654" max="6654" width="14.7109375" style="42" customWidth="1"/>
    <col min="6655" max="6655" width="15" style="42" customWidth="1"/>
    <col min="6656" max="6657" width="14.28515625" style="42" customWidth="1"/>
    <col min="6658" max="6658" width="0" style="42" hidden="1" customWidth="1"/>
    <col min="6659" max="6659" width="18.85546875" style="42" customWidth="1"/>
    <col min="6660" max="6672" width="8" style="42" customWidth="1"/>
    <col min="6673" max="6676" width="9.28515625" style="42" customWidth="1"/>
    <col min="6677" max="6704" width="9.140625" style="42"/>
    <col min="6705" max="6705" width="64" style="42" customWidth="1"/>
    <col min="6706" max="6706" width="97.85546875" style="42" customWidth="1"/>
    <col min="6707" max="6900" width="9.140625" style="42"/>
    <col min="6901" max="6901" width="1.28515625" style="42" customWidth="1"/>
    <col min="6902" max="6902" width="44.85546875" style="42" customWidth="1"/>
    <col min="6903" max="6903" width="47.28515625" style="42" customWidth="1"/>
    <col min="6904" max="6904" width="8.140625" style="42" customWidth="1"/>
    <col min="6905" max="6905" width="8.28515625" style="42" customWidth="1"/>
    <col min="6906" max="6906" width="5.42578125" style="42" customWidth="1"/>
    <col min="6907" max="6907" width="8.5703125" style="42" customWidth="1"/>
    <col min="6908" max="6908" width="13.7109375" style="42" customWidth="1"/>
    <col min="6909" max="6909" width="15.7109375" style="42" customWidth="1"/>
    <col min="6910" max="6910" width="14.7109375" style="42" customWidth="1"/>
    <col min="6911" max="6911" width="15" style="42" customWidth="1"/>
    <col min="6912" max="6913" width="14.28515625" style="42" customWidth="1"/>
    <col min="6914" max="6914" width="0" style="42" hidden="1" customWidth="1"/>
    <col min="6915" max="6915" width="18.85546875" style="42" customWidth="1"/>
    <col min="6916" max="6928" width="8" style="42" customWidth="1"/>
    <col min="6929" max="6932" width="9.28515625" style="42" customWidth="1"/>
    <col min="6933" max="6960" width="9.140625" style="42"/>
    <col min="6961" max="6961" width="64" style="42" customWidth="1"/>
    <col min="6962" max="6962" width="97.85546875" style="42" customWidth="1"/>
    <col min="6963" max="7156" width="9.140625" style="42"/>
    <col min="7157" max="7157" width="1.28515625" style="42" customWidth="1"/>
    <col min="7158" max="7158" width="44.85546875" style="42" customWidth="1"/>
    <col min="7159" max="7159" width="47.28515625" style="42" customWidth="1"/>
    <col min="7160" max="7160" width="8.140625" style="42" customWidth="1"/>
    <col min="7161" max="7161" width="8.28515625" style="42" customWidth="1"/>
    <col min="7162" max="7162" width="5.42578125" style="42" customWidth="1"/>
    <col min="7163" max="7163" width="8.5703125" style="42" customWidth="1"/>
    <col min="7164" max="7164" width="13.7109375" style="42" customWidth="1"/>
    <col min="7165" max="7165" width="15.7109375" style="42" customWidth="1"/>
    <col min="7166" max="7166" width="14.7109375" style="42" customWidth="1"/>
    <col min="7167" max="7167" width="15" style="42" customWidth="1"/>
    <col min="7168" max="7169" width="14.28515625" style="42" customWidth="1"/>
    <col min="7170" max="7170" width="0" style="42" hidden="1" customWidth="1"/>
    <col min="7171" max="7171" width="18.85546875" style="42" customWidth="1"/>
    <col min="7172" max="7184" width="8" style="42" customWidth="1"/>
    <col min="7185" max="7188" width="9.28515625" style="42" customWidth="1"/>
    <col min="7189" max="7216" width="9.140625" style="42"/>
    <col min="7217" max="7217" width="64" style="42" customWidth="1"/>
    <col min="7218" max="7218" width="97.85546875" style="42" customWidth="1"/>
    <col min="7219" max="7412" width="9.140625" style="42"/>
    <col min="7413" max="7413" width="1.28515625" style="42" customWidth="1"/>
    <col min="7414" max="7414" width="44.85546875" style="42" customWidth="1"/>
    <col min="7415" max="7415" width="47.28515625" style="42" customWidth="1"/>
    <col min="7416" max="7416" width="8.140625" style="42" customWidth="1"/>
    <col min="7417" max="7417" width="8.28515625" style="42" customWidth="1"/>
    <col min="7418" max="7418" width="5.42578125" style="42" customWidth="1"/>
    <col min="7419" max="7419" width="8.5703125" style="42" customWidth="1"/>
    <col min="7420" max="7420" width="13.7109375" style="42" customWidth="1"/>
    <col min="7421" max="7421" width="15.7109375" style="42" customWidth="1"/>
    <col min="7422" max="7422" width="14.7109375" style="42" customWidth="1"/>
    <col min="7423" max="7423" width="15" style="42" customWidth="1"/>
    <col min="7424" max="7425" width="14.28515625" style="42" customWidth="1"/>
    <col min="7426" max="7426" width="0" style="42" hidden="1" customWidth="1"/>
    <col min="7427" max="7427" width="18.85546875" style="42" customWidth="1"/>
    <col min="7428" max="7440" width="8" style="42" customWidth="1"/>
    <col min="7441" max="7444" width="9.28515625" style="42" customWidth="1"/>
    <col min="7445" max="7472" width="9.140625" style="42"/>
    <col min="7473" max="7473" width="64" style="42" customWidth="1"/>
    <col min="7474" max="7474" width="97.85546875" style="42" customWidth="1"/>
    <col min="7475" max="7668" width="9.140625" style="42"/>
    <col min="7669" max="7669" width="1.28515625" style="42" customWidth="1"/>
    <col min="7670" max="7670" width="44.85546875" style="42" customWidth="1"/>
    <col min="7671" max="7671" width="47.28515625" style="42" customWidth="1"/>
    <col min="7672" max="7672" width="8.140625" style="42" customWidth="1"/>
    <col min="7673" max="7673" width="8.28515625" style="42" customWidth="1"/>
    <col min="7674" max="7674" width="5.42578125" style="42" customWidth="1"/>
    <col min="7675" max="7675" width="8.5703125" style="42" customWidth="1"/>
    <col min="7676" max="7676" width="13.7109375" style="42" customWidth="1"/>
    <col min="7677" max="7677" width="15.7109375" style="42" customWidth="1"/>
    <col min="7678" max="7678" width="14.7109375" style="42" customWidth="1"/>
    <col min="7679" max="7679" width="15" style="42" customWidth="1"/>
    <col min="7680" max="7681" width="14.28515625" style="42" customWidth="1"/>
    <col min="7682" max="7682" width="0" style="42" hidden="1" customWidth="1"/>
    <col min="7683" max="7683" width="18.85546875" style="42" customWidth="1"/>
    <col min="7684" max="7696" width="8" style="42" customWidth="1"/>
    <col min="7697" max="7700" width="9.28515625" style="42" customWidth="1"/>
    <col min="7701" max="7728" width="9.140625" style="42"/>
    <col min="7729" max="7729" width="64" style="42" customWidth="1"/>
    <col min="7730" max="7730" width="97.85546875" style="42" customWidth="1"/>
    <col min="7731" max="7924" width="9.140625" style="42"/>
    <col min="7925" max="7925" width="1.28515625" style="42" customWidth="1"/>
    <col min="7926" max="7926" width="44.85546875" style="42" customWidth="1"/>
    <col min="7927" max="7927" width="47.28515625" style="42" customWidth="1"/>
    <col min="7928" max="7928" width="8.140625" style="42" customWidth="1"/>
    <col min="7929" max="7929" width="8.28515625" style="42" customWidth="1"/>
    <col min="7930" max="7930" width="5.42578125" style="42" customWidth="1"/>
    <col min="7931" max="7931" width="8.5703125" style="42" customWidth="1"/>
    <col min="7932" max="7932" width="13.7109375" style="42" customWidth="1"/>
    <col min="7933" max="7933" width="15.7109375" style="42" customWidth="1"/>
    <col min="7934" max="7934" width="14.7109375" style="42" customWidth="1"/>
    <col min="7935" max="7935" width="15" style="42" customWidth="1"/>
    <col min="7936" max="7937" width="14.28515625" style="42" customWidth="1"/>
    <col min="7938" max="7938" width="0" style="42" hidden="1" customWidth="1"/>
    <col min="7939" max="7939" width="18.85546875" style="42" customWidth="1"/>
    <col min="7940" max="7952" width="8" style="42" customWidth="1"/>
    <col min="7953" max="7956" width="9.28515625" style="42" customWidth="1"/>
    <col min="7957" max="7984" width="9.140625" style="42"/>
    <col min="7985" max="7985" width="64" style="42" customWidth="1"/>
    <col min="7986" max="7986" width="97.85546875" style="42" customWidth="1"/>
    <col min="7987" max="8180" width="9.140625" style="42"/>
    <col min="8181" max="8181" width="1.28515625" style="42" customWidth="1"/>
    <col min="8182" max="8182" width="44.85546875" style="42" customWidth="1"/>
    <col min="8183" max="8183" width="47.28515625" style="42" customWidth="1"/>
    <col min="8184" max="8184" width="8.140625" style="42" customWidth="1"/>
    <col min="8185" max="8185" width="8.28515625" style="42" customWidth="1"/>
    <col min="8186" max="8186" width="5.42578125" style="42" customWidth="1"/>
    <col min="8187" max="8187" width="8.5703125" style="42" customWidth="1"/>
    <col min="8188" max="8188" width="13.7109375" style="42" customWidth="1"/>
    <col min="8189" max="8189" width="15.7109375" style="42" customWidth="1"/>
    <col min="8190" max="8190" width="14.7109375" style="42" customWidth="1"/>
    <col min="8191" max="8191" width="15" style="42" customWidth="1"/>
    <col min="8192" max="8193" width="14.28515625" style="42" customWidth="1"/>
    <col min="8194" max="8194" width="0" style="42" hidden="1" customWidth="1"/>
    <col min="8195" max="8195" width="18.85546875" style="42" customWidth="1"/>
    <col min="8196" max="8208" width="8" style="42" customWidth="1"/>
    <col min="8209" max="8212" width="9.28515625" style="42" customWidth="1"/>
    <col min="8213" max="8240" width="9.140625" style="42"/>
    <col min="8241" max="8241" width="64" style="42" customWidth="1"/>
    <col min="8242" max="8242" width="97.85546875" style="42" customWidth="1"/>
    <col min="8243" max="8436" width="9.140625" style="42"/>
    <col min="8437" max="8437" width="1.28515625" style="42" customWidth="1"/>
    <col min="8438" max="8438" width="44.85546875" style="42" customWidth="1"/>
    <col min="8439" max="8439" width="47.28515625" style="42" customWidth="1"/>
    <col min="8440" max="8440" width="8.140625" style="42" customWidth="1"/>
    <col min="8441" max="8441" width="8.28515625" style="42" customWidth="1"/>
    <col min="8442" max="8442" width="5.42578125" style="42" customWidth="1"/>
    <col min="8443" max="8443" width="8.5703125" style="42" customWidth="1"/>
    <col min="8444" max="8444" width="13.7109375" style="42" customWidth="1"/>
    <col min="8445" max="8445" width="15.7109375" style="42" customWidth="1"/>
    <col min="8446" max="8446" width="14.7109375" style="42" customWidth="1"/>
    <col min="8447" max="8447" width="15" style="42" customWidth="1"/>
    <col min="8448" max="8449" width="14.28515625" style="42" customWidth="1"/>
    <col min="8450" max="8450" width="0" style="42" hidden="1" customWidth="1"/>
    <col min="8451" max="8451" width="18.85546875" style="42" customWidth="1"/>
    <col min="8452" max="8464" width="8" style="42" customWidth="1"/>
    <col min="8465" max="8468" width="9.28515625" style="42" customWidth="1"/>
    <col min="8469" max="8496" width="9.140625" style="42"/>
    <col min="8497" max="8497" width="64" style="42" customWidth="1"/>
    <col min="8498" max="8498" width="97.85546875" style="42" customWidth="1"/>
    <col min="8499" max="8692" width="9.140625" style="42"/>
    <col min="8693" max="8693" width="1.28515625" style="42" customWidth="1"/>
    <col min="8694" max="8694" width="44.85546875" style="42" customWidth="1"/>
    <col min="8695" max="8695" width="47.28515625" style="42" customWidth="1"/>
    <col min="8696" max="8696" width="8.140625" style="42" customWidth="1"/>
    <col min="8697" max="8697" width="8.28515625" style="42" customWidth="1"/>
    <col min="8698" max="8698" width="5.42578125" style="42" customWidth="1"/>
    <col min="8699" max="8699" width="8.5703125" style="42" customWidth="1"/>
    <col min="8700" max="8700" width="13.7109375" style="42" customWidth="1"/>
    <col min="8701" max="8701" width="15.7109375" style="42" customWidth="1"/>
    <col min="8702" max="8702" width="14.7109375" style="42" customWidth="1"/>
    <col min="8703" max="8703" width="15" style="42" customWidth="1"/>
    <col min="8704" max="8705" width="14.28515625" style="42" customWidth="1"/>
    <col min="8706" max="8706" width="0" style="42" hidden="1" customWidth="1"/>
    <col min="8707" max="8707" width="18.85546875" style="42" customWidth="1"/>
    <col min="8708" max="8720" width="8" style="42" customWidth="1"/>
    <col min="8721" max="8724" width="9.28515625" style="42" customWidth="1"/>
    <col min="8725" max="8752" width="9.140625" style="42"/>
    <col min="8753" max="8753" width="64" style="42" customWidth="1"/>
    <col min="8754" max="8754" width="97.85546875" style="42" customWidth="1"/>
    <col min="8755" max="8948" width="9.140625" style="42"/>
    <col min="8949" max="8949" width="1.28515625" style="42" customWidth="1"/>
    <col min="8950" max="8950" width="44.85546875" style="42" customWidth="1"/>
    <col min="8951" max="8951" width="47.28515625" style="42" customWidth="1"/>
    <col min="8952" max="8952" width="8.140625" style="42" customWidth="1"/>
    <col min="8953" max="8953" width="8.28515625" style="42" customWidth="1"/>
    <col min="8954" max="8954" width="5.42578125" style="42" customWidth="1"/>
    <col min="8955" max="8955" width="8.5703125" style="42" customWidth="1"/>
    <col min="8956" max="8956" width="13.7109375" style="42" customWidth="1"/>
    <col min="8957" max="8957" width="15.7109375" style="42" customWidth="1"/>
    <col min="8958" max="8958" width="14.7109375" style="42" customWidth="1"/>
    <col min="8959" max="8959" width="15" style="42" customWidth="1"/>
    <col min="8960" max="8961" width="14.28515625" style="42" customWidth="1"/>
    <col min="8962" max="8962" width="0" style="42" hidden="1" customWidth="1"/>
    <col min="8963" max="8963" width="18.85546875" style="42" customWidth="1"/>
    <col min="8964" max="8976" width="8" style="42" customWidth="1"/>
    <col min="8977" max="8980" width="9.28515625" style="42" customWidth="1"/>
    <col min="8981" max="9008" width="9.140625" style="42"/>
    <col min="9009" max="9009" width="64" style="42" customWidth="1"/>
    <col min="9010" max="9010" width="97.85546875" style="42" customWidth="1"/>
    <col min="9011" max="9204" width="9.140625" style="42"/>
    <col min="9205" max="9205" width="1.28515625" style="42" customWidth="1"/>
    <col min="9206" max="9206" width="44.85546875" style="42" customWidth="1"/>
    <col min="9207" max="9207" width="47.28515625" style="42" customWidth="1"/>
    <col min="9208" max="9208" width="8.140625" style="42" customWidth="1"/>
    <col min="9209" max="9209" width="8.28515625" style="42" customWidth="1"/>
    <col min="9210" max="9210" width="5.42578125" style="42" customWidth="1"/>
    <col min="9211" max="9211" width="8.5703125" style="42" customWidth="1"/>
    <col min="9212" max="9212" width="13.7109375" style="42" customWidth="1"/>
    <col min="9213" max="9213" width="15.7109375" style="42" customWidth="1"/>
    <col min="9214" max="9214" width="14.7109375" style="42" customWidth="1"/>
    <col min="9215" max="9215" width="15" style="42" customWidth="1"/>
    <col min="9216" max="9217" width="14.28515625" style="42" customWidth="1"/>
    <col min="9218" max="9218" width="0" style="42" hidden="1" customWidth="1"/>
    <col min="9219" max="9219" width="18.85546875" style="42" customWidth="1"/>
    <col min="9220" max="9232" width="8" style="42" customWidth="1"/>
    <col min="9233" max="9236" width="9.28515625" style="42" customWidth="1"/>
    <col min="9237" max="9264" width="9.140625" style="42"/>
    <col min="9265" max="9265" width="64" style="42" customWidth="1"/>
    <col min="9266" max="9266" width="97.85546875" style="42" customWidth="1"/>
    <col min="9267" max="9460" width="9.140625" style="42"/>
    <col min="9461" max="9461" width="1.28515625" style="42" customWidth="1"/>
    <col min="9462" max="9462" width="44.85546875" style="42" customWidth="1"/>
    <col min="9463" max="9463" width="47.28515625" style="42" customWidth="1"/>
    <col min="9464" max="9464" width="8.140625" style="42" customWidth="1"/>
    <col min="9465" max="9465" width="8.28515625" style="42" customWidth="1"/>
    <col min="9466" max="9466" width="5.42578125" style="42" customWidth="1"/>
    <col min="9467" max="9467" width="8.5703125" style="42" customWidth="1"/>
    <col min="9468" max="9468" width="13.7109375" style="42" customWidth="1"/>
    <col min="9469" max="9469" width="15.7109375" style="42" customWidth="1"/>
    <col min="9470" max="9470" width="14.7109375" style="42" customWidth="1"/>
    <col min="9471" max="9471" width="15" style="42" customWidth="1"/>
    <col min="9472" max="9473" width="14.28515625" style="42" customWidth="1"/>
    <col min="9474" max="9474" width="0" style="42" hidden="1" customWidth="1"/>
    <col min="9475" max="9475" width="18.85546875" style="42" customWidth="1"/>
    <col min="9476" max="9488" width="8" style="42" customWidth="1"/>
    <col min="9489" max="9492" width="9.28515625" style="42" customWidth="1"/>
    <col min="9493" max="9520" width="9.140625" style="42"/>
    <col min="9521" max="9521" width="64" style="42" customWidth="1"/>
    <col min="9522" max="9522" width="97.85546875" style="42" customWidth="1"/>
    <col min="9523" max="9716" width="9.140625" style="42"/>
    <col min="9717" max="9717" width="1.28515625" style="42" customWidth="1"/>
    <col min="9718" max="9718" width="44.85546875" style="42" customWidth="1"/>
    <col min="9719" max="9719" width="47.28515625" style="42" customWidth="1"/>
    <col min="9720" max="9720" width="8.140625" style="42" customWidth="1"/>
    <col min="9721" max="9721" width="8.28515625" style="42" customWidth="1"/>
    <col min="9722" max="9722" width="5.42578125" style="42" customWidth="1"/>
    <col min="9723" max="9723" width="8.5703125" style="42" customWidth="1"/>
    <col min="9724" max="9724" width="13.7109375" style="42" customWidth="1"/>
    <col min="9725" max="9725" width="15.7109375" style="42" customWidth="1"/>
    <col min="9726" max="9726" width="14.7109375" style="42" customWidth="1"/>
    <col min="9727" max="9727" width="15" style="42" customWidth="1"/>
    <col min="9728" max="9729" width="14.28515625" style="42" customWidth="1"/>
    <col min="9730" max="9730" width="0" style="42" hidden="1" customWidth="1"/>
    <col min="9731" max="9731" width="18.85546875" style="42" customWidth="1"/>
    <col min="9732" max="9744" width="8" style="42" customWidth="1"/>
    <col min="9745" max="9748" width="9.28515625" style="42" customWidth="1"/>
    <col min="9749" max="9776" width="9.140625" style="42"/>
    <col min="9777" max="9777" width="64" style="42" customWidth="1"/>
    <col min="9778" max="9778" width="97.85546875" style="42" customWidth="1"/>
    <col min="9779" max="9972" width="9.140625" style="42"/>
    <col min="9973" max="9973" width="1.28515625" style="42" customWidth="1"/>
    <col min="9974" max="9974" width="44.85546875" style="42" customWidth="1"/>
    <col min="9975" max="9975" width="47.28515625" style="42" customWidth="1"/>
    <col min="9976" max="9976" width="8.140625" style="42" customWidth="1"/>
    <col min="9977" max="9977" width="8.28515625" style="42" customWidth="1"/>
    <col min="9978" max="9978" width="5.42578125" style="42" customWidth="1"/>
    <col min="9979" max="9979" width="8.5703125" style="42" customWidth="1"/>
    <col min="9980" max="9980" width="13.7109375" style="42" customWidth="1"/>
    <col min="9981" max="9981" width="15.7109375" style="42" customWidth="1"/>
    <col min="9982" max="9982" width="14.7109375" style="42" customWidth="1"/>
    <col min="9983" max="9983" width="15" style="42" customWidth="1"/>
    <col min="9984" max="9985" width="14.28515625" style="42" customWidth="1"/>
    <col min="9986" max="9986" width="0" style="42" hidden="1" customWidth="1"/>
    <col min="9987" max="9987" width="18.85546875" style="42" customWidth="1"/>
    <col min="9988" max="10000" width="8" style="42" customWidth="1"/>
    <col min="10001" max="10004" width="9.28515625" style="42" customWidth="1"/>
    <col min="10005" max="10032" width="9.140625" style="42"/>
    <col min="10033" max="10033" width="64" style="42" customWidth="1"/>
    <col min="10034" max="10034" width="97.85546875" style="42" customWidth="1"/>
    <col min="10035" max="10228" width="9.140625" style="42"/>
    <col min="10229" max="10229" width="1.28515625" style="42" customWidth="1"/>
    <col min="10230" max="10230" width="44.85546875" style="42" customWidth="1"/>
    <col min="10231" max="10231" width="47.28515625" style="42" customWidth="1"/>
    <col min="10232" max="10232" width="8.140625" style="42" customWidth="1"/>
    <col min="10233" max="10233" width="8.28515625" style="42" customWidth="1"/>
    <col min="10234" max="10234" width="5.42578125" style="42" customWidth="1"/>
    <col min="10235" max="10235" width="8.5703125" style="42" customWidth="1"/>
    <col min="10236" max="10236" width="13.7109375" style="42" customWidth="1"/>
    <col min="10237" max="10237" width="15.7109375" style="42" customWidth="1"/>
    <col min="10238" max="10238" width="14.7109375" style="42" customWidth="1"/>
    <col min="10239" max="10239" width="15" style="42" customWidth="1"/>
    <col min="10240" max="10241" width="14.28515625" style="42" customWidth="1"/>
    <col min="10242" max="10242" width="0" style="42" hidden="1" customWidth="1"/>
    <col min="10243" max="10243" width="18.85546875" style="42" customWidth="1"/>
    <col min="10244" max="10256" width="8" style="42" customWidth="1"/>
    <col min="10257" max="10260" width="9.28515625" style="42" customWidth="1"/>
    <col min="10261" max="10288" width="9.140625" style="42"/>
    <col min="10289" max="10289" width="64" style="42" customWidth="1"/>
    <col min="10290" max="10290" width="97.85546875" style="42" customWidth="1"/>
    <col min="10291" max="10484" width="9.140625" style="42"/>
    <col min="10485" max="10485" width="1.28515625" style="42" customWidth="1"/>
    <col min="10486" max="10486" width="44.85546875" style="42" customWidth="1"/>
    <col min="10487" max="10487" width="47.28515625" style="42" customWidth="1"/>
    <col min="10488" max="10488" width="8.140625" style="42" customWidth="1"/>
    <col min="10489" max="10489" width="8.28515625" style="42" customWidth="1"/>
    <col min="10490" max="10490" width="5.42578125" style="42" customWidth="1"/>
    <col min="10491" max="10491" width="8.5703125" style="42" customWidth="1"/>
    <col min="10492" max="10492" width="13.7109375" style="42" customWidth="1"/>
    <col min="10493" max="10493" width="15.7109375" style="42" customWidth="1"/>
    <col min="10494" max="10494" width="14.7109375" style="42" customWidth="1"/>
    <col min="10495" max="10495" width="15" style="42" customWidth="1"/>
    <col min="10496" max="10497" width="14.28515625" style="42" customWidth="1"/>
    <col min="10498" max="10498" width="0" style="42" hidden="1" customWidth="1"/>
    <col min="10499" max="10499" width="18.85546875" style="42" customWidth="1"/>
    <col min="10500" max="10512" width="8" style="42" customWidth="1"/>
    <col min="10513" max="10516" width="9.28515625" style="42" customWidth="1"/>
    <col min="10517" max="10544" width="9.140625" style="42"/>
    <col min="10545" max="10545" width="64" style="42" customWidth="1"/>
    <col min="10546" max="10546" width="97.85546875" style="42" customWidth="1"/>
    <col min="10547" max="10740" width="9.140625" style="42"/>
    <col min="10741" max="10741" width="1.28515625" style="42" customWidth="1"/>
    <col min="10742" max="10742" width="44.85546875" style="42" customWidth="1"/>
    <col min="10743" max="10743" width="47.28515625" style="42" customWidth="1"/>
    <col min="10744" max="10744" width="8.140625" style="42" customWidth="1"/>
    <col min="10745" max="10745" width="8.28515625" style="42" customWidth="1"/>
    <col min="10746" max="10746" width="5.42578125" style="42" customWidth="1"/>
    <col min="10747" max="10747" width="8.5703125" style="42" customWidth="1"/>
    <col min="10748" max="10748" width="13.7109375" style="42" customWidth="1"/>
    <col min="10749" max="10749" width="15.7109375" style="42" customWidth="1"/>
    <col min="10750" max="10750" width="14.7109375" style="42" customWidth="1"/>
    <col min="10751" max="10751" width="15" style="42" customWidth="1"/>
    <col min="10752" max="10753" width="14.28515625" style="42" customWidth="1"/>
    <col min="10754" max="10754" width="0" style="42" hidden="1" customWidth="1"/>
    <col min="10755" max="10755" width="18.85546875" style="42" customWidth="1"/>
    <col min="10756" max="10768" width="8" style="42" customWidth="1"/>
    <col min="10769" max="10772" width="9.28515625" style="42" customWidth="1"/>
    <col min="10773" max="10800" width="9.140625" style="42"/>
    <col min="10801" max="10801" width="64" style="42" customWidth="1"/>
    <col min="10802" max="10802" width="97.85546875" style="42" customWidth="1"/>
    <col min="10803" max="10996" width="9.140625" style="42"/>
    <col min="10997" max="10997" width="1.28515625" style="42" customWidth="1"/>
    <col min="10998" max="10998" width="44.85546875" style="42" customWidth="1"/>
    <col min="10999" max="10999" width="47.28515625" style="42" customWidth="1"/>
    <col min="11000" max="11000" width="8.140625" style="42" customWidth="1"/>
    <col min="11001" max="11001" width="8.28515625" style="42" customWidth="1"/>
    <col min="11002" max="11002" width="5.42578125" style="42" customWidth="1"/>
    <col min="11003" max="11003" width="8.5703125" style="42" customWidth="1"/>
    <col min="11004" max="11004" width="13.7109375" style="42" customWidth="1"/>
    <col min="11005" max="11005" width="15.7109375" style="42" customWidth="1"/>
    <col min="11006" max="11006" width="14.7109375" style="42" customWidth="1"/>
    <col min="11007" max="11007" width="15" style="42" customWidth="1"/>
    <col min="11008" max="11009" width="14.28515625" style="42" customWidth="1"/>
    <col min="11010" max="11010" width="0" style="42" hidden="1" customWidth="1"/>
    <col min="11011" max="11011" width="18.85546875" style="42" customWidth="1"/>
    <col min="11012" max="11024" width="8" style="42" customWidth="1"/>
    <col min="11025" max="11028" width="9.28515625" style="42" customWidth="1"/>
    <col min="11029" max="11056" width="9.140625" style="42"/>
    <col min="11057" max="11057" width="64" style="42" customWidth="1"/>
    <col min="11058" max="11058" width="97.85546875" style="42" customWidth="1"/>
    <col min="11059" max="11252" width="9.140625" style="42"/>
    <col min="11253" max="11253" width="1.28515625" style="42" customWidth="1"/>
    <col min="11254" max="11254" width="44.85546875" style="42" customWidth="1"/>
    <col min="11255" max="11255" width="47.28515625" style="42" customWidth="1"/>
    <col min="11256" max="11256" width="8.140625" style="42" customWidth="1"/>
    <col min="11257" max="11257" width="8.28515625" style="42" customWidth="1"/>
    <col min="11258" max="11258" width="5.42578125" style="42" customWidth="1"/>
    <col min="11259" max="11259" width="8.5703125" style="42" customWidth="1"/>
    <col min="11260" max="11260" width="13.7109375" style="42" customWidth="1"/>
    <col min="11261" max="11261" width="15.7109375" style="42" customWidth="1"/>
    <col min="11262" max="11262" width="14.7109375" style="42" customWidth="1"/>
    <col min="11263" max="11263" width="15" style="42" customWidth="1"/>
    <col min="11264" max="11265" width="14.28515625" style="42" customWidth="1"/>
    <col min="11266" max="11266" width="0" style="42" hidden="1" customWidth="1"/>
    <col min="11267" max="11267" width="18.85546875" style="42" customWidth="1"/>
    <col min="11268" max="11280" width="8" style="42" customWidth="1"/>
    <col min="11281" max="11284" width="9.28515625" style="42" customWidth="1"/>
    <col min="11285" max="11312" width="9.140625" style="42"/>
    <col min="11313" max="11313" width="64" style="42" customWidth="1"/>
    <col min="11314" max="11314" width="97.85546875" style="42" customWidth="1"/>
    <col min="11315" max="11508" width="9.140625" style="42"/>
    <col min="11509" max="11509" width="1.28515625" style="42" customWidth="1"/>
    <col min="11510" max="11510" width="44.85546875" style="42" customWidth="1"/>
    <col min="11511" max="11511" width="47.28515625" style="42" customWidth="1"/>
    <col min="11512" max="11512" width="8.140625" style="42" customWidth="1"/>
    <col min="11513" max="11513" width="8.28515625" style="42" customWidth="1"/>
    <col min="11514" max="11514" width="5.42578125" style="42" customWidth="1"/>
    <col min="11515" max="11515" width="8.5703125" style="42" customWidth="1"/>
    <col min="11516" max="11516" width="13.7109375" style="42" customWidth="1"/>
    <col min="11517" max="11517" width="15.7109375" style="42" customWidth="1"/>
    <col min="11518" max="11518" width="14.7109375" style="42" customWidth="1"/>
    <col min="11519" max="11519" width="15" style="42" customWidth="1"/>
    <col min="11520" max="11521" width="14.28515625" style="42" customWidth="1"/>
    <col min="11522" max="11522" width="0" style="42" hidden="1" customWidth="1"/>
    <col min="11523" max="11523" width="18.85546875" style="42" customWidth="1"/>
    <col min="11524" max="11536" width="8" style="42" customWidth="1"/>
    <col min="11537" max="11540" width="9.28515625" style="42" customWidth="1"/>
    <col min="11541" max="11568" width="9.140625" style="42"/>
    <col min="11569" max="11569" width="64" style="42" customWidth="1"/>
    <col min="11570" max="11570" width="97.85546875" style="42" customWidth="1"/>
    <col min="11571" max="11764" width="9.140625" style="42"/>
    <col min="11765" max="11765" width="1.28515625" style="42" customWidth="1"/>
    <col min="11766" max="11766" width="44.85546875" style="42" customWidth="1"/>
    <col min="11767" max="11767" width="47.28515625" style="42" customWidth="1"/>
    <col min="11768" max="11768" width="8.140625" style="42" customWidth="1"/>
    <col min="11769" max="11769" width="8.28515625" style="42" customWidth="1"/>
    <col min="11770" max="11770" width="5.42578125" style="42" customWidth="1"/>
    <col min="11771" max="11771" width="8.5703125" style="42" customWidth="1"/>
    <col min="11772" max="11772" width="13.7109375" style="42" customWidth="1"/>
    <col min="11773" max="11773" width="15.7109375" style="42" customWidth="1"/>
    <col min="11774" max="11774" width="14.7109375" style="42" customWidth="1"/>
    <col min="11775" max="11775" width="15" style="42" customWidth="1"/>
    <col min="11776" max="11777" width="14.28515625" style="42" customWidth="1"/>
    <col min="11778" max="11778" width="0" style="42" hidden="1" customWidth="1"/>
    <col min="11779" max="11779" width="18.85546875" style="42" customWidth="1"/>
    <col min="11780" max="11792" width="8" style="42" customWidth="1"/>
    <col min="11793" max="11796" width="9.28515625" style="42" customWidth="1"/>
    <col min="11797" max="11824" width="9.140625" style="42"/>
    <col min="11825" max="11825" width="64" style="42" customWidth="1"/>
    <col min="11826" max="11826" width="97.85546875" style="42" customWidth="1"/>
    <col min="11827" max="12020" width="9.140625" style="42"/>
    <col min="12021" max="12021" width="1.28515625" style="42" customWidth="1"/>
    <col min="12022" max="12022" width="44.85546875" style="42" customWidth="1"/>
    <col min="12023" max="12023" width="47.28515625" style="42" customWidth="1"/>
    <col min="12024" max="12024" width="8.140625" style="42" customWidth="1"/>
    <col min="12025" max="12025" width="8.28515625" style="42" customWidth="1"/>
    <col min="12026" max="12026" width="5.42578125" style="42" customWidth="1"/>
    <col min="12027" max="12027" width="8.5703125" style="42" customWidth="1"/>
    <col min="12028" max="12028" width="13.7109375" style="42" customWidth="1"/>
    <col min="12029" max="12029" width="15.7109375" style="42" customWidth="1"/>
    <col min="12030" max="12030" width="14.7109375" style="42" customWidth="1"/>
    <col min="12031" max="12031" width="15" style="42" customWidth="1"/>
    <col min="12032" max="12033" width="14.28515625" style="42" customWidth="1"/>
    <col min="12034" max="12034" width="0" style="42" hidden="1" customWidth="1"/>
    <col min="12035" max="12035" width="18.85546875" style="42" customWidth="1"/>
    <col min="12036" max="12048" width="8" style="42" customWidth="1"/>
    <col min="12049" max="12052" width="9.28515625" style="42" customWidth="1"/>
    <col min="12053" max="12080" width="9.140625" style="42"/>
    <col min="12081" max="12081" width="64" style="42" customWidth="1"/>
    <col min="12082" max="12082" width="97.85546875" style="42" customWidth="1"/>
    <col min="12083" max="12276" width="9.140625" style="42"/>
    <col min="12277" max="12277" width="1.28515625" style="42" customWidth="1"/>
    <col min="12278" max="12278" width="44.85546875" style="42" customWidth="1"/>
    <col min="12279" max="12279" width="47.28515625" style="42" customWidth="1"/>
    <col min="12280" max="12280" width="8.140625" style="42" customWidth="1"/>
    <col min="12281" max="12281" width="8.28515625" style="42" customWidth="1"/>
    <col min="12282" max="12282" width="5.42578125" style="42" customWidth="1"/>
    <col min="12283" max="12283" width="8.5703125" style="42" customWidth="1"/>
    <col min="12284" max="12284" width="13.7109375" style="42" customWidth="1"/>
    <col min="12285" max="12285" width="15.7109375" style="42" customWidth="1"/>
    <col min="12286" max="12286" width="14.7109375" style="42" customWidth="1"/>
    <col min="12287" max="12287" width="15" style="42" customWidth="1"/>
    <col min="12288" max="12289" width="14.28515625" style="42" customWidth="1"/>
    <col min="12290" max="12290" width="0" style="42" hidden="1" customWidth="1"/>
    <col min="12291" max="12291" width="18.85546875" style="42" customWidth="1"/>
    <col min="12292" max="12304" width="8" style="42" customWidth="1"/>
    <col min="12305" max="12308" width="9.28515625" style="42" customWidth="1"/>
    <col min="12309" max="12336" width="9.140625" style="42"/>
    <col min="12337" max="12337" width="64" style="42" customWidth="1"/>
    <col min="12338" max="12338" width="97.85546875" style="42" customWidth="1"/>
    <col min="12339" max="12532" width="9.140625" style="42"/>
    <col min="12533" max="12533" width="1.28515625" style="42" customWidth="1"/>
    <col min="12534" max="12534" width="44.85546875" style="42" customWidth="1"/>
    <col min="12535" max="12535" width="47.28515625" style="42" customWidth="1"/>
    <col min="12536" max="12536" width="8.140625" style="42" customWidth="1"/>
    <col min="12537" max="12537" width="8.28515625" style="42" customWidth="1"/>
    <col min="12538" max="12538" width="5.42578125" style="42" customWidth="1"/>
    <col min="12539" max="12539" width="8.5703125" style="42" customWidth="1"/>
    <col min="12540" max="12540" width="13.7109375" style="42" customWidth="1"/>
    <col min="12541" max="12541" width="15.7109375" style="42" customWidth="1"/>
    <col min="12542" max="12542" width="14.7109375" style="42" customWidth="1"/>
    <col min="12543" max="12543" width="15" style="42" customWidth="1"/>
    <col min="12544" max="12545" width="14.28515625" style="42" customWidth="1"/>
    <col min="12546" max="12546" width="0" style="42" hidden="1" customWidth="1"/>
    <col min="12547" max="12547" width="18.85546875" style="42" customWidth="1"/>
    <col min="12548" max="12560" width="8" style="42" customWidth="1"/>
    <col min="12561" max="12564" width="9.28515625" style="42" customWidth="1"/>
    <col min="12565" max="12592" width="9.140625" style="42"/>
    <col min="12593" max="12593" width="64" style="42" customWidth="1"/>
    <col min="12594" max="12594" width="97.85546875" style="42" customWidth="1"/>
    <col min="12595" max="12788" width="9.140625" style="42"/>
    <col min="12789" max="12789" width="1.28515625" style="42" customWidth="1"/>
    <col min="12790" max="12790" width="44.85546875" style="42" customWidth="1"/>
    <col min="12791" max="12791" width="47.28515625" style="42" customWidth="1"/>
    <col min="12792" max="12792" width="8.140625" style="42" customWidth="1"/>
    <col min="12793" max="12793" width="8.28515625" style="42" customWidth="1"/>
    <col min="12794" max="12794" width="5.42578125" style="42" customWidth="1"/>
    <col min="12795" max="12795" width="8.5703125" style="42" customWidth="1"/>
    <col min="12796" max="12796" width="13.7109375" style="42" customWidth="1"/>
    <col min="12797" max="12797" width="15.7109375" style="42" customWidth="1"/>
    <col min="12798" max="12798" width="14.7109375" style="42" customWidth="1"/>
    <col min="12799" max="12799" width="15" style="42" customWidth="1"/>
    <col min="12800" max="12801" width="14.28515625" style="42" customWidth="1"/>
    <col min="12802" max="12802" width="0" style="42" hidden="1" customWidth="1"/>
    <col min="12803" max="12803" width="18.85546875" style="42" customWidth="1"/>
    <col min="12804" max="12816" width="8" style="42" customWidth="1"/>
    <col min="12817" max="12820" width="9.28515625" style="42" customWidth="1"/>
    <col min="12821" max="12848" width="9.140625" style="42"/>
    <col min="12849" max="12849" width="64" style="42" customWidth="1"/>
    <col min="12850" max="12850" width="97.85546875" style="42" customWidth="1"/>
    <col min="12851" max="13044" width="9.140625" style="42"/>
    <col min="13045" max="13045" width="1.28515625" style="42" customWidth="1"/>
    <col min="13046" max="13046" width="44.85546875" style="42" customWidth="1"/>
    <col min="13047" max="13047" width="47.28515625" style="42" customWidth="1"/>
    <col min="13048" max="13048" width="8.140625" style="42" customWidth="1"/>
    <col min="13049" max="13049" width="8.28515625" style="42" customWidth="1"/>
    <col min="13050" max="13050" width="5.42578125" style="42" customWidth="1"/>
    <col min="13051" max="13051" width="8.5703125" style="42" customWidth="1"/>
    <col min="13052" max="13052" width="13.7109375" style="42" customWidth="1"/>
    <col min="13053" max="13053" width="15.7109375" style="42" customWidth="1"/>
    <col min="13054" max="13054" width="14.7109375" style="42" customWidth="1"/>
    <col min="13055" max="13055" width="15" style="42" customWidth="1"/>
    <col min="13056" max="13057" width="14.28515625" style="42" customWidth="1"/>
    <col min="13058" max="13058" width="0" style="42" hidden="1" customWidth="1"/>
    <col min="13059" max="13059" width="18.85546875" style="42" customWidth="1"/>
    <col min="13060" max="13072" width="8" style="42" customWidth="1"/>
    <col min="13073" max="13076" width="9.28515625" style="42" customWidth="1"/>
    <col min="13077" max="13104" width="9.140625" style="42"/>
    <col min="13105" max="13105" width="64" style="42" customWidth="1"/>
    <col min="13106" max="13106" width="97.85546875" style="42" customWidth="1"/>
    <col min="13107" max="13300" width="9.140625" style="42"/>
    <col min="13301" max="13301" width="1.28515625" style="42" customWidth="1"/>
    <col min="13302" max="13302" width="44.85546875" style="42" customWidth="1"/>
    <col min="13303" max="13303" width="47.28515625" style="42" customWidth="1"/>
    <col min="13304" max="13304" width="8.140625" style="42" customWidth="1"/>
    <col min="13305" max="13305" width="8.28515625" style="42" customWidth="1"/>
    <col min="13306" max="13306" width="5.42578125" style="42" customWidth="1"/>
    <col min="13307" max="13307" width="8.5703125" style="42" customWidth="1"/>
    <col min="13308" max="13308" width="13.7109375" style="42" customWidth="1"/>
    <col min="13309" max="13309" width="15.7109375" style="42" customWidth="1"/>
    <col min="13310" max="13310" width="14.7109375" style="42" customWidth="1"/>
    <col min="13311" max="13311" width="15" style="42" customWidth="1"/>
    <col min="13312" max="13313" width="14.28515625" style="42" customWidth="1"/>
    <col min="13314" max="13314" width="0" style="42" hidden="1" customWidth="1"/>
    <col min="13315" max="13315" width="18.85546875" style="42" customWidth="1"/>
    <col min="13316" max="13328" width="8" style="42" customWidth="1"/>
    <col min="13329" max="13332" width="9.28515625" style="42" customWidth="1"/>
    <col min="13333" max="13360" width="9.140625" style="42"/>
    <col min="13361" max="13361" width="64" style="42" customWidth="1"/>
    <col min="13362" max="13362" width="97.85546875" style="42" customWidth="1"/>
    <col min="13363" max="13556" width="9.140625" style="42"/>
    <col min="13557" max="13557" width="1.28515625" style="42" customWidth="1"/>
    <col min="13558" max="13558" width="44.85546875" style="42" customWidth="1"/>
    <col min="13559" max="13559" width="47.28515625" style="42" customWidth="1"/>
    <col min="13560" max="13560" width="8.140625" style="42" customWidth="1"/>
    <col min="13561" max="13561" width="8.28515625" style="42" customWidth="1"/>
    <col min="13562" max="13562" width="5.42578125" style="42" customWidth="1"/>
    <col min="13563" max="13563" width="8.5703125" style="42" customWidth="1"/>
    <col min="13564" max="13564" width="13.7109375" style="42" customWidth="1"/>
    <col min="13565" max="13565" width="15.7109375" style="42" customWidth="1"/>
    <col min="13566" max="13566" width="14.7109375" style="42" customWidth="1"/>
    <col min="13567" max="13567" width="15" style="42" customWidth="1"/>
    <col min="13568" max="13569" width="14.28515625" style="42" customWidth="1"/>
    <col min="13570" max="13570" width="0" style="42" hidden="1" customWidth="1"/>
    <col min="13571" max="13571" width="18.85546875" style="42" customWidth="1"/>
    <col min="13572" max="13584" width="8" style="42" customWidth="1"/>
    <col min="13585" max="13588" width="9.28515625" style="42" customWidth="1"/>
    <col min="13589" max="13616" width="9.140625" style="42"/>
    <col min="13617" max="13617" width="64" style="42" customWidth="1"/>
    <col min="13618" max="13618" width="97.85546875" style="42" customWidth="1"/>
    <col min="13619" max="13812" width="9.140625" style="42"/>
    <col min="13813" max="13813" width="1.28515625" style="42" customWidth="1"/>
    <col min="13814" max="13814" width="44.85546875" style="42" customWidth="1"/>
    <col min="13815" max="13815" width="47.28515625" style="42" customWidth="1"/>
    <col min="13816" max="13816" width="8.140625" style="42" customWidth="1"/>
    <col min="13817" max="13817" width="8.28515625" style="42" customWidth="1"/>
    <col min="13818" max="13818" width="5.42578125" style="42" customWidth="1"/>
    <col min="13819" max="13819" width="8.5703125" style="42" customWidth="1"/>
    <col min="13820" max="13820" width="13.7109375" style="42" customWidth="1"/>
    <col min="13821" max="13821" width="15.7109375" style="42" customWidth="1"/>
    <col min="13822" max="13822" width="14.7109375" style="42" customWidth="1"/>
    <col min="13823" max="13823" width="15" style="42" customWidth="1"/>
    <col min="13824" max="13825" width="14.28515625" style="42" customWidth="1"/>
    <col min="13826" max="13826" width="0" style="42" hidden="1" customWidth="1"/>
    <col min="13827" max="13827" width="18.85546875" style="42" customWidth="1"/>
    <col min="13828" max="13840" width="8" style="42" customWidth="1"/>
    <col min="13841" max="13844" width="9.28515625" style="42" customWidth="1"/>
    <col min="13845" max="13872" width="9.140625" style="42"/>
    <col min="13873" max="13873" width="64" style="42" customWidth="1"/>
    <col min="13874" max="13874" width="97.85546875" style="42" customWidth="1"/>
    <col min="13875" max="14068" width="9.140625" style="42"/>
    <col min="14069" max="14069" width="1.28515625" style="42" customWidth="1"/>
    <col min="14070" max="14070" width="44.85546875" style="42" customWidth="1"/>
    <col min="14071" max="14071" width="47.28515625" style="42" customWidth="1"/>
    <col min="14072" max="14072" width="8.140625" style="42" customWidth="1"/>
    <col min="14073" max="14073" width="8.28515625" style="42" customWidth="1"/>
    <col min="14074" max="14074" width="5.42578125" style="42" customWidth="1"/>
    <col min="14075" max="14075" width="8.5703125" style="42" customWidth="1"/>
    <col min="14076" max="14076" width="13.7109375" style="42" customWidth="1"/>
    <col min="14077" max="14077" width="15.7109375" style="42" customWidth="1"/>
    <col min="14078" max="14078" width="14.7109375" style="42" customWidth="1"/>
    <col min="14079" max="14079" width="15" style="42" customWidth="1"/>
    <col min="14080" max="14081" width="14.28515625" style="42" customWidth="1"/>
    <col min="14082" max="14082" width="0" style="42" hidden="1" customWidth="1"/>
    <col min="14083" max="14083" width="18.85546875" style="42" customWidth="1"/>
    <col min="14084" max="14096" width="8" style="42" customWidth="1"/>
    <col min="14097" max="14100" width="9.28515625" style="42" customWidth="1"/>
    <col min="14101" max="14128" width="9.140625" style="42"/>
    <col min="14129" max="14129" width="64" style="42" customWidth="1"/>
    <col min="14130" max="14130" width="97.85546875" style="42" customWidth="1"/>
    <col min="14131" max="14324" width="9.140625" style="42"/>
    <col min="14325" max="14325" width="1.28515625" style="42" customWidth="1"/>
    <col min="14326" max="14326" width="44.85546875" style="42" customWidth="1"/>
    <col min="14327" max="14327" width="47.28515625" style="42" customWidth="1"/>
    <col min="14328" max="14328" width="8.140625" style="42" customWidth="1"/>
    <col min="14329" max="14329" width="8.28515625" style="42" customWidth="1"/>
    <col min="14330" max="14330" width="5.42578125" style="42" customWidth="1"/>
    <col min="14331" max="14331" width="8.5703125" style="42" customWidth="1"/>
    <col min="14332" max="14332" width="13.7109375" style="42" customWidth="1"/>
    <col min="14333" max="14333" width="15.7109375" style="42" customWidth="1"/>
    <col min="14334" max="14334" width="14.7109375" style="42" customWidth="1"/>
    <col min="14335" max="14335" width="15" style="42" customWidth="1"/>
    <col min="14336" max="14337" width="14.28515625" style="42" customWidth="1"/>
    <col min="14338" max="14338" width="0" style="42" hidden="1" customWidth="1"/>
    <col min="14339" max="14339" width="18.85546875" style="42" customWidth="1"/>
    <col min="14340" max="14352" width="8" style="42" customWidth="1"/>
    <col min="14353" max="14356" width="9.28515625" style="42" customWidth="1"/>
    <col min="14357" max="14384" width="9.140625" style="42"/>
    <col min="14385" max="14385" width="64" style="42" customWidth="1"/>
    <col min="14386" max="14386" width="97.85546875" style="42" customWidth="1"/>
    <col min="14387" max="14580" width="9.140625" style="42"/>
    <col min="14581" max="14581" width="1.28515625" style="42" customWidth="1"/>
    <col min="14582" max="14582" width="44.85546875" style="42" customWidth="1"/>
    <col min="14583" max="14583" width="47.28515625" style="42" customWidth="1"/>
    <col min="14584" max="14584" width="8.140625" style="42" customWidth="1"/>
    <col min="14585" max="14585" width="8.28515625" style="42" customWidth="1"/>
    <col min="14586" max="14586" width="5.42578125" style="42" customWidth="1"/>
    <col min="14587" max="14587" width="8.5703125" style="42" customWidth="1"/>
    <col min="14588" max="14588" width="13.7109375" style="42" customWidth="1"/>
    <col min="14589" max="14589" width="15.7109375" style="42" customWidth="1"/>
    <col min="14590" max="14590" width="14.7109375" style="42" customWidth="1"/>
    <col min="14591" max="14591" width="15" style="42" customWidth="1"/>
    <col min="14592" max="14593" width="14.28515625" style="42" customWidth="1"/>
    <col min="14594" max="14594" width="0" style="42" hidden="1" customWidth="1"/>
    <col min="14595" max="14595" width="18.85546875" style="42" customWidth="1"/>
    <col min="14596" max="14608" width="8" style="42" customWidth="1"/>
    <col min="14609" max="14612" width="9.28515625" style="42" customWidth="1"/>
    <col min="14613" max="14640" width="9.140625" style="42"/>
    <col min="14641" max="14641" width="64" style="42" customWidth="1"/>
    <col min="14642" max="14642" width="97.85546875" style="42" customWidth="1"/>
    <col min="14643" max="14836" width="9.140625" style="42"/>
    <col min="14837" max="14837" width="1.28515625" style="42" customWidth="1"/>
    <col min="14838" max="14838" width="44.85546875" style="42" customWidth="1"/>
    <col min="14839" max="14839" width="47.28515625" style="42" customWidth="1"/>
    <col min="14840" max="14840" width="8.140625" style="42" customWidth="1"/>
    <col min="14841" max="14841" width="8.28515625" style="42" customWidth="1"/>
    <col min="14842" max="14842" width="5.42578125" style="42" customWidth="1"/>
    <col min="14843" max="14843" width="8.5703125" style="42" customWidth="1"/>
    <col min="14844" max="14844" width="13.7109375" style="42" customWidth="1"/>
    <col min="14845" max="14845" width="15.7109375" style="42" customWidth="1"/>
    <col min="14846" max="14846" width="14.7109375" style="42" customWidth="1"/>
    <col min="14847" max="14847" width="15" style="42" customWidth="1"/>
    <col min="14848" max="14849" width="14.28515625" style="42" customWidth="1"/>
    <col min="14850" max="14850" width="0" style="42" hidden="1" customWidth="1"/>
    <col min="14851" max="14851" width="18.85546875" style="42" customWidth="1"/>
    <col min="14852" max="14864" width="8" style="42" customWidth="1"/>
    <col min="14865" max="14868" width="9.28515625" style="42" customWidth="1"/>
    <col min="14869" max="14896" width="9.140625" style="42"/>
    <col min="14897" max="14897" width="64" style="42" customWidth="1"/>
    <col min="14898" max="14898" width="97.85546875" style="42" customWidth="1"/>
    <col min="14899" max="15092" width="9.140625" style="42"/>
    <col min="15093" max="15093" width="1.28515625" style="42" customWidth="1"/>
    <col min="15094" max="15094" width="44.85546875" style="42" customWidth="1"/>
    <col min="15095" max="15095" width="47.28515625" style="42" customWidth="1"/>
    <col min="15096" max="15096" width="8.140625" style="42" customWidth="1"/>
    <col min="15097" max="15097" width="8.28515625" style="42" customWidth="1"/>
    <col min="15098" max="15098" width="5.42578125" style="42" customWidth="1"/>
    <col min="15099" max="15099" width="8.5703125" style="42" customWidth="1"/>
    <col min="15100" max="15100" width="13.7109375" style="42" customWidth="1"/>
    <col min="15101" max="15101" width="15.7109375" style="42" customWidth="1"/>
    <col min="15102" max="15102" width="14.7109375" style="42" customWidth="1"/>
    <col min="15103" max="15103" width="15" style="42" customWidth="1"/>
    <col min="15104" max="15105" width="14.28515625" style="42" customWidth="1"/>
    <col min="15106" max="15106" width="0" style="42" hidden="1" customWidth="1"/>
    <col min="15107" max="15107" width="18.85546875" style="42" customWidth="1"/>
    <col min="15108" max="15120" width="8" style="42" customWidth="1"/>
    <col min="15121" max="15124" width="9.28515625" style="42" customWidth="1"/>
    <col min="15125" max="15152" width="9.140625" style="42"/>
    <col min="15153" max="15153" width="64" style="42" customWidth="1"/>
    <col min="15154" max="15154" width="97.85546875" style="42" customWidth="1"/>
    <col min="15155" max="15348" width="9.140625" style="42"/>
    <col min="15349" max="15349" width="1.28515625" style="42" customWidth="1"/>
    <col min="15350" max="15350" width="44.85546875" style="42" customWidth="1"/>
    <col min="15351" max="15351" width="47.28515625" style="42" customWidth="1"/>
    <col min="15352" max="15352" width="8.140625" style="42" customWidth="1"/>
    <col min="15353" max="15353" width="8.28515625" style="42" customWidth="1"/>
    <col min="15354" max="15354" width="5.42578125" style="42" customWidth="1"/>
    <col min="15355" max="15355" width="8.5703125" style="42" customWidth="1"/>
    <col min="15356" max="15356" width="13.7109375" style="42" customWidth="1"/>
    <col min="15357" max="15357" width="15.7109375" style="42" customWidth="1"/>
    <col min="15358" max="15358" width="14.7109375" style="42" customWidth="1"/>
    <col min="15359" max="15359" width="15" style="42" customWidth="1"/>
    <col min="15360" max="15361" width="14.28515625" style="42" customWidth="1"/>
    <col min="15362" max="15362" width="0" style="42" hidden="1" customWidth="1"/>
    <col min="15363" max="15363" width="18.85546875" style="42" customWidth="1"/>
    <col min="15364" max="15376" width="8" style="42" customWidth="1"/>
    <col min="15377" max="15380" width="9.28515625" style="42" customWidth="1"/>
    <col min="15381" max="15408" width="9.140625" style="42"/>
    <col min="15409" max="15409" width="64" style="42" customWidth="1"/>
    <col min="15410" max="15410" width="97.85546875" style="42" customWidth="1"/>
    <col min="15411" max="15604" width="9.140625" style="42"/>
    <col min="15605" max="15605" width="1.28515625" style="42" customWidth="1"/>
    <col min="15606" max="15606" width="44.85546875" style="42" customWidth="1"/>
    <col min="15607" max="15607" width="47.28515625" style="42" customWidth="1"/>
    <col min="15608" max="15608" width="8.140625" style="42" customWidth="1"/>
    <col min="15609" max="15609" width="8.28515625" style="42" customWidth="1"/>
    <col min="15610" max="15610" width="5.42578125" style="42" customWidth="1"/>
    <col min="15611" max="15611" width="8.5703125" style="42" customWidth="1"/>
    <col min="15612" max="15612" width="13.7109375" style="42" customWidth="1"/>
    <col min="15613" max="15613" width="15.7109375" style="42" customWidth="1"/>
    <col min="15614" max="15614" width="14.7109375" style="42" customWidth="1"/>
    <col min="15615" max="15615" width="15" style="42" customWidth="1"/>
    <col min="15616" max="15617" width="14.28515625" style="42" customWidth="1"/>
    <col min="15618" max="15618" width="0" style="42" hidden="1" customWidth="1"/>
    <col min="15619" max="15619" width="18.85546875" style="42" customWidth="1"/>
    <col min="15620" max="15632" width="8" style="42" customWidth="1"/>
    <col min="15633" max="15636" width="9.28515625" style="42" customWidth="1"/>
    <col min="15637" max="15664" width="9.140625" style="42"/>
    <col min="15665" max="15665" width="64" style="42" customWidth="1"/>
    <col min="15666" max="15666" width="97.85546875" style="42" customWidth="1"/>
    <col min="15667" max="15860" width="9.140625" style="42"/>
    <col min="15861" max="15861" width="1.28515625" style="42" customWidth="1"/>
    <col min="15862" max="15862" width="44.85546875" style="42" customWidth="1"/>
    <col min="15863" max="15863" width="47.28515625" style="42" customWidth="1"/>
    <col min="15864" max="15864" width="8.140625" style="42" customWidth="1"/>
    <col min="15865" max="15865" width="8.28515625" style="42" customWidth="1"/>
    <col min="15866" max="15866" width="5.42578125" style="42" customWidth="1"/>
    <col min="15867" max="15867" width="8.5703125" style="42" customWidth="1"/>
    <col min="15868" max="15868" width="13.7109375" style="42" customWidth="1"/>
    <col min="15869" max="15869" width="15.7109375" style="42" customWidth="1"/>
    <col min="15870" max="15870" width="14.7109375" style="42" customWidth="1"/>
    <col min="15871" max="15871" width="15" style="42" customWidth="1"/>
    <col min="15872" max="15873" width="14.28515625" style="42" customWidth="1"/>
    <col min="15874" max="15874" width="0" style="42" hidden="1" customWidth="1"/>
    <col min="15875" max="15875" width="18.85546875" style="42" customWidth="1"/>
    <col min="15876" max="15888" width="8" style="42" customWidth="1"/>
    <col min="15889" max="15892" width="9.28515625" style="42" customWidth="1"/>
    <col min="15893" max="15920" width="9.140625" style="42"/>
    <col min="15921" max="15921" width="64" style="42" customWidth="1"/>
    <col min="15922" max="15922" width="97.85546875" style="42" customWidth="1"/>
    <col min="15923" max="16116" width="9.140625" style="42"/>
    <col min="16117" max="16117" width="1.28515625" style="42" customWidth="1"/>
    <col min="16118" max="16118" width="44.85546875" style="42" customWidth="1"/>
    <col min="16119" max="16119" width="47.28515625" style="42" customWidth="1"/>
    <col min="16120" max="16120" width="8.140625" style="42" customWidth="1"/>
    <col min="16121" max="16121" width="8.28515625" style="42" customWidth="1"/>
    <col min="16122" max="16122" width="5.42578125" style="42" customWidth="1"/>
    <col min="16123" max="16123" width="8.5703125" style="42" customWidth="1"/>
    <col min="16124" max="16124" width="13.7109375" style="42" customWidth="1"/>
    <col min="16125" max="16125" width="15.7109375" style="42" customWidth="1"/>
    <col min="16126" max="16126" width="14.7109375" style="42" customWidth="1"/>
    <col min="16127" max="16127" width="15" style="42" customWidth="1"/>
    <col min="16128" max="16129" width="14.28515625" style="42" customWidth="1"/>
    <col min="16130" max="16130" width="0" style="42" hidden="1" customWidth="1"/>
    <col min="16131" max="16131" width="18.85546875" style="42" customWidth="1"/>
    <col min="16132" max="16144" width="8" style="42" customWidth="1"/>
    <col min="16145" max="16148" width="9.28515625" style="42" customWidth="1"/>
    <col min="16149" max="16176" width="9.140625" style="42"/>
    <col min="16177" max="16177" width="64" style="42" customWidth="1"/>
    <col min="16178" max="16178" width="97.85546875" style="42" customWidth="1"/>
    <col min="16179" max="16384" width="9.140625" style="42"/>
  </cols>
  <sheetData>
    <row r="1" spans="1:50" ht="40.9" customHeight="1" thickBot="1" x14ac:dyDescent="0.3">
      <c r="A1" s="172"/>
      <c r="B1" s="411"/>
      <c r="C1" s="411"/>
      <c r="D1" s="411"/>
      <c r="E1" s="411"/>
      <c r="F1" s="411"/>
      <c r="G1" s="411"/>
      <c r="H1" s="411"/>
      <c r="I1" s="411"/>
      <c r="J1" s="411"/>
      <c r="K1" s="411"/>
      <c r="L1" s="411"/>
      <c r="M1" s="411"/>
      <c r="N1" s="411"/>
      <c r="O1" s="411"/>
      <c r="P1" s="411"/>
      <c r="Q1" s="411"/>
      <c r="R1" s="411"/>
      <c r="S1" s="411"/>
      <c r="T1" s="411"/>
      <c r="AW1" s="43" t="s">
        <v>186</v>
      </c>
      <c r="AX1" s="44" t="s">
        <v>187</v>
      </c>
    </row>
    <row r="2" spans="1:50" ht="40.9" customHeight="1" x14ac:dyDescent="0.25">
      <c r="A2" s="173"/>
      <c r="B2" s="421" t="s">
        <v>534</v>
      </c>
      <c r="C2" s="421"/>
      <c r="D2" s="421"/>
      <c r="E2" s="421"/>
      <c r="F2" s="421"/>
      <c r="G2" s="421"/>
      <c r="H2" s="421"/>
      <c r="I2" s="421"/>
      <c r="J2" s="421"/>
      <c r="K2" s="421"/>
      <c r="L2" s="421"/>
      <c r="M2" s="421"/>
      <c r="N2" s="421"/>
      <c r="O2" s="421"/>
      <c r="P2" s="421"/>
      <c r="Q2" s="421"/>
      <c r="R2" s="421"/>
      <c r="S2" s="421"/>
      <c r="T2" s="421"/>
      <c r="AW2" s="128"/>
      <c r="AX2" s="129"/>
    </row>
    <row r="3" spans="1:50" ht="40.9" customHeight="1" x14ac:dyDescent="0.25">
      <c r="A3" s="173"/>
      <c r="B3" s="412"/>
      <c r="C3" s="413"/>
      <c r="D3" s="413"/>
      <c r="E3" s="413"/>
      <c r="F3" s="413"/>
      <c r="G3" s="413"/>
      <c r="H3" s="413"/>
      <c r="I3" s="413"/>
      <c r="J3" s="413"/>
      <c r="K3" s="413"/>
      <c r="L3" s="413"/>
      <c r="M3" s="413"/>
      <c r="N3" s="413"/>
      <c r="O3" s="413"/>
      <c r="P3" s="413"/>
      <c r="Q3" s="413"/>
      <c r="R3" s="413"/>
      <c r="S3" s="413"/>
      <c r="T3" s="414"/>
      <c r="AW3" s="128"/>
      <c r="AX3" s="129"/>
    </row>
    <row r="4" spans="1:50" ht="40.9" customHeight="1" x14ac:dyDescent="0.25">
      <c r="A4" s="173"/>
      <c r="B4" s="422" t="str">
        <f>'Elenco P.I.'!B7</f>
        <v xml:space="preserve">Area:  </v>
      </c>
      <c r="C4" s="422"/>
      <c r="D4" s="422"/>
      <c r="E4" s="422"/>
      <c r="F4" s="422"/>
      <c r="G4" s="422"/>
      <c r="H4" s="422"/>
      <c r="I4" s="422"/>
      <c r="J4" s="422"/>
      <c r="K4" s="422"/>
      <c r="L4" s="422"/>
      <c r="M4" s="422"/>
      <c r="N4" s="422"/>
      <c r="O4" s="422"/>
      <c r="P4" s="422"/>
      <c r="Q4" s="422"/>
      <c r="R4" s="422"/>
      <c r="S4" s="422"/>
      <c r="T4" s="422"/>
      <c r="AW4" s="128"/>
      <c r="AX4" s="129"/>
    </row>
    <row r="5" spans="1:50" ht="22.15" customHeight="1" x14ac:dyDescent="0.25">
      <c r="A5" s="173"/>
      <c r="B5" s="416" t="s">
        <v>531</v>
      </c>
      <c r="C5" s="416"/>
      <c r="D5" s="416"/>
      <c r="E5" s="416"/>
      <c r="F5" s="417" t="s">
        <v>312</v>
      </c>
      <c r="G5" s="417"/>
      <c r="H5" s="417"/>
      <c r="I5" s="417"/>
      <c r="J5" s="417"/>
      <c r="K5" s="417"/>
      <c r="L5" s="417"/>
      <c r="M5" s="417"/>
      <c r="N5" s="417"/>
      <c r="O5" s="417"/>
      <c r="P5" s="417"/>
      <c r="Q5" s="417"/>
      <c r="R5" s="417"/>
      <c r="S5" s="417"/>
      <c r="T5" s="418" t="s">
        <v>515</v>
      </c>
      <c r="AW5" s="49" t="s">
        <v>201</v>
      </c>
      <c r="AX5" s="50" t="s">
        <v>202</v>
      </c>
    </row>
    <row r="6" spans="1:50" ht="22.15" customHeight="1" x14ac:dyDescent="0.25">
      <c r="A6" s="173"/>
      <c r="B6" s="416"/>
      <c r="C6" s="416"/>
      <c r="D6" s="416"/>
      <c r="E6" s="416"/>
      <c r="F6" s="419" t="s">
        <v>313</v>
      </c>
      <c r="G6" s="419"/>
      <c r="H6" s="419"/>
      <c r="I6" s="419"/>
      <c r="J6" s="419"/>
      <c r="K6" s="419"/>
      <c r="L6" s="419"/>
      <c r="M6" s="419" t="s">
        <v>314</v>
      </c>
      <c r="N6" s="419"/>
      <c r="O6" s="419"/>
      <c r="P6" s="419"/>
      <c r="Q6" s="419"/>
      <c r="R6" s="419"/>
      <c r="S6" s="419"/>
      <c r="T6" s="418"/>
      <c r="AW6" s="49" t="s">
        <v>203</v>
      </c>
      <c r="AX6" s="50" t="s">
        <v>204</v>
      </c>
    </row>
    <row r="7" spans="1:50" ht="22.15" customHeight="1" x14ac:dyDescent="0.25">
      <c r="A7" s="173"/>
      <c r="B7" s="416"/>
      <c r="C7" s="416"/>
      <c r="D7" s="416"/>
      <c r="E7" s="416"/>
      <c r="F7" s="420" t="s">
        <v>26</v>
      </c>
      <c r="G7" s="420"/>
      <c r="H7" s="420"/>
      <c r="I7" s="420" t="s">
        <v>27</v>
      </c>
      <c r="J7" s="420"/>
      <c r="K7" s="420"/>
      <c r="L7" s="420" t="s">
        <v>315</v>
      </c>
      <c r="M7" s="420" t="s">
        <v>28</v>
      </c>
      <c r="N7" s="420"/>
      <c r="O7" s="420"/>
      <c r="P7" s="420" t="s">
        <v>29</v>
      </c>
      <c r="Q7" s="420"/>
      <c r="R7" s="420"/>
      <c r="S7" s="420" t="s">
        <v>315</v>
      </c>
      <c r="T7" s="418"/>
      <c r="AW7" s="49" t="s">
        <v>207</v>
      </c>
      <c r="AX7" s="50" t="s">
        <v>208</v>
      </c>
    </row>
    <row r="8" spans="1:50" ht="40.9" customHeight="1" x14ac:dyDescent="0.25">
      <c r="A8" s="173"/>
      <c r="B8" s="294" t="s">
        <v>316</v>
      </c>
      <c r="C8" s="294" t="s">
        <v>317</v>
      </c>
      <c r="D8" s="294" t="s">
        <v>1</v>
      </c>
      <c r="E8" s="294" t="s">
        <v>318</v>
      </c>
      <c r="F8" s="295" t="s">
        <v>319</v>
      </c>
      <c r="G8" s="295" t="s">
        <v>320</v>
      </c>
      <c r="H8" s="295" t="s">
        <v>321</v>
      </c>
      <c r="I8" s="295" t="s">
        <v>319</v>
      </c>
      <c r="J8" s="295" t="s">
        <v>320</v>
      </c>
      <c r="K8" s="295" t="s">
        <v>321</v>
      </c>
      <c r="L8" s="420"/>
      <c r="M8" s="295" t="s">
        <v>319</v>
      </c>
      <c r="N8" s="295" t="s">
        <v>320</v>
      </c>
      <c r="O8" s="295" t="s">
        <v>321</v>
      </c>
      <c r="P8" s="295" t="s">
        <v>319</v>
      </c>
      <c r="Q8" s="295" t="s">
        <v>320</v>
      </c>
      <c r="R8" s="295" t="s">
        <v>321</v>
      </c>
      <c r="S8" s="420"/>
      <c r="T8" s="418"/>
      <c r="AW8" s="49" t="s">
        <v>215</v>
      </c>
      <c r="AX8" s="50" t="s">
        <v>216</v>
      </c>
    </row>
    <row r="9" spans="1:50" s="178" customFormat="1" ht="90.6" customHeight="1" x14ac:dyDescent="0.25">
      <c r="A9" s="174"/>
      <c r="B9" s="296" t="s">
        <v>322</v>
      </c>
      <c r="C9" s="296" t="s">
        <v>323</v>
      </c>
      <c r="D9" s="297" t="s">
        <v>324</v>
      </c>
      <c r="E9" s="297" t="s">
        <v>422</v>
      </c>
      <c r="F9" s="298"/>
      <c r="G9" s="298"/>
      <c r="H9" s="298"/>
      <c r="I9" s="298"/>
      <c r="J9" s="298"/>
      <c r="K9" s="298"/>
      <c r="L9" s="299">
        <f>IF(F9="x",5,0)+IF(G9="x",3,0)+IF(H9="x",1,0)+IF(I9="x",5,0)+IF(J9="x",3,0)+IF(K9="x",1,0)</f>
        <v>0</v>
      </c>
      <c r="M9" s="298"/>
      <c r="N9" s="298"/>
      <c r="O9" s="298"/>
      <c r="P9" s="298"/>
      <c r="Q9" s="298"/>
      <c r="R9" s="298"/>
      <c r="S9" s="299">
        <f>IF(M9="x",5,0)+IF(N9="x",3,0)+IF(O9="x",1,0)+IF(P9="x",1,0)+IF(Q9="x",3,0)+IF(R9="x",5,0)</f>
        <v>0</v>
      </c>
      <c r="T9" s="300">
        <f>L9+S9</f>
        <v>0</v>
      </c>
      <c r="U9" s="176"/>
      <c r="V9" s="176"/>
      <c r="W9" s="176"/>
      <c r="X9" s="176"/>
      <c r="Y9" s="176"/>
      <c r="Z9" s="176"/>
      <c r="AA9" s="176"/>
      <c r="AB9" s="177"/>
      <c r="AW9" s="179" t="s">
        <v>217</v>
      </c>
      <c r="AX9" s="180" t="s">
        <v>218</v>
      </c>
    </row>
    <row r="10" spans="1:50" s="178" customFormat="1" ht="82.15" customHeight="1" x14ac:dyDescent="0.25">
      <c r="A10" s="174"/>
      <c r="B10" s="296" t="s">
        <v>454</v>
      </c>
      <c r="C10" s="296" t="s">
        <v>517</v>
      </c>
      <c r="D10" s="297" t="s">
        <v>325</v>
      </c>
      <c r="E10" s="297" t="s">
        <v>545</v>
      </c>
      <c r="F10" s="298"/>
      <c r="G10" s="298"/>
      <c r="H10" s="298"/>
      <c r="I10" s="298"/>
      <c r="J10" s="298"/>
      <c r="K10" s="298"/>
      <c r="L10" s="299">
        <f>IF(F10="x",5,0)+IF(G10="x",3,0)+IF(H10="x",1,0)+IF(I10="x",5,0)+IF(J10="x",3,0)+IF(K10="x",1,0)</f>
        <v>0</v>
      </c>
      <c r="M10" s="298"/>
      <c r="N10" s="298"/>
      <c r="O10" s="298"/>
      <c r="P10" s="298"/>
      <c r="Q10" s="298"/>
      <c r="R10" s="298"/>
      <c r="S10" s="299">
        <f>IF(M10="x",5,0)+IF(N10="x",3,0)+IF(O10="x",1,0)+IF(P10="x",1,0)+IF(Q10="x",3,0)+IF(R10="x",5,0)</f>
        <v>0</v>
      </c>
      <c r="T10" s="300">
        <f t="shared" ref="T10:T18" si="0">L10+S10</f>
        <v>0</v>
      </c>
      <c r="U10" s="176"/>
      <c r="V10" s="176"/>
      <c r="W10" s="176"/>
      <c r="X10" s="176"/>
      <c r="Y10" s="176"/>
      <c r="Z10" s="176"/>
      <c r="AA10" s="176"/>
      <c r="AB10" s="177"/>
      <c r="AW10" s="179" t="s">
        <v>276</v>
      </c>
      <c r="AX10" s="180" t="s">
        <v>277</v>
      </c>
    </row>
    <row r="11" spans="1:50" s="178" customFormat="1" ht="82.9" customHeight="1" x14ac:dyDescent="0.25">
      <c r="A11" s="174"/>
      <c r="B11" s="296" t="s">
        <v>516</v>
      </c>
      <c r="C11" s="296" t="s">
        <v>518</v>
      </c>
      <c r="D11" s="297" t="s">
        <v>326</v>
      </c>
      <c r="E11" s="297" t="s">
        <v>546</v>
      </c>
      <c r="F11" s="298"/>
      <c r="G11" s="298"/>
      <c r="H11" s="298"/>
      <c r="I11" s="298"/>
      <c r="J11" s="298"/>
      <c r="K11" s="298"/>
      <c r="L11" s="299">
        <f>IF(F11="x",5,0)+IF(G11="x",3,0)+IF(H11="x",1,0)+IF(I11="x",5,0)+IF(J11="x",3,0)+IF(K11="x",1,0)</f>
        <v>0</v>
      </c>
      <c r="M11" s="298"/>
      <c r="N11" s="298"/>
      <c r="O11" s="298"/>
      <c r="P11" s="298"/>
      <c r="Q11" s="298"/>
      <c r="R11" s="298"/>
      <c r="S11" s="299">
        <f>IF(M11="x",5,0)+IF(N11="x",3,0)+IF(O11="x",1,0)+IF(P11="x",1,0)+IF(Q11="x",3,0)+IF(R11="x",5,0)</f>
        <v>0</v>
      </c>
      <c r="T11" s="300">
        <f t="shared" si="0"/>
        <v>0</v>
      </c>
      <c r="U11" s="176"/>
      <c r="V11" s="176"/>
      <c r="W11" s="176"/>
      <c r="X11" s="176"/>
      <c r="Y11" s="176"/>
      <c r="Z11" s="176"/>
      <c r="AA11" s="176"/>
      <c r="AB11" s="177"/>
      <c r="AW11" s="179" t="s">
        <v>278</v>
      </c>
      <c r="AX11" s="180" t="s">
        <v>279</v>
      </c>
    </row>
    <row r="12" spans="1:50" s="178" customFormat="1" ht="136.15" customHeight="1" x14ac:dyDescent="0.25">
      <c r="A12" s="174"/>
      <c r="B12" s="301" t="s">
        <v>327</v>
      </c>
      <c r="C12" s="296" t="s">
        <v>224</v>
      </c>
      <c r="D12" s="297" t="s">
        <v>328</v>
      </c>
      <c r="E12" s="297" t="s">
        <v>544</v>
      </c>
      <c r="F12" s="298"/>
      <c r="G12" s="298"/>
      <c r="H12" s="298"/>
      <c r="I12" s="298"/>
      <c r="J12" s="298"/>
      <c r="K12" s="298"/>
      <c r="L12" s="299">
        <f>IF(F12="x",5,0)+IF(G12="x",3,0)+IF(H12="x",1,0)+IF(I12="x",5,0)+IF(J12="x",3,0)+IF(K12="x",1,0)</f>
        <v>0</v>
      </c>
      <c r="M12" s="298"/>
      <c r="N12" s="298"/>
      <c r="O12" s="298"/>
      <c r="P12" s="298"/>
      <c r="Q12" s="298"/>
      <c r="R12" s="298"/>
      <c r="S12" s="299">
        <f>IF(M12="x",5,0)+IF(N12="x",3,0)+IF(O12="x",1,0)+IF(P12="x",1,0)+IF(Q12="x",3,0)+IF(R12="x",5,0)</f>
        <v>0</v>
      </c>
      <c r="T12" s="300">
        <f t="shared" si="0"/>
        <v>0</v>
      </c>
      <c r="U12" s="176"/>
      <c r="V12" s="176"/>
      <c r="W12" s="176"/>
      <c r="X12" s="176"/>
      <c r="Y12" s="176"/>
      <c r="Z12" s="176"/>
      <c r="AA12" s="176"/>
      <c r="AB12" s="177"/>
      <c r="AW12" s="179" t="s">
        <v>280</v>
      </c>
      <c r="AX12" s="180" t="s">
        <v>281</v>
      </c>
    </row>
    <row r="13" spans="1:50" s="178" customFormat="1" ht="148.9" customHeight="1" x14ac:dyDescent="0.25">
      <c r="A13" s="174"/>
      <c r="B13" s="301" t="e">
        <f>Foglio5!#REF!</f>
        <v>#REF!</v>
      </c>
      <c r="C13" s="296" t="str">
        <f>Dirigente!B20</f>
        <v>Rispetto dei tempi di pagamento:  Garantire il rispetto dei tempi di pagamento delle fatture per lavori, forniture e servizi come richiesto dall'art. 4 bis), c. 2 del D.L. D.L. 24/02/2023 n. 13 (cd. Decreto PNRR3) convertito in L. 21/04/2023 n. 41 e secondo le indicazioni operative della circolare n° 1  del MEF/RGS  del 03.01.2024</v>
      </c>
      <c r="D13" s="297"/>
      <c r="E13" s="297" t="str">
        <f>Dirigente!C20</f>
        <v>La verifica del raggiungimento degli obiettivi relativi al rispetto dei tempi di pagamento è effettuata dal competente organo di controllo di regolarità amministrativa e contabile sulla base degli indicatori elaborati mediante la piattaforma elettronica per la gestione telematica del rilascio delle certificazioni di cui all'articolo 7, comma 1, del decreto-legge 8 aprile 2013, n. 35, convertito, con modificazioni, dalla legge 6 giugno 2013, n. 64. Il mancato rispetto dei tempi di pagamento comporta una decurtazione della retribuzione di risultato nella misura del 30 per cento</v>
      </c>
      <c r="F13" s="298"/>
      <c r="G13" s="298"/>
      <c r="H13" s="298"/>
      <c r="I13" s="298"/>
      <c r="J13" s="298"/>
      <c r="K13" s="298"/>
      <c r="L13" s="299">
        <f>IF(F13="x",5,0)+IF(G13="x",3,0)+IF(H13="x",1,0)+IF(I13="x",5,0)+IF(J13="x",3,0)+IF(K13="x",1,0)</f>
        <v>0</v>
      </c>
      <c r="M13" s="298"/>
      <c r="N13" s="298"/>
      <c r="O13" s="298"/>
      <c r="P13" s="298"/>
      <c r="Q13" s="298"/>
      <c r="R13" s="298"/>
      <c r="S13" s="299">
        <f>IF(M13="x",5,0)+IF(N13="x",3,0)+IF(O13="x",1,0)+IF(P13="x",1,0)+IF(Q13="x",3,0)+IF(R13="x",5,0)</f>
        <v>0</v>
      </c>
      <c r="T13" s="300">
        <f t="shared" si="0"/>
        <v>0</v>
      </c>
      <c r="U13" s="176"/>
      <c r="V13" s="176"/>
      <c r="W13" s="176"/>
      <c r="X13" s="176"/>
      <c r="Y13" s="176"/>
      <c r="Z13" s="176"/>
      <c r="AA13" s="176"/>
      <c r="AB13" s="177"/>
      <c r="AW13" s="179"/>
      <c r="AX13" s="180"/>
    </row>
    <row r="14" spans="1:50" s="178" customFormat="1" ht="114" customHeight="1" x14ac:dyDescent="0.25">
      <c r="A14" s="174"/>
      <c r="B14" s="301" t="str">
        <f>Foglio5!A1</f>
        <v>RISPETTO DEI TEMPI DI PAGAMENTO Garantire il rispetto dei tempi di pagamento delle fatture per lavori, forniture e servizi come richiesto dall'art. 4 bis), c. 2 del D.L. D.L. 24/02/2023 n. 13 (cd. Decreto PNRR3) convertito in L. 21/04/2023 n. 41</v>
      </c>
      <c r="C14" s="296" t="str">
        <f>Dirigente!B21</f>
        <v>Riqualificazione dei servizi pubblici per l'inclusione e l'accessibilità.Predisposizone di un Piano Operativo, a cura del Responsabile di Servizio  individuato con proprio decreto dal Sindaco secondo le caretteristiche di cui all'art. 3 comma 2 bis del  D.Lgs 13.12.2023 n. 222,  finalizzato alla definzione e relativa attuazione, secondo le tempistiche previste nel piano stesso, degli obiettivi programmatici e strategici di riqualificazione dei servizi per l'inclusione e l'accessibilità.</v>
      </c>
      <c r="D14" s="296"/>
      <c r="E14" s="297" t="s">
        <v>547</v>
      </c>
      <c r="F14" s="302"/>
      <c r="G14" s="302"/>
      <c r="H14" s="302"/>
      <c r="I14" s="302"/>
      <c r="J14" s="302"/>
      <c r="K14" s="302"/>
      <c r="L14" s="299">
        <f t="shared" ref="L14:L16" si="1">IF(F14="x",5,0)+IF(G14="x",3,0)+IF(H14="x",1,0)+IF(I14="x",5,0)+IF(J14="x",3,0)+IF(K14="x",1,0)</f>
        <v>0</v>
      </c>
      <c r="M14" s="302"/>
      <c r="N14" s="302"/>
      <c r="O14" s="302"/>
      <c r="P14" s="302"/>
      <c r="Q14" s="302"/>
      <c r="R14" s="302"/>
      <c r="S14" s="299">
        <f t="shared" ref="S14:S16" si="2">IF(M14="x",5,0)+IF(N14="x",3,0)+IF(O14="x",1,0)+IF(P14="x",1,0)+IF(Q14="x",3,0)+IF(R14="x",5,0)</f>
        <v>0</v>
      </c>
      <c r="T14" s="300">
        <f t="shared" si="0"/>
        <v>0</v>
      </c>
      <c r="U14" s="176"/>
      <c r="V14" s="176"/>
      <c r="W14" s="176"/>
      <c r="X14" s="176"/>
      <c r="Y14" s="176"/>
      <c r="Z14" s="176"/>
      <c r="AA14" s="176"/>
      <c r="AB14" s="177"/>
      <c r="AW14" s="179"/>
      <c r="AX14" s="180"/>
    </row>
    <row r="15" spans="1:50" s="178" customFormat="1" ht="45" hidden="1" customHeight="1" x14ac:dyDescent="0.25">
      <c r="A15" s="174"/>
      <c r="B15" s="301" t="str">
        <f>Foglio5!A2</f>
        <v xml:space="preserve">Individuazione di tutti i residui attivi e passivi del servizio di competenza e puntuale elencazione dei residui attivi e passivi distinti per grado di anzianità. Approfondita analisi giuridica sulla necessità della permanenza del residuo attivo (credito) e del residuo passivo (debito) ovvero motivazioni giuridiche della sua cancellazione. </v>
      </c>
      <c r="C15" s="296"/>
      <c r="D15" s="296"/>
      <c r="E15" s="297"/>
      <c r="F15" s="302"/>
      <c r="G15" s="302"/>
      <c r="H15" s="302"/>
      <c r="I15" s="302"/>
      <c r="J15" s="302"/>
      <c r="K15" s="302"/>
      <c r="L15" s="299">
        <f t="shared" si="1"/>
        <v>0</v>
      </c>
      <c r="M15" s="302"/>
      <c r="N15" s="302"/>
      <c r="O15" s="302"/>
      <c r="P15" s="302"/>
      <c r="Q15" s="302"/>
      <c r="R15" s="302"/>
      <c r="S15" s="299">
        <f t="shared" si="2"/>
        <v>0</v>
      </c>
      <c r="T15" s="300">
        <f t="shared" si="0"/>
        <v>0</v>
      </c>
      <c r="U15" s="176"/>
      <c r="V15" s="176"/>
      <c r="W15" s="176"/>
      <c r="X15" s="176"/>
      <c r="Y15" s="176"/>
      <c r="Z15" s="176"/>
      <c r="AA15" s="176"/>
      <c r="AB15" s="177"/>
      <c r="AW15" s="181"/>
      <c r="AX15" s="182"/>
    </row>
    <row r="16" spans="1:50" s="178" customFormat="1" ht="40.9" hidden="1" customHeight="1" x14ac:dyDescent="0.25">
      <c r="A16" s="174"/>
      <c r="B16" s="301"/>
      <c r="C16" s="296"/>
      <c r="D16" s="296"/>
      <c r="E16" s="297"/>
      <c r="F16" s="298"/>
      <c r="G16" s="298"/>
      <c r="H16" s="298"/>
      <c r="I16" s="298"/>
      <c r="J16" s="298"/>
      <c r="K16" s="298"/>
      <c r="L16" s="299">
        <f t="shared" si="1"/>
        <v>0</v>
      </c>
      <c r="M16" s="298"/>
      <c r="N16" s="298"/>
      <c r="O16" s="298"/>
      <c r="P16" s="298"/>
      <c r="Q16" s="298"/>
      <c r="R16" s="298"/>
      <c r="S16" s="299">
        <f t="shared" si="2"/>
        <v>0</v>
      </c>
      <c r="T16" s="300">
        <f t="shared" si="0"/>
        <v>0</v>
      </c>
      <c r="U16" s="176"/>
      <c r="V16" s="176"/>
      <c r="W16" s="176"/>
      <c r="X16" s="176"/>
      <c r="Y16" s="176"/>
      <c r="Z16" s="176"/>
      <c r="AA16" s="176"/>
      <c r="AB16" s="177"/>
      <c r="AW16" s="181"/>
      <c r="AX16" s="182"/>
    </row>
    <row r="17" spans="1:50" s="178" customFormat="1" ht="40.9" hidden="1" customHeight="1" x14ac:dyDescent="0.25">
      <c r="A17" s="174"/>
      <c r="B17" s="301"/>
      <c r="C17" s="296"/>
      <c r="D17" s="296"/>
      <c r="E17" s="296"/>
      <c r="F17" s="298"/>
      <c r="G17" s="298"/>
      <c r="H17" s="298"/>
      <c r="I17" s="298"/>
      <c r="J17" s="298"/>
      <c r="K17" s="298"/>
      <c r="L17" s="299">
        <f>IF(F17="x",5,0)+IF(G17="x",3,0)+IF(H17="x",1,0)+IF(I17="x",5,0)+IF(J17="x",3,0)+IF(K17="x",1,0)</f>
        <v>0</v>
      </c>
      <c r="M17" s="298"/>
      <c r="N17" s="298"/>
      <c r="O17" s="298"/>
      <c r="P17" s="298"/>
      <c r="Q17" s="298"/>
      <c r="R17" s="298"/>
      <c r="S17" s="299">
        <f>IF(M17="x",5,0)+IF(N17="x",3,0)+IF(O17="x",1,0)+IF(P17="x",1,0)+IF(Q17="x",3,0)+IF(R17="x",5,0)</f>
        <v>0</v>
      </c>
      <c r="T17" s="300">
        <f t="shared" si="0"/>
        <v>0</v>
      </c>
      <c r="U17" s="176"/>
      <c r="V17" s="176"/>
      <c r="W17" s="176"/>
      <c r="X17" s="176"/>
      <c r="Y17" s="176"/>
      <c r="Z17" s="176"/>
      <c r="AA17" s="176"/>
      <c r="AB17" s="177"/>
      <c r="AW17" s="181"/>
      <c r="AX17" s="182"/>
    </row>
    <row r="18" spans="1:50" s="178" customFormat="1" ht="40.9" hidden="1" customHeight="1" x14ac:dyDescent="0.25">
      <c r="A18" s="174"/>
      <c r="B18" s="301"/>
      <c r="C18" s="296"/>
      <c r="D18" s="296"/>
      <c r="E18" s="296"/>
      <c r="F18" s="302"/>
      <c r="G18" s="302"/>
      <c r="H18" s="302"/>
      <c r="I18" s="302"/>
      <c r="J18" s="302"/>
      <c r="K18" s="302"/>
      <c r="L18" s="299">
        <f t="shared" ref="L18" si="3">IF(F18="x",5,0)+IF(G18="x",3,0)+IF(H18="x",1,0)+IF(I18="x",5,0)+IF(J18="x",3,0)+IF(K18="x",1,0)</f>
        <v>0</v>
      </c>
      <c r="M18" s="302"/>
      <c r="N18" s="302"/>
      <c r="O18" s="302"/>
      <c r="P18" s="302"/>
      <c r="Q18" s="302"/>
      <c r="R18" s="302"/>
      <c r="S18" s="299">
        <f t="shared" ref="S18" si="4">IF(M18="x",5,0)+IF(N18="x",3,0)+IF(O18="x",1,0)+IF(P18="x",1,0)+IF(Q18="x",3,0)+IF(R18="x",5,0)</f>
        <v>0</v>
      </c>
      <c r="T18" s="300">
        <f t="shared" si="0"/>
        <v>0</v>
      </c>
      <c r="U18" s="176"/>
      <c r="V18" s="176"/>
      <c r="W18" s="176"/>
      <c r="X18" s="176"/>
      <c r="Y18" s="176"/>
      <c r="Z18" s="176"/>
      <c r="AA18" s="176"/>
      <c r="AB18" s="177"/>
      <c r="AW18" s="181"/>
      <c r="AX18" s="182"/>
    </row>
    <row r="19" spans="1:50" s="60" customFormat="1" ht="22.15" customHeight="1" thickBot="1" x14ac:dyDescent="0.3">
      <c r="A19" s="173"/>
      <c r="B19" s="415"/>
      <c r="C19" s="415"/>
      <c r="D19" s="415"/>
      <c r="E19" s="415"/>
      <c r="F19" s="415" t="s">
        <v>313</v>
      </c>
      <c r="G19" s="415"/>
      <c r="H19" s="415"/>
      <c r="I19" s="415"/>
      <c r="J19" s="415"/>
      <c r="K19" s="415"/>
      <c r="L19" s="415">
        <f>SUM(L9:L12)</f>
        <v>0</v>
      </c>
      <c r="M19" s="415" t="s">
        <v>329</v>
      </c>
      <c r="N19" s="415"/>
      <c r="O19" s="415"/>
      <c r="P19" s="415"/>
      <c r="Q19" s="415"/>
      <c r="R19" s="415"/>
      <c r="S19" s="415">
        <f>SUM(S9:S12)</f>
        <v>0</v>
      </c>
      <c r="T19" s="409">
        <f ca="1">SUM(T9:T20)</f>
        <v>30</v>
      </c>
      <c r="AW19" s="133"/>
      <c r="AX19" s="134"/>
    </row>
    <row r="20" spans="1:50" s="60" customFormat="1" ht="22.15" customHeight="1" x14ac:dyDescent="0.25">
      <c r="A20" s="173"/>
      <c r="B20" s="415"/>
      <c r="C20" s="415"/>
      <c r="D20" s="415"/>
      <c r="E20" s="415"/>
      <c r="F20" s="415"/>
      <c r="G20" s="415"/>
      <c r="H20" s="415"/>
      <c r="I20" s="415"/>
      <c r="J20" s="415"/>
      <c r="K20" s="415"/>
      <c r="L20" s="415"/>
      <c r="M20" s="415"/>
      <c r="N20" s="415"/>
      <c r="O20" s="415"/>
      <c r="P20" s="415"/>
      <c r="Q20" s="415"/>
      <c r="R20" s="415"/>
      <c r="S20" s="415"/>
      <c r="T20" s="410"/>
      <c r="AW20" s="135"/>
      <c r="AX20" s="136"/>
    </row>
    <row r="21" spans="1:50" ht="28.15" customHeight="1" x14ac:dyDescent="0.25">
      <c r="A21" s="173"/>
      <c r="B21" s="416" t="s">
        <v>532</v>
      </c>
      <c r="C21" s="416"/>
      <c r="D21" s="416"/>
      <c r="E21" s="416"/>
      <c r="F21" s="417" t="s">
        <v>312</v>
      </c>
      <c r="G21" s="417"/>
      <c r="H21" s="417"/>
      <c r="I21" s="417"/>
      <c r="J21" s="417"/>
      <c r="K21" s="417"/>
      <c r="L21" s="417"/>
      <c r="M21" s="417"/>
      <c r="N21" s="417"/>
      <c r="O21" s="417"/>
      <c r="P21" s="417"/>
      <c r="Q21" s="417"/>
      <c r="R21" s="417"/>
      <c r="S21" s="417"/>
      <c r="T21" s="418" t="s">
        <v>515</v>
      </c>
      <c r="AW21" s="49" t="s">
        <v>201</v>
      </c>
      <c r="AX21" s="50" t="s">
        <v>202</v>
      </c>
    </row>
    <row r="22" spans="1:50" ht="28.15" customHeight="1" x14ac:dyDescent="0.25">
      <c r="A22" s="173"/>
      <c r="B22" s="416"/>
      <c r="C22" s="416"/>
      <c r="D22" s="416"/>
      <c r="E22" s="416"/>
      <c r="F22" s="419" t="s">
        <v>313</v>
      </c>
      <c r="G22" s="419"/>
      <c r="H22" s="419"/>
      <c r="I22" s="419"/>
      <c r="J22" s="419"/>
      <c r="K22" s="419"/>
      <c r="L22" s="419"/>
      <c r="M22" s="419" t="s">
        <v>314</v>
      </c>
      <c r="N22" s="419"/>
      <c r="O22" s="419"/>
      <c r="P22" s="419"/>
      <c r="Q22" s="419"/>
      <c r="R22" s="419"/>
      <c r="S22" s="419"/>
      <c r="T22" s="418"/>
      <c r="AW22" s="49" t="s">
        <v>203</v>
      </c>
      <c r="AX22" s="50" t="s">
        <v>204</v>
      </c>
    </row>
    <row r="23" spans="1:50" ht="28.15" customHeight="1" x14ac:dyDescent="0.25">
      <c r="A23" s="173"/>
      <c r="B23" s="416"/>
      <c r="C23" s="416"/>
      <c r="D23" s="416"/>
      <c r="E23" s="416"/>
      <c r="F23" s="420" t="s">
        <v>26</v>
      </c>
      <c r="G23" s="420"/>
      <c r="H23" s="420"/>
      <c r="I23" s="420" t="s">
        <v>27</v>
      </c>
      <c r="J23" s="420"/>
      <c r="K23" s="420"/>
      <c r="L23" s="420" t="s">
        <v>315</v>
      </c>
      <c r="M23" s="420" t="s">
        <v>28</v>
      </c>
      <c r="N23" s="420"/>
      <c r="O23" s="420"/>
      <c r="P23" s="420" t="s">
        <v>29</v>
      </c>
      <c r="Q23" s="420"/>
      <c r="R23" s="420"/>
      <c r="S23" s="420" t="s">
        <v>315</v>
      </c>
      <c r="T23" s="418"/>
      <c r="AW23" s="49" t="s">
        <v>207</v>
      </c>
      <c r="AX23" s="50" t="s">
        <v>208</v>
      </c>
    </row>
    <row r="24" spans="1:50" ht="40.9" customHeight="1" x14ac:dyDescent="0.25">
      <c r="A24" s="173"/>
      <c r="B24" s="294" t="s">
        <v>316</v>
      </c>
      <c r="C24" s="294" t="s">
        <v>317</v>
      </c>
      <c r="D24" s="294" t="s">
        <v>1</v>
      </c>
      <c r="E24" s="294" t="s">
        <v>318</v>
      </c>
      <c r="F24" s="295" t="s">
        <v>319</v>
      </c>
      <c r="G24" s="295" t="s">
        <v>320</v>
      </c>
      <c r="H24" s="295" t="s">
        <v>321</v>
      </c>
      <c r="I24" s="295" t="s">
        <v>319</v>
      </c>
      <c r="J24" s="295" t="s">
        <v>320</v>
      </c>
      <c r="K24" s="295" t="s">
        <v>321</v>
      </c>
      <c r="L24" s="420"/>
      <c r="M24" s="295" t="s">
        <v>319</v>
      </c>
      <c r="N24" s="295" t="s">
        <v>320</v>
      </c>
      <c r="O24" s="295" t="s">
        <v>321</v>
      </c>
      <c r="P24" s="295" t="s">
        <v>319</v>
      </c>
      <c r="Q24" s="295" t="s">
        <v>320</v>
      </c>
      <c r="R24" s="295" t="s">
        <v>321</v>
      </c>
      <c r="S24" s="420"/>
      <c r="T24" s="418"/>
      <c r="AW24" s="49" t="s">
        <v>215</v>
      </c>
      <c r="AX24" s="50" t="s">
        <v>216</v>
      </c>
    </row>
    <row r="25" spans="1:50" s="178" customFormat="1" ht="40.9" customHeight="1" x14ac:dyDescent="0.25">
      <c r="A25" s="174"/>
      <c r="B25" s="296"/>
      <c r="C25" s="296"/>
      <c r="D25" s="297"/>
      <c r="E25" s="297"/>
      <c r="F25" s="298"/>
      <c r="G25" s="298"/>
      <c r="H25" s="298"/>
      <c r="I25" s="298"/>
      <c r="J25" s="298"/>
      <c r="K25" s="298"/>
      <c r="L25" s="299">
        <f>IF(F25="x",5,0)+IF(G25="x",3,0)+IF(H25="x",1,0)+IF(I25="x",5,0)+IF(J25="x",3,0)+IF(K25="x",1,0)</f>
        <v>0</v>
      </c>
      <c r="M25" s="298"/>
      <c r="N25" s="298"/>
      <c r="O25" s="298"/>
      <c r="P25" s="298"/>
      <c r="Q25" s="298"/>
      <c r="R25" s="298"/>
      <c r="S25" s="299">
        <f>IF(M25="x",5,0)+IF(N25="x",3,0)+IF(O25="x",1,0)+IF(P25="x",1,0)+IF(Q25="x",3,0)+IF(R25="x",5,0)</f>
        <v>0</v>
      </c>
      <c r="T25" s="300">
        <f>L25+S25</f>
        <v>0</v>
      </c>
      <c r="U25" s="176"/>
      <c r="V25" s="176"/>
      <c r="W25" s="176"/>
      <c r="X25" s="176"/>
      <c r="Y25" s="176"/>
      <c r="Z25" s="176"/>
      <c r="AA25" s="176"/>
      <c r="AB25" s="177"/>
      <c r="AW25" s="179" t="s">
        <v>217</v>
      </c>
      <c r="AX25" s="180" t="s">
        <v>218</v>
      </c>
    </row>
    <row r="26" spans="1:50" s="178" customFormat="1" ht="40.9" customHeight="1" x14ac:dyDescent="0.25">
      <c r="A26" s="174"/>
      <c r="B26" s="296"/>
      <c r="C26" s="296"/>
      <c r="D26" s="297"/>
      <c r="E26" s="297"/>
      <c r="F26" s="298"/>
      <c r="G26" s="298"/>
      <c r="H26" s="298"/>
      <c r="I26" s="298"/>
      <c r="J26" s="298"/>
      <c r="K26" s="298"/>
      <c r="L26" s="299">
        <f>IF(F26="x",5,0)+IF(G26="x",3,0)+IF(H26="x",1,0)+IF(I26="x",5,0)+IF(J26="x",3,0)+IF(K26="x",1,0)</f>
        <v>0</v>
      </c>
      <c r="M26" s="298"/>
      <c r="N26" s="298"/>
      <c r="O26" s="298"/>
      <c r="P26" s="298"/>
      <c r="Q26" s="298"/>
      <c r="R26" s="298"/>
      <c r="S26" s="299">
        <f>IF(M26="x",5,0)+IF(N26="x",3,0)+IF(O26="x",1,0)+IF(P26="x",1,0)+IF(Q26="x",3,0)+IF(R26="x",5,0)</f>
        <v>0</v>
      </c>
      <c r="T26" s="300">
        <f t="shared" ref="T26:T34" si="5">L26+S26</f>
        <v>0</v>
      </c>
      <c r="U26" s="176"/>
      <c r="V26" s="176"/>
      <c r="W26" s="176"/>
      <c r="X26" s="176"/>
      <c r="Y26" s="176"/>
      <c r="Z26" s="176"/>
      <c r="AA26" s="176"/>
      <c r="AB26" s="177"/>
      <c r="AW26" s="179" t="s">
        <v>276</v>
      </c>
      <c r="AX26" s="180" t="s">
        <v>277</v>
      </c>
    </row>
    <row r="27" spans="1:50" s="178" customFormat="1" ht="40.9" customHeight="1" x14ac:dyDescent="0.25">
      <c r="A27" s="174"/>
      <c r="B27" s="296"/>
      <c r="C27" s="296"/>
      <c r="D27" s="297"/>
      <c r="E27" s="297"/>
      <c r="F27" s="298"/>
      <c r="G27" s="298"/>
      <c r="H27" s="298"/>
      <c r="I27" s="298"/>
      <c r="J27" s="298"/>
      <c r="K27" s="298"/>
      <c r="L27" s="299">
        <f>IF(F27="x",5,0)+IF(G27="x",3,0)+IF(H27="x",1,0)+IF(I27="x",5,0)+IF(J27="x",3,0)+IF(K27="x",1,0)</f>
        <v>0</v>
      </c>
      <c r="M27" s="298"/>
      <c r="N27" s="298"/>
      <c r="O27" s="298"/>
      <c r="P27" s="298"/>
      <c r="Q27" s="298"/>
      <c r="R27" s="298"/>
      <c r="S27" s="299">
        <f>IF(M27="x",5,0)+IF(N27="x",3,0)+IF(O27="x",1,0)+IF(P27="x",1,0)+IF(Q27="x",3,0)+IF(R27="x",5,0)</f>
        <v>0</v>
      </c>
      <c r="T27" s="300">
        <f t="shared" si="5"/>
        <v>0</v>
      </c>
      <c r="U27" s="176"/>
      <c r="V27" s="176"/>
      <c r="W27" s="176"/>
      <c r="X27" s="176"/>
      <c r="Y27" s="176"/>
      <c r="Z27" s="176"/>
      <c r="AA27" s="176"/>
      <c r="AB27" s="177"/>
      <c r="AW27" s="179" t="s">
        <v>278</v>
      </c>
      <c r="AX27" s="180" t="s">
        <v>279</v>
      </c>
    </row>
    <row r="28" spans="1:50" s="178" customFormat="1" ht="40.9" customHeight="1" x14ac:dyDescent="0.25">
      <c r="A28" s="174"/>
      <c r="B28" s="301"/>
      <c r="C28" s="296"/>
      <c r="D28" s="297"/>
      <c r="E28" s="297"/>
      <c r="F28" s="298"/>
      <c r="G28" s="298"/>
      <c r="H28" s="298"/>
      <c r="I28" s="298"/>
      <c r="J28" s="298"/>
      <c r="K28" s="298"/>
      <c r="L28" s="299">
        <f>IF(F28="x",5,0)+IF(G28="x",3,0)+IF(H28="x",1,0)+IF(I28="x",5,0)+IF(J28="x",3,0)+IF(K28="x",1,0)</f>
        <v>0</v>
      </c>
      <c r="M28" s="298"/>
      <c r="N28" s="298"/>
      <c r="O28" s="298"/>
      <c r="P28" s="298"/>
      <c r="Q28" s="298"/>
      <c r="R28" s="298"/>
      <c r="S28" s="299">
        <f>IF(M28="x",5,0)+IF(N28="x",3,0)+IF(O28="x",1,0)+IF(P28="x",1,0)+IF(Q28="x",3,0)+IF(R28="x",5,0)</f>
        <v>0</v>
      </c>
      <c r="T28" s="300">
        <f t="shared" si="5"/>
        <v>0</v>
      </c>
      <c r="U28" s="176"/>
      <c r="V28" s="176"/>
      <c r="W28" s="176"/>
      <c r="X28" s="176"/>
      <c r="Y28" s="176"/>
      <c r="Z28" s="176"/>
      <c r="AA28" s="176"/>
      <c r="AB28" s="177"/>
      <c r="AW28" s="179" t="s">
        <v>280</v>
      </c>
      <c r="AX28" s="180" t="s">
        <v>281</v>
      </c>
    </row>
    <row r="29" spans="1:50" s="178" customFormat="1" ht="40.9" customHeight="1" x14ac:dyDescent="0.25">
      <c r="A29" s="174"/>
      <c r="B29" s="301"/>
      <c r="C29" s="296"/>
      <c r="D29" s="297"/>
      <c r="E29" s="297"/>
      <c r="F29" s="298"/>
      <c r="G29" s="298"/>
      <c r="H29" s="298"/>
      <c r="I29" s="298"/>
      <c r="J29" s="298"/>
      <c r="K29" s="298"/>
      <c r="L29" s="299">
        <f>IF(F29="x",5,0)+IF(G29="x",3,0)+IF(H29="x",1,0)+IF(I29="x",5,0)+IF(J29="x",3,0)+IF(K29="x",1,0)</f>
        <v>0</v>
      </c>
      <c r="M29" s="298"/>
      <c r="N29" s="298"/>
      <c r="O29" s="298"/>
      <c r="P29" s="298"/>
      <c r="Q29" s="298"/>
      <c r="R29" s="298"/>
      <c r="S29" s="299">
        <f>IF(M29="x",5,0)+IF(N29="x",3,0)+IF(O29="x",1,0)+IF(P29="x",1,0)+IF(Q29="x",3,0)+IF(R29="x",5,0)</f>
        <v>0</v>
      </c>
      <c r="T29" s="300">
        <f t="shared" si="5"/>
        <v>0</v>
      </c>
      <c r="U29" s="176"/>
      <c r="V29" s="176"/>
      <c r="W29" s="176"/>
      <c r="X29" s="176"/>
      <c r="Y29" s="176"/>
      <c r="Z29" s="176"/>
      <c r="AA29" s="176"/>
      <c r="AB29" s="177"/>
      <c r="AW29" s="179"/>
      <c r="AX29" s="180"/>
    </row>
    <row r="30" spans="1:50" s="178" customFormat="1" ht="40.9" customHeight="1" x14ac:dyDescent="0.25">
      <c r="A30" s="174"/>
      <c r="B30" s="301"/>
      <c r="C30" s="296"/>
      <c r="D30" s="297"/>
      <c r="E30" s="297"/>
      <c r="F30" s="302"/>
      <c r="G30" s="302"/>
      <c r="H30" s="302"/>
      <c r="I30" s="302"/>
      <c r="J30" s="302"/>
      <c r="K30" s="302"/>
      <c r="L30" s="299">
        <f t="shared" ref="L30:L32" si="6">IF(F30="x",5,0)+IF(G30="x",3,0)+IF(H30="x",1,0)+IF(I30="x",5,0)+IF(J30="x",3,0)+IF(K30="x",1,0)</f>
        <v>0</v>
      </c>
      <c r="M30" s="302"/>
      <c r="N30" s="302"/>
      <c r="O30" s="302"/>
      <c r="P30" s="302"/>
      <c r="Q30" s="302"/>
      <c r="R30" s="302"/>
      <c r="S30" s="299">
        <f t="shared" ref="S30:S32" si="7">IF(M30="x",5,0)+IF(N30="x",3,0)+IF(O30="x",1,0)+IF(P30="x",1,0)+IF(Q30="x",3,0)+IF(R30="x",5,0)</f>
        <v>0</v>
      </c>
      <c r="T30" s="300">
        <f t="shared" si="5"/>
        <v>0</v>
      </c>
      <c r="U30" s="176"/>
      <c r="V30" s="176"/>
      <c r="W30" s="176"/>
      <c r="X30" s="176"/>
      <c r="Y30" s="176"/>
      <c r="Z30" s="176"/>
      <c r="AA30" s="176"/>
      <c r="AB30" s="177"/>
      <c r="AW30" s="179"/>
      <c r="AX30" s="180"/>
    </row>
    <row r="31" spans="1:50" s="178" customFormat="1" ht="40.9" customHeight="1" x14ac:dyDescent="0.25">
      <c r="A31" s="174"/>
      <c r="B31" s="296"/>
      <c r="C31" s="303"/>
      <c r="D31" s="296"/>
      <c r="E31" s="297"/>
      <c r="F31" s="302"/>
      <c r="G31" s="302"/>
      <c r="H31" s="302"/>
      <c r="I31" s="302"/>
      <c r="J31" s="302"/>
      <c r="K31" s="302"/>
      <c r="L31" s="299">
        <f t="shared" si="6"/>
        <v>0</v>
      </c>
      <c r="M31" s="302"/>
      <c r="N31" s="302"/>
      <c r="O31" s="302"/>
      <c r="P31" s="302"/>
      <c r="Q31" s="302"/>
      <c r="R31" s="302"/>
      <c r="S31" s="299">
        <f t="shared" si="7"/>
        <v>0</v>
      </c>
      <c r="T31" s="300">
        <f t="shared" si="5"/>
        <v>0</v>
      </c>
      <c r="U31" s="176"/>
      <c r="V31" s="176"/>
      <c r="W31" s="176"/>
      <c r="X31" s="176"/>
      <c r="Y31" s="176"/>
      <c r="Z31" s="176"/>
      <c r="AA31" s="176"/>
      <c r="AB31" s="177"/>
      <c r="AW31" s="181"/>
      <c r="AX31" s="182"/>
    </row>
    <row r="32" spans="1:50" s="178" customFormat="1" ht="40.9" customHeight="1" x14ac:dyDescent="0.25">
      <c r="A32" s="174"/>
      <c r="B32" s="296"/>
      <c r="C32" s="296"/>
      <c r="D32" s="296"/>
      <c r="E32" s="297"/>
      <c r="F32" s="298"/>
      <c r="G32" s="298"/>
      <c r="H32" s="298"/>
      <c r="I32" s="298"/>
      <c r="J32" s="298"/>
      <c r="K32" s="298"/>
      <c r="L32" s="299">
        <f t="shared" si="6"/>
        <v>0</v>
      </c>
      <c r="M32" s="298"/>
      <c r="N32" s="298"/>
      <c r="O32" s="298"/>
      <c r="P32" s="298"/>
      <c r="Q32" s="298"/>
      <c r="R32" s="298"/>
      <c r="S32" s="299">
        <f t="shared" si="7"/>
        <v>0</v>
      </c>
      <c r="T32" s="300">
        <f t="shared" si="5"/>
        <v>0</v>
      </c>
      <c r="U32" s="176"/>
      <c r="V32" s="176"/>
      <c r="W32" s="176"/>
      <c r="X32" s="176"/>
      <c r="Y32" s="176"/>
      <c r="Z32" s="176"/>
      <c r="AA32" s="176"/>
      <c r="AB32" s="177"/>
      <c r="AW32" s="181"/>
      <c r="AX32" s="182"/>
    </row>
    <row r="33" spans="1:50" s="178" customFormat="1" ht="40.9" customHeight="1" x14ac:dyDescent="0.25">
      <c r="A33" s="174"/>
      <c r="B33" s="296"/>
      <c r="C33" s="296"/>
      <c r="D33" s="296"/>
      <c r="E33" s="296"/>
      <c r="F33" s="298"/>
      <c r="G33" s="298"/>
      <c r="H33" s="298"/>
      <c r="I33" s="298"/>
      <c r="J33" s="298"/>
      <c r="K33" s="298"/>
      <c r="L33" s="299">
        <f>IF(F33="x",5,0)+IF(G33="x",3,0)+IF(H33="x",1,0)+IF(I33="x",5,0)+IF(J33="x",3,0)+IF(K33="x",1,0)</f>
        <v>0</v>
      </c>
      <c r="M33" s="298"/>
      <c r="N33" s="298"/>
      <c r="O33" s="298"/>
      <c r="P33" s="298"/>
      <c r="Q33" s="298"/>
      <c r="R33" s="298"/>
      <c r="S33" s="299">
        <f>IF(M33="x",5,0)+IF(N33="x",3,0)+IF(O33="x",1,0)+IF(P33="x",1,0)+IF(Q33="x",3,0)+IF(R33="x",5,0)</f>
        <v>0</v>
      </c>
      <c r="T33" s="300">
        <f t="shared" si="5"/>
        <v>0</v>
      </c>
      <c r="U33" s="176"/>
      <c r="V33" s="176"/>
      <c r="W33" s="176"/>
      <c r="X33" s="176"/>
      <c r="Y33" s="176"/>
      <c r="Z33" s="176"/>
      <c r="AA33" s="176"/>
      <c r="AB33" s="177"/>
      <c r="AW33" s="181"/>
      <c r="AX33" s="182"/>
    </row>
    <row r="34" spans="1:50" s="178" customFormat="1" ht="40.9" customHeight="1" x14ac:dyDescent="0.25">
      <c r="A34" s="174"/>
      <c r="B34" s="296"/>
      <c r="C34" s="296"/>
      <c r="D34" s="296"/>
      <c r="E34" s="296"/>
      <c r="F34" s="302"/>
      <c r="G34" s="302"/>
      <c r="H34" s="302"/>
      <c r="I34" s="302"/>
      <c r="J34" s="302"/>
      <c r="K34" s="302"/>
      <c r="L34" s="299">
        <f t="shared" ref="L34" si="8">IF(F34="x",5,0)+IF(G34="x",3,0)+IF(H34="x",1,0)+IF(I34="x",5,0)+IF(J34="x",3,0)+IF(K34="x",1,0)</f>
        <v>0</v>
      </c>
      <c r="M34" s="302"/>
      <c r="N34" s="302"/>
      <c r="O34" s="302"/>
      <c r="P34" s="302"/>
      <c r="Q34" s="302"/>
      <c r="R34" s="302"/>
      <c r="S34" s="299">
        <f t="shared" ref="S34" si="9">IF(M34="x",5,0)+IF(N34="x",3,0)+IF(O34="x",1,0)+IF(P34="x",1,0)+IF(Q34="x",3,0)+IF(R34="x",5,0)</f>
        <v>0</v>
      </c>
      <c r="T34" s="300">
        <f t="shared" si="5"/>
        <v>0</v>
      </c>
      <c r="U34" s="176"/>
      <c r="V34" s="176"/>
      <c r="W34" s="176"/>
      <c r="X34" s="176"/>
      <c r="Y34" s="176"/>
      <c r="Z34" s="176"/>
      <c r="AA34" s="176"/>
      <c r="AB34" s="177"/>
      <c r="AW34" s="181"/>
      <c r="AX34" s="182"/>
    </row>
    <row r="35" spans="1:50" s="60" customFormat="1" ht="22.15" customHeight="1" thickBot="1" x14ac:dyDescent="0.3">
      <c r="A35" s="173"/>
      <c r="B35" s="415"/>
      <c r="C35" s="415"/>
      <c r="D35" s="415"/>
      <c r="E35" s="415"/>
      <c r="F35" s="415" t="s">
        <v>313</v>
      </c>
      <c r="G35" s="415"/>
      <c r="H35" s="415"/>
      <c r="I35" s="415"/>
      <c r="J35" s="415"/>
      <c r="K35" s="415"/>
      <c r="L35" s="415">
        <f>SUM(L25:L28)</f>
        <v>0</v>
      </c>
      <c r="M35" s="415" t="s">
        <v>329</v>
      </c>
      <c r="N35" s="415"/>
      <c r="O35" s="415"/>
      <c r="P35" s="415"/>
      <c r="Q35" s="415"/>
      <c r="R35" s="415"/>
      <c r="S35" s="415">
        <f>SUM(S25:S28)</f>
        <v>0</v>
      </c>
      <c r="T35" s="409">
        <f ca="1">SUM(T25:T36)</f>
        <v>30</v>
      </c>
      <c r="AW35" s="133"/>
      <c r="AX35" s="134"/>
    </row>
    <row r="36" spans="1:50" s="60" customFormat="1" ht="22.15" customHeight="1" x14ac:dyDescent="0.25">
      <c r="A36" s="173"/>
      <c r="B36" s="415"/>
      <c r="C36" s="415"/>
      <c r="D36" s="415"/>
      <c r="E36" s="415"/>
      <c r="F36" s="415"/>
      <c r="G36" s="415"/>
      <c r="H36" s="415"/>
      <c r="I36" s="415"/>
      <c r="J36" s="415"/>
      <c r="K36" s="415"/>
      <c r="L36" s="415"/>
      <c r="M36" s="415"/>
      <c r="N36" s="415"/>
      <c r="O36" s="415"/>
      <c r="P36" s="415"/>
      <c r="Q36" s="415"/>
      <c r="R36" s="415"/>
      <c r="S36" s="415"/>
      <c r="T36" s="410"/>
      <c r="AW36" s="135"/>
      <c r="AX36" s="136"/>
    </row>
    <row r="37" spans="1:50" ht="22.15" customHeight="1" x14ac:dyDescent="0.25">
      <c r="A37" s="173"/>
      <c r="B37" s="416" t="s">
        <v>533</v>
      </c>
      <c r="C37" s="416"/>
      <c r="D37" s="416"/>
      <c r="E37" s="416"/>
      <c r="F37" s="417" t="s">
        <v>312</v>
      </c>
      <c r="G37" s="417"/>
      <c r="H37" s="417"/>
      <c r="I37" s="417"/>
      <c r="J37" s="417"/>
      <c r="K37" s="417"/>
      <c r="L37" s="417"/>
      <c r="M37" s="417"/>
      <c r="N37" s="417"/>
      <c r="O37" s="417"/>
      <c r="P37" s="417"/>
      <c r="Q37" s="417"/>
      <c r="R37" s="417"/>
      <c r="S37" s="417"/>
      <c r="T37" s="418" t="s">
        <v>515</v>
      </c>
      <c r="AW37" s="49" t="s">
        <v>201</v>
      </c>
      <c r="AX37" s="50" t="s">
        <v>202</v>
      </c>
    </row>
    <row r="38" spans="1:50" ht="22.15" customHeight="1" x14ac:dyDescent="0.25">
      <c r="A38" s="173"/>
      <c r="B38" s="416"/>
      <c r="C38" s="416"/>
      <c r="D38" s="416"/>
      <c r="E38" s="416"/>
      <c r="F38" s="419" t="s">
        <v>313</v>
      </c>
      <c r="G38" s="419"/>
      <c r="H38" s="419"/>
      <c r="I38" s="419"/>
      <c r="J38" s="419"/>
      <c r="K38" s="419"/>
      <c r="L38" s="419"/>
      <c r="M38" s="419" t="s">
        <v>314</v>
      </c>
      <c r="N38" s="419"/>
      <c r="O38" s="419"/>
      <c r="P38" s="419"/>
      <c r="Q38" s="419"/>
      <c r="R38" s="419"/>
      <c r="S38" s="419"/>
      <c r="T38" s="418"/>
      <c r="AW38" s="49" t="s">
        <v>203</v>
      </c>
      <c r="AX38" s="50" t="s">
        <v>204</v>
      </c>
    </row>
    <row r="39" spans="1:50" ht="22.15" customHeight="1" x14ac:dyDescent="0.25">
      <c r="A39" s="173"/>
      <c r="B39" s="416"/>
      <c r="C39" s="416"/>
      <c r="D39" s="416"/>
      <c r="E39" s="416"/>
      <c r="F39" s="420" t="s">
        <v>26</v>
      </c>
      <c r="G39" s="420"/>
      <c r="H39" s="420"/>
      <c r="I39" s="420" t="s">
        <v>27</v>
      </c>
      <c r="J39" s="420"/>
      <c r="K39" s="420"/>
      <c r="L39" s="420" t="s">
        <v>315</v>
      </c>
      <c r="M39" s="420" t="s">
        <v>28</v>
      </c>
      <c r="N39" s="420"/>
      <c r="O39" s="420"/>
      <c r="P39" s="420" t="s">
        <v>29</v>
      </c>
      <c r="Q39" s="420"/>
      <c r="R39" s="420"/>
      <c r="S39" s="420" t="s">
        <v>315</v>
      </c>
      <c r="T39" s="418"/>
      <c r="AW39" s="49" t="s">
        <v>207</v>
      </c>
      <c r="AX39" s="50" t="s">
        <v>208</v>
      </c>
    </row>
    <row r="40" spans="1:50" ht="40.9" customHeight="1" x14ac:dyDescent="0.25">
      <c r="A40" s="173"/>
      <c r="B40" s="294" t="s">
        <v>316</v>
      </c>
      <c r="C40" s="294" t="s">
        <v>317</v>
      </c>
      <c r="D40" s="294" t="s">
        <v>1</v>
      </c>
      <c r="E40" s="294" t="s">
        <v>318</v>
      </c>
      <c r="F40" s="295" t="s">
        <v>319</v>
      </c>
      <c r="G40" s="295" t="s">
        <v>320</v>
      </c>
      <c r="H40" s="295" t="s">
        <v>321</v>
      </c>
      <c r="I40" s="295" t="s">
        <v>319</v>
      </c>
      <c r="J40" s="295" t="s">
        <v>320</v>
      </c>
      <c r="K40" s="295" t="s">
        <v>321</v>
      </c>
      <c r="L40" s="420"/>
      <c r="M40" s="295" t="s">
        <v>319</v>
      </c>
      <c r="N40" s="295" t="s">
        <v>320</v>
      </c>
      <c r="O40" s="295" t="s">
        <v>321</v>
      </c>
      <c r="P40" s="295" t="s">
        <v>319</v>
      </c>
      <c r="Q40" s="295" t="s">
        <v>320</v>
      </c>
      <c r="R40" s="295" t="s">
        <v>321</v>
      </c>
      <c r="S40" s="420"/>
      <c r="T40" s="418"/>
      <c r="AW40" s="49" t="s">
        <v>215</v>
      </c>
      <c r="AX40" s="50" t="s">
        <v>216</v>
      </c>
    </row>
    <row r="41" spans="1:50" s="178" customFormat="1" ht="40.9" customHeight="1" x14ac:dyDescent="0.25">
      <c r="A41" s="174"/>
      <c r="B41" s="296"/>
      <c r="C41" s="296"/>
      <c r="D41" s="297"/>
      <c r="E41" s="297"/>
      <c r="F41" s="298"/>
      <c r="G41" s="298"/>
      <c r="H41" s="298"/>
      <c r="I41" s="298"/>
      <c r="J41" s="298"/>
      <c r="K41" s="298"/>
      <c r="L41" s="299">
        <f>IF(F41="x",5,0)+IF(G41="x",3,0)+IF(H41="x",1,0)+IF(I41="x",5,0)+IF(J41="x",3,0)+IF(K41="x",1,0)</f>
        <v>0</v>
      </c>
      <c r="M41" s="298"/>
      <c r="N41" s="298"/>
      <c r="O41" s="298"/>
      <c r="P41" s="298"/>
      <c r="Q41" s="298"/>
      <c r="R41" s="298"/>
      <c r="S41" s="299">
        <f>IF(M41="x",5,0)+IF(N41="x",3,0)+IF(O41="x",1,0)+IF(P41="x",1,0)+IF(Q41="x",3,0)+IF(R41="x",5,0)</f>
        <v>0</v>
      </c>
      <c r="T41" s="300">
        <f>L41+S41</f>
        <v>0</v>
      </c>
      <c r="U41" s="176"/>
      <c r="V41" s="176"/>
      <c r="W41" s="176"/>
      <c r="X41" s="176"/>
      <c r="Y41" s="176"/>
      <c r="Z41" s="176"/>
      <c r="AA41" s="176"/>
      <c r="AB41" s="177"/>
      <c r="AW41" s="179" t="s">
        <v>217</v>
      </c>
      <c r="AX41" s="180" t="s">
        <v>218</v>
      </c>
    </row>
    <row r="42" spans="1:50" s="178" customFormat="1" ht="40.9" customHeight="1" x14ac:dyDescent="0.25">
      <c r="A42" s="174"/>
      <c r="B42" s="296"/>
      <c r="C42" s="296"/>
      <c r="D42" s="297"/>
      <c r="E42" s="297"/>
      <c r="F42" s="298"/>
      <c r="G42" s="298"/>
      <c r="H42" s="298"/>
      <c r="I42" s="298"/>
      <c r="J42" s="298"/>
      <c r="K42" s="298"/>
      <c r="L42" s="299">
        <f>IF(F42="x",5,0)+IF(G42="x",3,0)+IF(H42="x",1,0)+IF(I42="x",5,0)+IF(J42="x",3,0)+IF(K42="x",1,0)</f>
        <v>0</v>
      </c>
      <c r="M42" s="298"/>
      <c r="N42" s="298"/>
      <c r="O42" s="298"/>
      <c r="P42" s="298"/>
      <c r="Q42" s="298"/>
      <c r="R42" s="298"/>
      <c r="S42" s="299">
        <f>IF(M42="x",5,0)+IF(N42="x",3,0)+IF(O42="x",1,0)+IF(P42="x",1,0)+IF(Q42="x",3,0)+IF(R42="x",5,0)</f>
        <v>0</v>
      </c>
      <c r="T42" s="300">
        <f t="shared" ref="T42:T46" si="10">L42+S42</f>
        <v>0</v>
      </c>
      <c r="U42" s="176"/>
      <c r="V42" s="176"/>
      <c r="W42" s="176"/>
      <c r="X42" s="176"/>
      <c r="Y42" s="176"/>
      <c r="Z42" s="176"/>
      <c r="AA42" s="176"/>
      <c r="AB42" s="177"/>
      <c r="AW42" s="179" t="s">
        <v>276</v>
      </c>
      <c r="AX42" s="180" t="s">
        <v>277</v>
      </c>
    </row>
    <row r="43" spans="1:50" s="178" customFormat="1" ht="40.9" customHeight="1" x14ac:dyDescent="0.25">
      <c r="A43" s="174"/>
      <c r="B43" s="296"/>
      <c r="C43" s="296"/>
      <c r="D43" s="297"/>
      <c r="E43" s="297"/>
      <c r="F43" s="298"/>
      <c r="G43" s="298"/>
      <c r="H43" s="298"/>
      <c r="I43" s="298"/>
      <c r="J43" s="298"/>
      <c r="K43" s="298"/>
      <c r="L43" s="299">
        <f>IF(F43="x",5,0)+IF(G43="x",3,0)+IF(H43="x",1,0)+IF(I43="x",5,0)+IF(J43="x",3,0)+IF(K43="x",1,0)</f>
        <v>0</v>
      </c>
      <c r="M43" s="298"/>
      <c r="N43" s="298"/>
      <c r="O43" s="298"/>
      <c r="P43" s="298"/>
      <c r="Q43" s="298"/>
      <c r="R43" s="298"/>
      <c r="S43" s="299">
        <f>IF(M43="x",5,0)+IF(N43="x",3,0)+IF(O43="x",1,0)+IF(P43="x",1,0)+IF(Q43="x",3,0)+IF(R43="x",5,0)</f>
        <v>0</v>
      </c>
      <c r="T43" s="300">
        <f t="shared" si="10"/>
        <v>0</v>
      </c>
      <c r="U43" s="176"/>
      <c r="V43" s="176"/>
      <c r="W43" s="176"/>
      <c r="X43" s="176"/>
      <c r="Y43" s="176"/>
      <c r="Z43" s="176"/>
      <c r="AA43" s="176"/>
      <c r="AB43" s="177"/>
      <c r="AW43" s="179" t="s">
        <v>278</v>
      </c>
      <c r="AX43" s="180" t="s">
        <v>279</v>
      </c>
    </row>
    <row r="44" spans="1:50" s="178" customFormat="1" ht="40.9" customHeight="1" x14ac:dyDescent="0.25">
      <c r="A44" s="174"/>
      <c r="B44" s="301"/>
      <c r="C44" s="296"/>
      <c r="D44" s="297"/>
      <c r="E44" s="297"/>
      <c r="F44" s="298"/>
      <c r="G44" s="298"/>
      <c r="H44" s="298"/>
      <c r="I44" s="298"/>
      <c r="J44" s="298"/>
      <c r="K44" s="298"/>
      <c r="L44" s="299">
        <f>IF(F44="x",5,0)+IF(G44="x",3,0)+IF(H44="x",1,0)+IF(I44="x",5,0)+IF(J44="x",3,0)+IF(K44="x",1,0)</f>
        <v>0</v>
      </c>
      <c r="M44" s="298"/>
      <c r="N44" s="298"/>
      <c r="O44" s="298"/>
      <c r="P44" s="298"/>
      <c r="Q44" s="298"/>
      <c r="R44" s="298"/>
      <c r="S44" s="299">
        <f>IF(M44="x",5,0)+IF(N44="x",3,0)+IF(O44="x",1,0)+IF(P44="x",1,0)+IF(Q44="x",3,0)+IF(R44="x",5,0)</f>
        <v>0</v>
      </c>
      <c r="T44" s="300">
        <f t="shared" si="10"/>
        <v>0</v>
      </c>
      <c r="U44" s="176"/>
      <c r="V44" s="176"/>
      <c r="W44" s="176"/>
      <c r="X44" s="176"/>
      <c r="Y44" s="176"/>
      <c r="Z44" s="176"/>
      <c r="AA44" s="176"/>
      <c r="AB44" s="177"/>
      <c r="AW44" s="179" t="s">
        <v>280</v>
      </c>
      <c r="AX44" s="180" t="s">
        <v>281</v>
      </c>
    </row>
    <row r="45" spans="1:50" s="178" customFormat="1" ht="40.9" customHeight="1" x14ac:dyDescent="0.25">
      <c r="A45" s="174"/>
      <c r="B45" s="301"/>
      <c r="C45" s="296"/>
      <c r="D45" s="297"/>
      <c r="E45" s="297"/>
      <c r="F45" s="298"/>
      <c r="G45" s="298"/>
      <c r="H45" s="298"/>
      <c r="I45" s="298"/>
      <c r="J45" s="298"/>
      <c r="K45" s="298"/>
      <c r="L45" s="299">
        <f>IF(F45="x",5,0)+IF(G45="x",3,0)+IF(H45="x",1,0)+IF(I45="x",5,0)+IF(J45="x",3,0)+IF(K45="x",1,0)</f>
        <v>0</v>
      </c>
      <c r="M45" s="298"/>
      <c r="N45" s="298"/>
      <c r="O45" s="298"/>
      <c r="P45" s="298"/>
      <c r="Q45" s="298"/>
      <c r="R45" s="298"/>
      <c r="S45" s="299">
        <f>IF(M45="x",5,0)+IF(N45="x",3,0)+IF(O45="x",1,0)+IF(P45="x",1,0)+IF(Q45="x",3,0)+IF(R45="x",5,0)</f>
        <v>0</v>
      </c>
      <c r="T45" s="300">
        <f t="shared" si="10"/>
        <v>0</v>
      </c>
      <c r="U45" s="176"/>
      <c r="V45" s="176"/>
      <c r="W45" s="176"/>
      <c r="X45" s="176"/>
      <c r="Y45" s="176"/>
      <c r="Z45" s="176"/>
      <c r="AA45" s="176"/>
      <c r="AB45" s="177"/>
      <c r="AW45" s="179"/>
      <c r="AX45" s="180"/>
    </row>
    <row r="46" spans="1:50" s="178" customFormat="1" ht="40.9" customHeight="1" x14ac:dyDescent="0.25">
      <c r="A46" s="174"/>
      <c r="B46" s="301"/>
      <c r="C46" s="296"/>
      <c r="D46" s="297"/>
      <c r="E46" s="297"/>
      <c r="F46" s="302"/>
      <c r="G46" s="302"/>
      <c r="H46" s="302"/>
      <c r="I46" s="302"/>
      <c r="J46" s="302"/>
      <c r="K46" s="302"/>
      <c r="L46" s="299">
        <f t="shared" ref="L46" si="11">IF(F46="x",5,0)+IF(G46="x",3,0)+IF(H46="x",1,0)+IF(I46="x",5,0)+IF(J46="x",3,0)+IF(K46="x",1,0)</f>
        <v>0</v>
      </c>
      <c r="M46" s="302"/>
      <c r="N46" s="302"/>
      <c r="O46" s="302"/>
      <c r="P46" s="302"/>
      <c r="Q46" s="302"/>
      <c r="R46" s="302"/>
      <c r="S46" s="299">
        <f t="shared" ref="S46" si="12">IF(M46="x",5,0)+IF(N46="x",3,0)+IF(O46="x",1,0)+IF(P46="x",1,0)+IF(Q46="x",3,0)+IF(R46="x",5,0)</f>
        <v>0</v>
      </c>
      <c r="T46" s="300">
        <f t="shared" si="10"/>
        <v>0</v>
      </c>
      <c r="U46" s="176"/>
      <c r="V46" s="176"/>
      <c r="W46" s="176"/>
      <c r="X46" s="176"/>
      <c r="Y46" s="176"/>
      <c r="Z46" s="176"/>
      <c r="AA46" s="176"/>
      <c r="AB46" s="177"/>
      <c r="AW46" s="179"/>
      <c r="AX46" s="180"/>
    </row>
    <row r="47" spans="1:50" s="60" customFormat="1" ht="40.9" customHeight="1" thickBot="1" x14ac:dyDescent="0.3">
      <c r="A47" s="173"/>
      <c r="B47" s="415"/>
      <c r="C47" s="415"/>
      <c r="D47" s="415"/>
      <c r="E47" s="415"/>
      <c r="F47" s="415" t="s">
        <v>313</v>
      </c>
      <c r="G47" s="415"/>
      <c r="H47" s="415"/>
      <c r="I47" s="415"/>
      <c r="J47" s="415"/>
      <c r="K47" s="415"/>
      <c r="L47" s="415">
        <f>SUM(L41:L44)</f>
        <v>0</v>
      </c>
      <c r="M47" s="415" t="s">
        <v>329</v>
      </c>
      <c r="N47" s="415"/>
      <c r="O47" s="415"/>
      <c r="P47" s="415"/>
      <c r="Q47" s="415"/>
      <c r="R47" s="415"/>
      <c r="S47" s="415">
        <f>SUM(S41:S44)</f>
        <v>0</v>
      </c>
      <c r="T47" s="409">
        <f ca="1">SUM(T41:T48)</f>
        <v>30</v>
      </c>
      <c r="AW47" s="133"/>
      <c r="AX47" s="134"/>
    </row>
    <row r="48" spans="1:50" s="60" customFormat="1" ht="40.9" customHeight="1" x14ac:dyDescent="0.25">
      <c r="A48" s="173"/>
      <c r="B48" s="415"/>
      <c r="C48" s="415"/>
      <c r="D48" s="415"/>
      <c r="E48" s="415"/>
      <c r="F48" s="415"/>
      <c r="G48" s="415"/>
      <c r="H48" s="415"/>
      <c r="I48" s="415"/>
      <c r="J48" s="415"/>
      <c r="K48" s="415"/>
      <c r="L48" s="415"/>
      <c r="M48" s="415"/>
      <c r="N48" s="415"/>
      <c r="O48" s="415"/>
      <c r="P48" s="415"/>
      <c r="Q48" s="415"/>
      <c r="R48" s="415"/>
      <c r="S48" s="415"/>
      <c r="T48" s="410"/>
      <c r="AW48" s="135"/>
      <c r="AX48" s="136"/>
    </row>
    <row r="49" spans="49:50" ht="40.9" customHeight="1" x14ac:dyDescent="0.25">
      <c r="AW49" s="42"/>
      <c r="AX49" s="42"/>
    </row>
    <row r="50" spans="49:50" ht="40.9" customHeight="1" x14ac:dyDescent="0.25">
      <c r="AW50" s="42"/>
      <c r="AX50" s="42"/>
    </row>
    <row r="51" spans="49:50" ht="40.9" customHeight="1" x14ac:dyDescent="0.25">
      <c r="AW51" s="42"/>
      <c r="AX51" s="42"/>
    </row>
    <row r="52" spans="49:50" ht="40.9" customHeight="1" x14ac:dyDescent="0.25">
      <c r="AW52" s="42"/>
      <c r="AX52" s="42"/>
    </row>
    <row r="53" spans="49:50" ht="40.9" customHeight="1" x14ac:dyDescent="0.25">
      <c r="AW53" s="42"/>
      <c r="AX53" s="42"/>
    </row>
    <row r="54" spans="49:50" ht="40.9" customHeight="1" x14ac:dyDescent="0.25">
      <c r="AW54" s="42"/>
      <c r="AX54" s="42"/>
    </row>
    <row r="55" spans="49:50" ht="40.9" customHeight="1" x14ac:dyDescent="0.25">
      <c r="AW55" s="42"/>
      <c r="AX55" s="42"/>
    </row>
    <row r="56" spans="49:50" ht="40.9" customHeight="1" x14ac:dyDescent="0.25">
      <c r="AW56" s="42"/>
      <c r="AX56" s="42"/>
    </row>
    <row r="57" spans="49:50" ht="40.9" customHeight="1" x14ac:dyDescent="0.25">
      <c r="AW57" s="42"/>
      <c r="AX57" s="42"/>
    </row>
    <row r="58" spans="49:50" ht="40.9" customHeight="1" x14ac:dyDescent="0.25">
      <c r="AW58" s="42"/>
      <c r="AX58" s="42"/>
    </row>
    <row r="59" spans="49:50" ht="40.9" customHeight="1" x14ac:dyDescent="0.25">
      <c r="AW59" s="42"/>
      <c r="AX59" s="42"/>
    </row>
    <row r="60" spans="49:50" ht="40.9" customHeight="1" x14ac:dyDescent="0.25">
      <c r="AW60" s="42"/>
      <c r="AX60" s="42"/>
    </row>
    <row r="61" spans="49:50" ht="40.9" customHeight="1" x14ac:dyDescent="0.25">
      <c r="AW61" s="42"/>
      <c r="AX61" s="42"/>
    </row>
    <row r="62" spans="49:50" ht="40.9" customHeight="1" x14ac:dyDescent="0.25">
      <c r="AW62" s="42"/>
      <c r="AX62" s="42"/>
    </row>
    <row r="63" spans="49:50" ht="40.9" customHeight="1" x14ac:dyDescent="0.25">
      <c r="AW63" s="42"/>
      <c r="AX63" s="42"/>
    </row>
    <row r="64" spans="49:50" ht="40.9" customHeight="1" x14ac:dyDescent="0.25">
      <c r="AW64" s="42"/>
      <c r="AX64" s="42"/>
    </row>
    <row r="65" spans="49:50" ht="40.9" customHeight="1" x14ac:dyDescent="0.25">
      <c r="AW65" s="42"/>
      <c r="AX65" s="42"/>
    </row>
    <row r="66" spans="49:50" ht="40.9" customHeight="1" x14ac:dyDescent="0.25">
      <c r="AW66" s="42"/>
      <c r="AX66" s="42"/>
    </row>
    <row r="67" spans="49:50" ht="40.9" customHeight="1" x14ac:dyDescent="0.25">
      <c r="AW67" s="42"/>
      <c r="AX67" s="42"/>
    </row>
    <row r="68" spans="49:50" ht="40.9" customHeight="1" x14ac:dyDescent="0.25">
      <c r="AW68" s="42"/>
      <c r="AX68" s="42"/>
    </row>
    <row r="69" spans="49:50" ht="40.9" customHeight="1" x14ac:dyDescent="0.25">
      <c r="AW69" s="42"/>
      <c r="AX69" s="42"/>
    </row>
    <row r="70" spans="49:50" ht="40.9" customHeight="1" x14ac:dyDescent="0.25">
      <c r="AW70" s="42"/>
      <c r="AX70" s="42"/>
    </row>
    <row r="71" spans="49:50" ht="40.9" customHeight="1" x14ac:dyDescent="0.25">
      <c r="AW71" s="42"/>
      <c r="AX71" s="42"/>
    </row>
    <row r="72" spans="49:50" ht="40.9" customHeight="1" x14ac:dyDescent="0.25">
      <c r="AW72" s="42"/>
      <c r="AX72" s="42"/>
    </row>
    <row r="73" spans="49:50" ht="40.9" customHeight="1" x14ac:dyDescent="0.25">
      <c r="AW73" s="42"/>
      <c r="AX73" s="42"/>
    </row>
    <row r="74" spans="49:50" ht="40.9" customHeight="1" x14ac:dyDescent="0.25">
      <c r="AW74" s="42"/>
      <c r="AX74" s="42"/>
    </row>
    <row r="75" spans="49:50" ht="40.9" customHeight="1" x14ac:dyDescent="0.25">
      <c r="AW75" s="42"/>
      <c r="AX75" s="42"/>
    </row>
    <row r="76" spans="49:50" ht="40.9" customHeight="1" x14ac:dyDescent="0.25">
      <c r="AW76" s="42"/>
      <c r="AX76" s="42"/>
    </row>
    <row r="77" spans="49:50" ht="40.9" customHeight="1" x14ac:dyDescent="0.25">
      <c r="AW77" s="42"/>
      <c r="AX77" s="42"/>
    </row>
    <row r="78" spans="49:50" ht="40.9" customHeight="1" x14ac:dyDescent="0.25">
      <c r="AW78" s="42"/>
      <c r="AX78" s="42"/>
    </row>
    <row r="79" spans="49:50" ht="40.9" customHeight="1" x14ac:dyDescent="0.25">
      <c r="AW79" s="42"/>
      <c r="AX79" s="42"/>
    </row>
    <row r="80" spans="49:50" ht="40.9" customHeight="1" x14ac:dyDescent="0.25">
      <c r="AW80" s="42"/>
      <c r="AX80" s="42"/>
    </row>
    <row r="81" spans="49:50" ht="40.9" customHeight="1" x14ac:dyDescent="0.25">
      <c r="AW81" s="42"/>
      <c r="AX81" s="42"/>
    </row>
    <row r="82" spans="49:50" ht="40.9" customHeight="1" x14ac:dyDescent="0.25">
      <c r="AW82" s="42"/>
      <c r="AX82" s="42"/>
    </row>
    <row r="83" spans="49:50" ht="40.9" customHeight="1" x14ac:dyDescent="0.25">
      <c r="AW83" s="42"/>
      <c r="AX83" s="42"/>
    </row>
    <row r="84" spans="49:50" ht="40.9" customHeight="1" x14ac:dyDescent="0.25">
      <c r="AW84" s="42"/>
      <c r="AX84" s="42"/>
    </row>
    <row r="85" spans="49:50" ht="40.9" customHeight="1" x14ac:dyDescent="0.25">
      <c r="AW85" s="42"/>
      <c r="AX85" s="42"/>
    </row>
    <row r="86" spans="49:50" ht="40.9" customHeight="1" x14ac:dyDescent="0.25">
      <c r="AW86" s="42"/>
      <c r="AX86" s="42"/>
    </row>
    <row r="87" spans="49:50" ht="40.9" customHeight="1" x14ac:dyDescent="0.25">
      <c r="AW87" s="42"/>
      <c r="AX87" s="42"/>
    </row>
    <row r="88" spans="49:50" ht="40.9" customHeight="1" x14ac:dyDescent="0.25">
      <c r="AW88" s="42"/>
      <c r="AX88" s="42"/>
    </row>
    <row r="89" spans="49:50" ht="40.9" customHeight="1" x14ac:dyDescent="0.25">
      <c r="AW89" s="42"/>
      <c r="AX89" s="42"/>
    </row>
    <row r="90" spans="49:50" ht="40.9" customHeight="1" x14ac:dyDescent="0.25">
      <c r="AW90" s="42"/>
      <c r="AX90" s="42"/>
    </row>
    <row r="91" spans="49:50" ht="40.9" customHeight="1" x14ac:dyDescent="0.25">
      <c r="AW91" s="42"/>
      <c r="AX91" s="42"/>
    </row>
    <row r="92" spans="49:50" ht="40.9" customHeight="1" x14ac:dyDescent="0.25">
      <c r="AW92" s="42"/>
      <c r="AX92" s="42"/>
    </row>
    <row r="93" spans="49:50" ht="40.9" customHeight="1" x14ac:dyDescent="0.25">
      <c r="AW93" s="42"/>
      <c r="AX93" s="42"/>
    </row>
    <row r="94" spans="49:50" ht="40.9" customHeight="1" x14ac:dyDescent="0.25">
      <c r="AW94" s="42"/>
      <c r="AX94" s="42"/>
    </row>
    <row r="95" spans="49:50" ht="40.9" customHeight="1" x14ac:dyDescent="0.25">
      <c r="AW95" s="42"/>
      <c r="AX95" s="42"/>
    </row>
    <row r="96" spans="49:50" ht="40.9" customHeight="1" x14ac:dyDescent="0.25">
      <c r="AW96" s="42"/>
      <c r="AX96" s="42"/>
    </row>
    <row r="97" spans="49:50" ht="40.9" customHeight="1" x14ac:dyDescent="0.25">
      <c r="AW97" s="42"/>
      <c r="AX97" s="42"/>
    </row>
    <row r="98" spans="49:50" ht="40.9" customHeight="1" x14ac:dyDescent="0.25">
      <c r="AW98" s="42"/>
      <c r="AX98" s="42"/>
    </row>
    <row r="99" spans="49:50" ht="40.9" customHeight="1" x14ac:dyDescent="0.25">
      <c r="AW99" s="42"/>
      <c r="AX99" s="42"/>
    </row>
    <row r="100" spans="49:50" ht="40.9" customHeight="1" x14ac:dyDescent="0.25">
      <c r="AW100" s="42"/>
      <c r="AX100" s="42"/>
    </row>
    <row r="101" spans="49:50" ht="40.9" customHeight="1" x14ac:dyDescent="0.25">
      <c r="AW101" s="42"/>
      <c r="AX101" s="42"/>
    </row>
    <row r="102" spans="49:50" ht="40.9" customHeight="1" x14ac:dyDescent="0.25">
      <c r="AW102" s="42"/>
      <c r="AX102" s="42"/>
    </row>
    <row r="103" spans="49:50" ht="40.9" customHeight="1" x14ac:dyDescent="0.25">
      <c r="AW103" s="42"/>
      <c r="AX103" s="42"/>
    </row>
    <row r="104" spans="49:50" ht="40.9" customHeight="1" x14ac:dyDescent="0.25">
      <c r="AW104" s="42"/>
      <c r="AX104" s="42"/>
    </row>
    <row r="105" spans="49:50" ht="40.9" customHeight="1" x14ac:dyDescent="0.25">
      <c r="AW105" s="42"/>
      <c r="AX105" s="42"/>
    </row>
    <row r="106" spans="49:50" ht="40.9" customHeight="1" x14ac:dyDescent="0.25">
      <c r="AW106" s="42"/>
      <c r="AX106" s="42"/>
    </row>
    <row r="107" spans="49:50" ht="40.9" customHeight="1" x14ac:dyDescent="0.25">
      <c r="AW107" s="42"/>
      <c r="AX107" s="42"/>
    </row>
    <row r="108" spans="49:50" ht="40.9" customHeight="1" x14ac:dyDescent="0.25">
      <c r="AW108" s="42"/>
      <c r="AX108" s="42"/>
    </row>
    <row r="109" spans="49:50" ht="40.9" customHeight="1" x14ac:dyDescent="0.25">
      <c r="AW109" s="42"/>
      <c r="AX109" s="42"/>
    </row>
    <row r="110" spans="49:50" ht="40.9" customHeight="1" x14ac:dyDescent="0.25">
      <c r="AW110" s="42"/>
      <c r="AX110" s="42"/>
    </row>
    <row r="111" spans="49:50" ht="40.9" customHeight="1" x14ac:dyDescent="0.25">
      <c r="AW111" s="42"/>
      <c r="AX111" s="42"/>
    </row>
    <row r="112" spans="49:50" ht="40.9" customHeight="1" x14ac:dyDescent="0.25">
      <c r="AW112" s="42"/>
      <c r="AX112" s="42"/>
    </row>
    <row r="113" spans="49:50" ht="40.9" customHeight="1" x14ac:dyDescent="0.25">
      <c r="AW113" s="42"/>
      <c r="AX113" s="42"/>
    </row>
    <row r="114" spans="49:50" ht="40.9" customHeight="1" x14ac:dyDescent="0.25">
      <c r="AW114" s="42"/>
      <c r="AX114" s="42"/>
    </row>
    <row r="115" spans="49:50" ht="40.9" customHeight="1" x14ac:dyDescent="0.25">
      <c r="AW115" s="42"/>
      <c r="AX115" s="42"/>
    </row>
    <row r="116" spans="49:50" ht="40.9" customHeight="1" x14ac:dyDescent="0.25">
      <c r="AW116" s="42"/>
      <c r="AX116" s="42"/>
    </row>
    <row r="117" spans="49:50" ht="40.9" customHeight="1" x14ac:dyDescent="0.25">
      <c r="AW117" s="42"/>
      <c r="AX117" s="42"/>
    </row>
    <row r="118" spans="49:50" ht="40.9" customHeight="1" x14ac:dyDescent="0.25">
      <c r="AW118" s="42"/>
      <c r="AX118" s="42"/>
    </row>
    <row r="119" spans="49:50" ht="40.9" customHeight="1" x14ac:dyDescent="0.25">
      <c r="AW119" s="42"/>
      <c r="AX119" s="42"/>
    </row>
    <row r="120" spans="49:50" ht="40.9" customHeight="1" x14ac:dyDescent="0.25">
      <c r="AW120" s="42"/>
      <c r="AX120" s="42"/>
    </row>
    <row r="121" spans="49:50" ht="40.9" customHeight="1" x14ac:dyDescent="0.25">
      <c r="AW121" s="42"/>
      <c r="AX121" s="42"/>
    </row>
    <row r="122" spans="49:50" ht="40.9" customHeight="1" x14ac:dyDescent="0.25">
      <c r="AW122" s="42"/>
      <c r="AX122" s="42"/>
    </row>
    <row r="123" spans="49:50" ht="40.9" customHeight="1" x14ac:dyDescent="0.25">
      <c r="AW123" s="42"/>
      <c r="AX123" s="42"/>
    </row>
    <row r="124" spans="49:50" ht="40.9" customHeight="1" x14ac:dyDescent="0.25">
      <c r="AW124" s="42"/>
      <c r="AX124" s="42"/>
    </row>
    <row r="125" spans="49:50" ht="40.9" customHeight="1" x14ac:dyDescent="0.25">
      <c r="AW125" s="42"/>
      <c r="AX125" s="42"/>
    </row>
    <row r="126" spans="49:50" ht="40.9" customHeight="1" x14ac:dyDescent="0.25">
      <c r="AW126" s="42"/>
      <c r="AX126" s="42"/>
    </row>
    <row r="127" spans="49:50" ht="40.9" customHeight="1" x14ac:dyDescent="0.25">
      <c r="AW127" s="42"/>
      <c r="AX127" s="42"/>
    </row>
    <row r="128" spans="49:50" ht="40.9" customHeight="1" x14ac:dyDescent="0.25">
      <c r="AW128" s="42"/>
      <c r="AX128" s="42"/>
    </row>
    <row r="129" spans="49:50" ht="40.9" customHeight="1" x14ac:dyDescent="0.25">
      <c r="AW129" s="42"/>
      <c r="AX129" s="42"/>
    </row>
    <row r="130" spans="49:50" ht="40.9" customHeight="1" x14ac:dyDescent="0.25">
      <c r="AW130" s="42"/>
      <c r="AX130" s="42"/>
    </row>
    <row r="131" spans="49:50" ht="40.9" customHeight="1" x14ac:dyDescent="0.25">
      <c r="AW131" s="42"/>
      <c r="AX131" s="42"/>
    </row>
    <row r="132" spans="49:50" ht="40.9" customHeight="1" x14ac:dyDescent="0.25">
      <c r="AW132" s="42"/>
      <c r="AX132" s="42"/>
    </row>
    <row r="133" spans="49:50" ht="40.9" customHeight="1" x14ac:dyDescent="0.25">
      <c r="AW133" s="42"/>
      <c r="AX133" s="42"/>
    </row>
    <row r="134" spans="49:50" ht="40.9" customHeight="1" x14ac:dyDescent="0.25">
      <c r="AW134" s="42"/>
      <c r="AX134" s="42"/>
    </row>
    <row r="135" spans="49:50" ht="40.9" customHeight="1" x14ac:dyDescent="0.25">
      <c r="AW135" s="42"/>
      <c r="AX135" s="42"/>
    </row>
    <row r="136" spans="49:50" ht="40.9" customHeight="1" x14ac:dyDescent="0.25">
      <c r="AW136" s="42"/>
      <c r="AX136" s="42"/>
    </row>
    <row r="137" spans="49:50" ht="40.9" customHeight="1" x14ac:dyDescent="0.25">
      <c r="AW137" s="42"/>
      <c r="AX137" s="42"/>
    </row>
    <row r="138" spans="49:50" ht="40.9" customHeight="1" x14ac:dyDescent="0.25">
      <c r="AW138" s="42"/>
      <c r="AX138" s="42"/>
    </row>
    <row r="139" spans="49:50" ht="40.9" customHeight="1" x14ac:dyDescent="0.25">
      <c r="AW139" s="42"/>
      <c r="AX139" s="42"/>
    </row>
    <row r="140" spans="49:50" ht="40.9" customHeight="1" x14ac:dyDescent="0.25">
      <c r="AW140" s="42"/>
      <c r="AX140" s="42"/>
    </row>
    <row r="141" spans="49:50" ht="40.9" customHeight="1" x14ac:dyDescent="0.25">
      <c r="AW141" s="42"/>
      <c r="AX141" s="42"/>
    </row>
    <row r="142" spans="49:50" ht="40.9" customHeight="1" x14ac:dyDescent="0.25">
      <c r="AW142" s="42"/>
      <c r="AX142" s="42"/>
    </row>
    <row r="143" spans="49:50" ht="40.9" customHeight="1" x14ac:dyDescent="0.25">
      <c r="AW143" s="42"/>
      <c r="AX143" s="42"/>
    </row>
    <row r="144" spans="49:50" ht="40.9" customHeight="1" x14ac:dyDescent="0.25">
      <c r="AW144" s="42"/>
      <c r="AX144" s="42"/>
    </row>
    <row r="145" spans="49:50" ht="40.9" customHeight="1" x14ac:dyDescent="0.25">
      <c r="AW145" s="42"/>
      <c r="AX145" s="42"/>
    </row>
    <row r="146" spans="49:50" ht="40.9" customHeight="1" x14ac:dyDescent="0.25">
      <c r="AW146" s="42"/>
      <c r="AX146" s="42"/>
    </row>
    <row r="147" spans="49:50" ht="40.9" customHeight="1" x14ac:dyDescent="0.25">
      <c r="AW147" s="42"/>
      <c r="AX147" s="42"/>
    </row>
    <row r="148" spans="49:50" ht="40.9" customHeight="1" x14ac:dyDescent="0.25">
      <c r="AW148" s="42"/>
      <c r="AX148" s="42"/>
    </row>
    <row r="149" spans="49:50" ht="40.9" customHeight="1" x14ac:dyDescent="0.25">
      <c r="AW149" s="42"/>
      <c r="AX149" s="42"/>
    </row>
    <row r="150" spans="49:50" ht="40.9" customHeight="1" x14ac:dyDescent="0.25">
      <c r="AW150" s="42"/>
      <c r="AX150" s="42"/>
    </row>
    <row r="151" spans="49:50" ht="40.9" customHeight="1" x14ac:dyDescent="0.25">
      <c r="AW151" s="42"/>
      <c r="AX151" s="42"/>
    </row>
    <row r="152" spans="49:50" ht="40.9" customHeight="1" x14ac:dyDescent="0.25">
      <c r="AW152" s="42"/>
      <c r="AX152" s="42"/>
    </row>
    <row r="153" spans="49:50" ht="40.9" customHeight="1" x14ac:dyDescent="0.25">
      <c r="AW153" s="42"/>
      <c r="AX153" s="42"/>
    </row>
    <row r="154" spans="49:50" ht="40.9" customHeight="1" x14ac:dyDescent="0.25">
      <c r="AW154" s="42"/>
      <c r="AX154" s="42"/>
    </row>
    <row r="155" spans="49:50" ht="40.9" customHeight="1" x14ac:dyDescent="0.25">
      <c r="AW155" s="42"/>
      <c r="AX155" s="42"/>
    </row>
    <row r="156" spans="49:50" ht="40.9" customHeight="1" x14ac:dyDescent="0.25">
      <c r="AW156" s="42"/>
      <c r="AX156" s="42"/>
    </row>
    <row r="157" spans="49:50" ht="40.9" customHeight="1" x14ac:dyDescent="0.25">
      <c r="AW157" s="42"/>
      <c r="AX157" s="42"/>
    </row>
    <row r="158" spans="49:50" ht="40.9" customHeight="1" x14ac:dyDescent="0.25">
      <c r="AW158" s="42"/>
      <c r="AX158" s="42"/>
    </row>
    <row r="159" spans="49:50" ht="40.9" customHeight="1" x14ac:dyDescent="0.25">
      <c r="AW159" s="42"/>
      <c r="AX159" s="42"/>
    </row>
    <row r="160" spans="49:50" ht="40.9" customHeight="1" x14ac:dyDescent="0.25">
      <c r="AW160" s="42"/>
      <c r="AX160" s="42"/>
    </row>
    <row r="161" spans="49:50" ht="40.9" customHeight="1" x14ac:dyDescent="0.25">
      <c r="AW161" s="42"/>
      <c r="AX161" s="42"/>
    </row>
    <row r="162" spans="49:50" ht="40.9" customHeight="1" x14ac:dyDescent="0.25">
      <c r="AW162" s="42"/>
      <c r="AX162" s="42"/>
    </row>
    <row r="163" spans="49:50" ht="40.9" customHeight="1" x14ac:dyDescent="0.25">
      <c r="AW163" s="42"/>
      <c r="AX163" s="42"/>
    </row>
    <row r="164" spans="49:50" ht="40.9" customHeight="1" x14ac:dyDescent="0.25">
      <c r="AW164" s="42"/>
      <c r="AX164" s="42"/>
    </row>
    <row r="165" spans="49:50" ht="40.9" customHeight="1" x14ac:dyDescent="0.25">
      <c r="AW165" s="42"/>
      <c r="AX165" s="42"/>
    </row>
    <row r="166" spans="49:50" ht="40.9" customHeight="1" x14ac:dyDescent="0.25">
      <c r="AW166" s="42"/>
      <c r="AX166" s="42"/>
    </row>
    <row r="167" spans="49:50" ht="40.9" customHeight="1" x14ac:dyDescent="0.25">
      <c r="AW167" s="42"/>
      <c r="AX167" s="42"/>
    </row>
    <row r="168" spans="49:50" ht="40.9" customHeight="1" x14ac:dyDescent="0.25">
      <c r="AW168" s="42"/>
      <c r="AX168" s="42"/>
    </row>
    <row r="169" spans="49:50" ht="40.9" customHeight="1" x14ac:dyDescent="0.25">
      <c r="AW169" s="42"/>
      <c r="AX169" s="42"/>
    </row>
    <row r="170" spans="49:50" ht="40.9" customHeight="1" x14ac:dyDescent="0.25">
      <c r="AW170" s="42"/>
      <c r="AX170" s="42"/>
    </row>
    <row r="171" spans="49:50" ht="40.9" customHeight="1" x14ac:dyDescent="0.25">
      <c r="AW171" s="42"/>
      <c r="AX171" s="42"/>
    </row>
    <row r="172" spans="49:50" ht="40.9" customHeight="1" x14ac:dyDescent="0.25">
      <c r="AW172" s="42"/>
      <c r="AX172" s="42"/>
    </row>
    <row r="173" spans="49:50" ht="40.9" customHeight="1" x14ac:dyDescent="0.25">
      <c r="AW173" s="42"/>
      <c r="AX173" s="42"/>
    </row>
    <row r="174" spans="49:50" ht="40.9" customHeight="1" x14ac:dyDescent="0.25">
      <c r="AW174" s="42"/>
      <c r="AX174" s="42"/>
    </row>
    <row r="175" spans="49:50" ht="40.9" customHeight="1" x14ac:dyDescent="0.25">
      <c r="AW175" s="42"/>
      <c r="AX175" s="42"/>
    </row>
    <row r="176" spans="49:50" ht="40.9" customHeight="1" x14ac:dyDescent="0.25">
      <c r="AW176" s="42"/>
      <c r="AX176" s="42"/>
    </row>
    <row r="177" spans="49:50" ht="40.9" customHeight="1" x14ac:dyDescent="0.25">
      <c r="AW177" s="42"/>
      <c r="AX177" s="42"/>
    </row>
    <row r="178" spans="49:50" ht="40.9" customHeight="1" x14ac:dyDescent="0.25">
      <c r="AW178" s="42"/>
      <c r="AX178" s="42"/>
    </row>
    <row r="179" spans="49:50" ht="40.9" customHeight="1" x14ac:dyDescent="0.25">
      <c r="AW179" s="42"/>
      <c r="AX179" s="42"/>
    </row>
    <row r="180" spans="49:50" ht="40.9" customHeight="1" x14ac:dyDescent="0.25">
      <c r="AW180" s="42"/>
      <c r="AX180" s="42"/>
    </row>
    <row r="181" spans="49:50" ht="40.9" customHeight="1" x14ac:dyDescent="0.25">
      <c r="AW181" s="42"/>
      <c r="AX181" s="42"/>
    </row>
    <row r="182" spans="49:50" ht="40.9" customHeight="1" x14ac:dyDescent="0.25">
      <c r="AW182" s="42"/>
      <c r="AX182" s="42"/>
    </row>
    <row r="183" spans="49:50" ht="40.9" customHeight="1" x14ac:dyDescent="0.25">
      <c r="AW183" s="42"/>
      <c r="AX183" s="42"/>
    </row>
    <row r="184" spans="49:50" ht="40.9" customHeight="1" x14ac:dyDescent="0.25">
      <c r="AW184" s="42"/>
      <c r="AX184" s="42"/>
    </row>
    <row r="185" spans="49:50" ht="40.9" customHeight="1" x14ac:dyDescent="0.25">
      <c r="AW185" s="42"/>
      <c r="AX185" s="42"/>
    </row>
    <row r="186" spans="49:50" ht="40.9" customHeight="1" x14ac:dyDescent="0.25">
      <c r="AW186" s="42"/>
      <c r="AX186" s="42"/>
    </row>
    <row r="187" spans="49:50" ht="40.9" customHeight="1" x14ac:dyDescent="0.25">
      <c r="AW187" s="42"/>
      <c r="AX187" s="42"/>
    </row>
    <row r="188" spans="49:50" ht="40.9" customHeight="1" x14ac:dyDescent="0.25">
      <c r="AW188" s="42"/>
      <c r="AX188" s="42"/>
    </row>
    <row r="189" spans="49:50" ht="40.9" customHeight="1" x14ac:dyDescent="0.25">
      <c r="AW189" s="42"/>
      <c r="AX189" s="42"/>
    </row>
    <row r="190" spans="49:50" ht="40.9" customHeight="1" x14ac:dyDescent="0.25">
      <c r="AW190" s="42"/>
      <c r="AX190" s="42"/>
    </row>
    <row r="191" spans="49:50" ht="40.9" customHeight="1" x14ac:dyDescent="0.25">
      <c r="AW191" s="42"/>
      <c r="AX191" s="42"/>
    </row>
    <row r="192" spans="49:50" ht="40.9" customHeight="1" x14ac:dyDescent="0.25">
      <c r="AW192" s="42"/>
      <c r="AX192" s="42"/>
    </row>
    <row r="193" spans="49:50" ht="40.9" customHeight="1" x14ac:dyDescent="0.25">
      <c r="AW193" s="42"/>
      <c r="AX193" s="42"/>
    </row>
    <row r="194" spans="49:50" ht="40.9" customHeight="1" x14ac:dyDescent="0.25">
      <c r="AW194" s="42"/>
      <c r="AX194" s="42"/>
    </row>
    <row r="195" spans="49:50" ht="40.9" customHeight="1" x14ac:dyDescent="0.25">
      <c r="AW195" s="42"/>
      <c r="AX195" s="42"/>
    </row>
    <row r="196" spans="49:50" ht="40.9" customHeight="1" x14ac:dyDescent="0.25">
      <c r="AW196" s="42"/>
      <c r="AX196" s="42"/>
    </row>
    <row r="197" spans="49:50" ht="40.9" customHeight="1" x14ac:dyDescent="0.25">
      <c r="AW197" s="42"/>
      <c r="AX197" s="42"/>
    </row>
    <row r="198" spans="49:50" ht="40.9" customHeight="1" x14ac:dyDescent="0.25">
      <c r="AW198" s="42"/>
      <c r="AX198" s="42"/>
    </row>
    <row r="199" spans="49:50" ht="40.9" customHeight="1" x14ac:dyDescent="0.25">
      <c r="AW199" s="42"/>
      <c r="AX199" s="42"/>
    </row>
    <row r="200" spans="49:50" ht="40.9" customHeight="1" x14ac:dyDescent="0.25">
      <c r="AW200" s="42"/>
      <c r="AX200" s="42"/>
    </row>
    <row r="201" spans="49:50" ht="40.9" customHeight="1" x14ac:dyDescent="0.25">
      <c r="AW201" s="42"/>
      <c r="AX201" s="42"/>
    </row>
    <row r="202" spans="49:50" ht="40.9" customHeight="1" x14ac:dyDescent="0.25">
      <c r="AW202" s="42"/>
      <c r="AX202" s="42"/>
    </row>
    <row r="203" spans="49:50" ht="40.9" customHeight="1" x14ac:dyDescent="0.25">
      <c r="AW203" s="42"/>
      <c r="AX203" s="42"/>
    </row>
    <row r="204" spans="49:50" ht="40.9" customHeight="1" x14ac:dyDescent="0.25">
      <c r="AW204" s="42"/>
      <c r="AX204" s="42"/>
    </row>
    <row r="205" spans="49:50" ht="40.9" customHeight="1" x14ac:dyDescent="0.25">
      <c r="AW205" s="42"/>
      <c r="AX205" s="42"/>
    </row>
    <row r="206" spans="49:50" ht="40.9" customHeight="1" x14ac:dyDescent="0.25">
      <c r="AW206" s="42"/>
      <c r="AX206" s="42"/>
    </row>
    <row r="207" spans="49:50" ht="40.9" customHeight="1" x14ac:dyDescent="0.25">
      <c r="AW207" s="42"/>
      <c r="AX207" s="42"/>
    </row>
    <row r="208" spans="49:50" ht="40.9" customHeight="1" x14ac:dyDescent="0.25">
      <c r="AW208" s="42"/>
      <c r="AX208" s="42"/>
    </row>
    <row r="209" spans="49:50" ht="40.9" customHeight="1" x14ac:dyDescent="0.25">
      <c r="AW209" s="42"/>
      <c r="AX209" s="42"/>
    </row>
    <row r="210" spans="49:50" ht="40.9" customHeight="1" x14ac:dyDescent="0.25">
      <c r="AW210" s="42"/>
      <c r="AX210" s="42"/>
    </row>
    <row r="211" spans="49:50" ht="40.9" customHeight="1" x14ac:dyDescent="0.25">
      <c r="AW211" s="42"/>
      <c r="AX211" s="42"/>
    </row>
    <row r="212" spans="49:50" ht="40.9" customHeight="1" x14ac:dyDescent="0.25">
      <c r="AW212" s="42"/>
      <c r="AX212" s="42"/>
    </row>
    <row r="213" spans="49:50" ht="40.9" customHeight="1" x14ac:dyDescent="0.25">
      <c r="AW213" s="42"/>
      <c r="AX213" s="42"/>
    </row>
    <row r="214" spans="49:50" ht="40.9" customHeight="1" x14ac:dyDescent="0.25">
      <c r="AW214" s="42"/>
      <c r="AX214" s="42"/>
    </row>
    <row r="215" spans="49:50" ht="40.9" customHeight="1" x14ac:dyDescent="0.25">
      <c r="AW215" s="42"/>
      <c r="AX215" s="42"/>
    </row>
    <row r="216" spans="49:50" ht="40.9" customHeight="1" x14ac:dyDescent="0.25">
      <c r="AW216" s="42"/>
      <c r="AX216" s="42"/>
    </row>
    <row r="217" spans="49:50" ht="40.9" customHeight="1" x14ac:dyDescent="0.25">
      <c r="AW217" s="42"/>
      <c r="AX217" s="42"/>
    </row>
    <row r="218" spans="49:50" ht="40.9" customHeight="1" x14ac:dyDescent="0.25">
      <c r="AW218" s="42"/>
      <c r="AX218" s="42"/>
    </row>
    <row r="219" spans="49:50" ht="40.9" customHeight="1" x14ac:dyDescent="0.25">
      <c r="AW219" s="42"/>
      <c r="AX219" s="42"/>
    </row>
    <row r="220" spans="49:50" ht="40.9" customHeight="1" x14ac:dyDescent="0.25">
      <c r="AW220" s="42"/>
      <c r="AX220" s="42"/>
    </row>
    <row r="221" spans="49:50" ht="40.9" customHeight="1" x14ac:dyDescent="0.25">
      <c r="AW221" s="42"/>
      <c r="AX221" s="42"/>
    </row>
    <row r="222" spans="49:50" ht="40.9" customHeight="1" x14ac:dyDescent="0.25">
      <c r="AW222" s="42"/>
      <c r="AX222" s="42"/>
    </row>
    <row r="223" spans="49:50" ht="40.9" customHeight="1" x14ac:dyDescent="0.25">
      <c r="AW223" s="42"/>
      <c r="AX223" s="42"/>
    </row>
    <row r="224" spans="49:50" ht="40.9" customHeight="1" x14ac:dyDescent="0.25">
      <c r="AW224" s="42"/>
      <c r="AX224" s="42"/>
    </row>
    <row r="225" spans="49:50" ht="40.9" customHeight="1" x14ac:dyDescent="0.25">
      <c r="AW225" s="42"/>
      <c r="AX225" s="42"/>
    </row>
    <row r="226" spans="49:50" ht="40.9" customHeight="1" x14ac:dyDescent="0.25">
      <c r="AW226" s="42"/>
      <c r="AX226" s="42"/>
    </row>
    <row r="227" spans="49:50" ht="40.9" customHeight="1" x14ac:dyDescent="0.25">
      <c r="AW227" s="42"/>
      <c r="AX227" s="42"/>
    </row>
    <row r="228" spans="49:50" ht="40.9" customHeight="1" x14ac:dyDescent="0.25">
      <c r="AW228" s="42"/>
      <c r="AX228" s="42"/>
    </row>
    <row r="229" spans="49:50" ht="40.9" customHeight="1" x14ac:dyDescent="0.25">
      <c r="AW229" s="42"/>
      <c r="AX229" s="42"/>
    </row>
    <row r="230" spans="49:50" ht="40.9" customHeight="1" x14ac:dyDescent="0.25">
      <c r="AW230" s="42"/>
      <c r="AX230" s="42"/>
    </row>
    <row r="231" spans="49:50" ht="40.9" customHeight="1" x14ac:dyDescent="0.25">
      <c r="AW231" s="42"/>
      <c r="AX231" s="42"/>
    </row>
    <row r="232" spans="49:50" ht="40.9" customHeight="1" x14ac:dyDescent="0.25">
      <c r="AW232" s="42"/>
      <c r="AX232" s="42"/>
    </row>
    <row r="233" spans="49:50" ht="40.9" customHeight="1" x14ac:dyDescent="0.25">
      <c r="AW233" s="42"/>
      <c r="AX233" s="42"/>
    </row>
    <row r="234" spans="49:50" ht="40.9" customHeight="1" x14ac:dyDescent="0.25">
      <c r="AW234" s="42"/>
      <c r="AX234" s="42"/>
    </row>
    <row r="235" spans="49:50" ht="40.9" customHeight="1" x14ac:dyDescent="0.25">
      <c r="AW235" s="42"/>
      <c r="AX235" s="42"/>
    </row>
    <row r="236" spans="49:50" ht="40.9" customHeight="1" x14ac:dyDescent="0.25">
      <c r="AW236" s="42"/>
      <c r="AX236" s="42"/>
    </row>
    <row r="237" spans="49:50" ht="40.9" customHeight="1" x14ac:dyDescent="0.25">
      <c r="AW237" s="42"/>
      <c r="AX237" s="42"/>
    </row>
    <row r="238" spans="49:50" ht="40.9" customHeight="1" x14ac:dyDescent="0.25">
      <c r="AW238" s="42"/>
      <c r="AX238" s="42"/>
    </row>
    <row r="239" spans="49:50" ht="40.9" customHeight="1" x14ac:dyDescent="0.25">
      <c r="AW239" s="42"/>
      <c r="AX239" s="42"/>
    </row>
    <row r="240" spans="49:50" ht="40.9" customHeight="1" x14ac:dyDescent="0.25">
      <c r="AW240" s="42"/>
      <c r="AX240" s="42"/>
    </row>
    <row r="241" spans="49:50" ht="40.9" customHeight="1" x14ac:dyDescent="0.25">
      <c r="AW241" s="42"/>
      <c r="AX241" s="42"/>
    </row>
    <row r="242" spans="49:50" ht="40.9" customHeight="1" x14ac:dyDescent="0.25">
      <c r="AW242" s="42"/>
      <c r="AX242" s="42"/>
    </row>
    <row r="243" spans="49:50" ht="40.9" customHeight="1" x14ac:dyDescent="0.25">
      <c r="AW243" s="42"/>
      <c r="AX243" s="42"/>
    </row>
    <row r="244" spans="49:50" ht="40.9" customHeight="1" x14ac:dyDescent="0.25">
      <c r="AW244" s="42"/>
      <c r="AX244" s="42"/>
    </row>
    <row r="245" spans="49:50" ht="40.9" customHeight="1" x14ac:dyDescent="0.25">
      <c r="AW245" s="42"/>
      <c r="AX245" s="42"/>
    </row>
    <row r="246" spans="49:50" ht="40.9" customHeight="1" x14ac:dyDescent="0.25">
      <c r="AW246" s="42"/>
      <c r="AX246" s="42"/>
    </row>
    <row r="247" spans="49:50" ht="40.9" customHeight="1" x14ac:dyDescent="0.25">
      <c r="AW247" s="42"/>
      <c r="AX247" s="42"/>
    </row>
    <row r="248" spans="49:50" ht="40.9" customHeight="1" x14ac:dyDescent="0.25">
      <c r="AW248" s="42"/>
      <c r="AX248" s="42"/>
    </row>
    <row r="249" spans="49:50" ht="40.9" customHeight="1" x14ac:dyDescent="0.25">
      <c r="AW249" s="42"/>
      <c r="AX249" s="42"/>
    </row>
    <row r="250" spans="49:50" ht="40.9" customHeight="1" x14ac:dyDescent="0.25">
      <c r="AW250" s="42"/>
      <c r="AX250" s="42"/>
    </row>
    <row r="251" spans="49:50" ht="40.9" customHeight="1" x14ac:dyDescent="0.25">
      <c r="AW251" s="42"/>
      <c r="AX251" s="42"/>
    </row>
    <row r="252" spans="49:50" ht="40.9" customHeight="1" x14ac:dyDescent="0.25">
      <c r="AW252" s="42"/>
      <c r="AX252" s="42"/>
    </row>
    <row r="253" spans="49:50" ht="40.9" customHeight="1" x14ac:dyDescent="0.25">
      <c r="AW253" s="42"/>
      <c r="AX253" s="42"/>
    </row>
    <row r="254" spans="49:50" ht="40.9" customHeight="1" x14ac:dyDescent="0.25">
      <c r="AW254" s="42"/>
      <c r="AX254" s="42"/>
    </row>
    <row r="255" spans="49:50" ht="40.9" customHeight="1" x14ac:dyDescent="0.25">
      <c r="AW255" s="42"/>
      <c r="AX255" s="42"/>
    </row>
    <row r="256" spans="49:50" ht="40.9" customHeight="1" x14ac:dyDescent="0.25">
      <c r="AW256" s="42"/>
      <c r="AX256" s="42"/>
    </row>
    <row r="257" spans="49:50" ht="40.9" customHeight="1" x14ac:dyDescent="0.25">
      <c r="AW257" s="42"/>
      <c r="AX257" s="42"/>
    </row>
    <row r="258" spans="49:50" ht="40.9" customHeight="1" x14ac:dyDescent="0.25">
      <c r="AW258" s="42"/>
      <c r="AX258" s="42"/>
    </row>
    <row r="259" spans="49:50" ht="40.9" customHeight="1" x14ac:dyDescent="0.25">
      <c r="AW259" s="42"/>
      <c r="AX259" s="42"/>
    </row>
    <row r="260" spans="49:50" ht="40.9" customHeight="1" x14ac:dyDescent="0.25">
      <c r="AW260" s="42"/>
      <c r="AX260" s="42"/>
    </row>
    <row r="261" spans="49:50" ht="40.9" customHeight="1" x14ac:dyDescent="0.25">
      <c r="AW261" s="42"/>
      <c r="AX261" s="42"/>
    </row>
    <row r="262" spans="49:50" ht="40.9" customHeight="1" x14ac:dyDescent="0.25">
      <c r="AW262" s="42"/>
      <c r="AX262" s="42"/>
    </row>
    <row r="263" spans="49:50" ht="40.9" customHeight="1" x14ac:dyDescent="0.25">
      <c r="AW263" s="42"/>
      <c r="AX263" s="42"/>
    </row>
    <row r="264" spans="49:50" ht="40.9" customHeight="1" x14ac:dyDescent="0.25">
      <c r="AW264" s="42"/>
      <c r="AX264" s="42"/>
    </row>
    <row r="265" spans="49:50" ht="40.9" customHeight="1" x14ac:dyDescent="0.25">
      <c r="AW265" s="42"/>
      <c r="AX265" s="42"/>
    </row>
    <row r="266" spans="49:50" ht="40.9" customHeight="1" x14ac:dyDescent="0.25">
      <c r="AW266" s="42"/>
      <c r="AX266" s="42"/>
    </row>
    <row r="267" spans="49:50" ht="40.9" customHeight="1" x14ac:dyDescent="0.25">
      <c r="AW267" s="42"/>
      <c r="AX267" s="42"/>
    </row>
    <row r="268" spans="49:50" ht="40.9" customHeight="1" x14ac:dyDescent="0.25">
      <c r="AW268" s="42"/>
      <c r="AX268" s="42"/>
    </row>
  </sheetData>
  <mergeCells count="55">
    <mergeCell ref="L19:L20"/>
    <mergeCell ref="M19:R20"/>
    <mergeCell ref="S19:S20"/>
    <mergeCell ref="T19:T20"/>
    <mergeCell ref="B19:E20"/>
    <mergeCell ref="F19:K20"/>
    <mergeCell ref="B2:T2"/>
    <mergeCell ref="B4:T4"/>
    <mergeCell ref="B5:E7"/>
    <mergeCell ref="F5:S5"/>
    <mergeCell ref="T5:T8"/>
    <mergeCell ref="F6:L6"/>
    <mergeCell ref="M6:S6"/>
    <mergeCell ref="F7:H7"/>
    <mergeCell ref="I7:K7"/>
    <mergeCell ref="L7:L8"/>
    <mergeCell ref="M7:O7"/>
    <mergeCell ref="P7:R7"/>
    <mergeCell ref="S7:S8"/>
    <mergeCell ref="B21:E23"/>
    <mergeCell ref="F21:S21"/>
    <mergeCell ref="T21:T24"/>
    <mergeCell ref="F22:L22"/>
    <mergeCell ref="M22:S22"/>
    <mergeCell ref="F23:H23"/>
    <mergeCell ref="I23:K23"/>
    <mergeCell ref="L23:L24"/>
    <mergeCell ref="M23:O23"/>
    <mergeCell ref="P23:R23"/>
    <mergeCell ref="S23:S24"/>
    <mergeCell ref="L39:L40"/>
    <mergeCell ref="M39:O39"/>
    <mergeCell ref="P39:R39"/>
    <mergeCell ref="S39:S40"/>
    <mergeCell ref="B35:E36"/>
    <mergeCell ref="F35:K36"/>
    <mergeCell ref="L35:L36"/>
    <mergeCell ref="M35:R36"/>
    <mergeCell ref="S35:S36"/>
    <mergeCell ref="T47:T48"/>
    <mergeCell ref="B1:T1"/>
    <mergeCell ref="B3:T3"/>
    <mergeCell ref="B47:E48"/>
    <mergeCell ref="F47:K48"/>
    <mergeCell ref="L47:L48"/>
    <mergeCell ref="M47:R48"/>
    <mergeCell ref="S47:S48"/>
    <mergeCell ref="T35:T36"/>
    <mergeCell ref="B37:E39"/>
    <mergeCell ref="F37:S37"/>
    <mergeCell ref="T37:T40"/>
    <mergeCell ref="F38:L38"/>
    <mergeCell ref="M38:S38"/>
    <mergeCell ref="F39:H39"/>
    <mergeCell ref="I39:K39"/>
  </mergeCells>
  <phoneticPr fontId="0" type="noConversion"/>
  <hyperlinks>
    <hyperlink ref="L5" location="'5'!A1" display="'5'!A1" xr:uid="{00000000-0004-0000-0100-000002000000}"/>
    <hyperlink ref="L6" location="'6'!A1" display="'6'!A1" xr:uid="{00000000-0004-0000-0100-000003000000}"/>
    <hyperlink ref="L7" location="'7'!A1" display="'7'!A1" xr:uid="{00000000-0004-0000-0100-000004000000}"/>
    <hyperlink ref="L8" location="'8'!A1" display="'8'!A1" xr:uid="{00000000-0004-0000-0100-000005000000}"/>
    <hyperlink ref="L9" location="'9'!A1" display="'9'!A1" xr:uid="{00000000-0004-0000-0100-000007000000}"/>
    <hyperlink ref="L21" location="'5'!A1" display="'5'!A1" xr:uid="{F013253B-43B1-4357-B926-78CC8EF8BAAA}"/>
    <hyperlink ref="L22" location="'6'!A1" display="'6'!A1" xr:uid="{1C21C437-823D-4683-ABF4-75A8F750E755}"/>
    <hyperlink ref="L23" location="'7'!A1" display="'7'!A1" xr:uid="{34755BA1-FD70-4855-8E0B-E5CEF977D1BE}"/>
    <hyperlink ref="L24" location="'8'!A1" display="'8'!A1" xr:uid="{A6A441E3-CCED-4A49-9B5C-187759AB8CA4}"/>
    <hyperlink ref="L25" location="'9'!A1" display="'9'!A1" xr:uid="{293230A2-6406-4358-9A4F-7A21E4EB028E}"/>
    <hyperlink ref="L37" location="'5'!A1" display="'5'!A1" xr:uid="{C778789F-92FC-4A53-AFC3-65247AEB31F3}"/>
    <hyperlink ref="L38" location="'6'!A1" display="'6'!A1" xr:uid="{0C9F8D13-959E-449A-AA51-187D6A4FE594}"/>
    <hyperlink ref="L39" location="'7'!A1" display="'7'!A1" xr:uid="{F02DCCF1-3E6C-4008-9D62-6CBE3306AD59}"/>
    <hyperlink ref="L40" location="'8'!A1" display="'8'!A1" xr:uid="{D61C6399-D3D0-4897-BE93-32659F978FB0}"/>
    <hyperlink ref="L41" location="'9'!A1" display="'9'!A1" xr:uid="{5309B280-2AF7-4D45-9EC6-A7D5652AB72A}"/>
  </hyperlinks>
  <pageMargins left="0.25" right="0.25" top="0.75" bottom="0.75" header="0.3" footer="0.3"/>
  <pageSetup paperSize="9" scale="65" orientation="landscape"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K61"/>
  <sheetViews>
    <sheetView workbookViewId="0">
      <selection activeCell="E2" sqref="E1:E1048576"/>
    </sheetView>
  </sheetViews>
  <sheetFormatPr defaultRowHeight="12.75" x14ac:dyDescent="0.25"/>
  <cols>
    <col min="1" max="1" width="48.5703125" style="81" customWidth="1"/>
    <col min="2" max="2" width="52.5703125" style="81" customWidth="1"/>
    <col min="3" max="4" width="10.140625" style="81" customWidth="1"/>
    <col min="5" max="5" width="9.5703125" style="81" hidden="1" customWidth="1"/>
    <col min="6" max="6" width="9.28515625" style="81" customWidth="1"/>
    <col min="7" max="11" width="16" style="81" customWidth="1"/>
    <col min="12" max="257" width="9.140625" style="81"/>
    <col min="258" max="258" width="42.42578125" style="81" customWidth="1"/>
    <col min="259" max="259" width="46.42578125" style="81" customWidth="1"/>
    <col min="260" max="260" width="10.140625" style="81" customWidth="1"/>
    <col min="261" max="261" width="8.85546875" style="81" customWidth="1"/>
    <col min="262" max="262" width="9.28515625" style="81" customWidth="1"/>
    <col min="263" max="267" width="16" style="81" customWidth="1"/>
    <col min="268" max="513" width="9.140625" style="81"/>
    <col min="514" max="514" width="42.42578125" style="81" customWidth="1"/>
    <col min="515" max="515" width="46.42578125" style="81" customWidth="1"/>
    <col min="516" max="516" width="10.140625" style="81" customWidth="1"/>
    <col min="517" max="517" width="8.85546875" style="81" customWidth="1"/>
    <col min="518" max="518" width="9.28515625" style="81" customWidth="1"/>
    <col min="519" max="523" width="16" style="81" customWidth="1"/>
    <col min="524" max="769" width="9.140625" style="81"/>
    <col min="770" max="770" width="42.42578125" style="81" customWidth="1"/>
    <col min="771" max="771" width="46.42578125" style="81" customWidth="1"/>
    <col min="772" max="772" width="10.140625" style="81" customWidth="1"/>
    <col min="773" max="773" width="8.85546875" style="81" customWidth="1"/>
    <col min="774" max="774" width="9.28515625" style="81" customWidth="1"/>
    <col min="775" max="779" width="16" style="81" customWidth="1"/>
    <col min="780" max="1025" width="9.140625" style="81"/>
    <col min="1026" max="1026" width="42.42578125" style="81" customWidth="1"/>
    <col min="1027" max="1027" width="46.42578125" style="81" customWidth="1"/>
    <col min="1028" max="1028" width="10.140625" style="81" customWidth="1"/>
    <col min="1029" max="1029" width="8.85546875" style="81" customWidth="1"/>
    <col min="1030" max="1030" width="9.28515625" style="81" customWidth="1"/>
    <col min="1031" max="1035" width="16" style="81" customWidth="1"/>
    <col min="1036" max="1281" width="9.140625" style="81"/>
    <col min="1282" max="1282" width="42.42578125" style="81" customWidth="1"/>
    <col min="1283" max="1283" width="46.42578125" style="81" customWidth="1"/>
    <col min="1284" max="1284" width="10.140625" style="81" customWidth="1"/>
    <col min="1285" max="1285" width="8.85546875" style="81" customWidth="1"/>
    <col min="1286" max="1286" width="9.28515625" style="81" customWidth="1"/>
    <col min="1287" max="1291" width="16" style="81" customWidth="1"/>
    <col min="1292" max="1537" width="9.140625" style="81"/>
    <col min="1538" max="1538" width="42.42578125" style="81" customWidth="1"/>
    <col min="1539" max="1539" width="46.42578125" style="81" customWidth="1"/>
    <col min="1540" max="1540" width="10.140625" style="81" customWidth="1"/>
    <col min="1541" max="1541" width="8.85546875" style="81" customWidth="1"/>
    <col min="1542" max="1542" width="9.28515625" style="81" customWidth="1"/>
    <col min="1543" max="1547" width="16" style="81" customWidth="1"/>
    <col min="1548" max="1793" width="9.140625" style="81"/>
    <col min="1794" max="1794" width="42.42578125" style="81" customWidth="1"/>
    <col min="1795" max="1795" width="46.42578125" style="81" customWidth="1"/>
    <col min="1796" max="1796" width="10.140625" style="81" customWidth="1"/>
    <col min="1797" max="1797" width="8.85546875" style="81" customWidth="1"/>
    <col min="1798" max="1798" width="9.28515625" style="81" customWidth="1"/>
    <col min="1799" max="1803" width="16" style="81" customWidth="1"/>
    <col min="1804" max="2049" width="9.140625" style="81"/>
    <col min="2050" max="2050" width="42.42578125" style="81" customWidth="1"/>
    <col min="2051" max="2051" width="46.42578125" style="81" customWidth="1"/>
    <col min="2052" max="2052" width="10.140625" style="81" customWidth="1"/>
    <col min="2053" max="2053" width="8.85546875" style="81" customWidth="1"/>
    <col min="2054" max="2054" width="9.28515625" style="81" customWidth="1"/>
    <col min="2055" max="2059" width="16" style="81" customWidth="1"/>
    <col min="2060" max="2305" width="9.140625" style="81"/>
    <col min="2306" max="2306" width="42.42578125" style="81" customWidth="1"/>
    <col min="2307" max="2307" width="46.42578125" style="81" customWidth="1"/>
    <col min="2308" max="2308" width="10.140625" style="81" customWidth="1"/>
    <col min="2309" max="2309" width="8.85546875" style="81" customWidth="1"/>
    <col min="2310" max="2310" width="9.28515625" style="81" customWidth="1"/>
    <col min="2311" max="2315" width="16" style="81" customWidth="1"/>
    <col min="2316" max="2561" width="9.140625" style="81"/>
    <col min="2562" max="2562" width="42.42578125" style="81" customWidth="1"/>
    <col min="2563" max="2563" width="46.42578125" style="81" customWidth="1"/>
    <col min="2564" max="2564" width="10.140625" style="81" customWidth="1"/>
    <col min="2565" max="2565" width="8.85546875" style="81" customWidth="1"/>
    <col min="2566" max="2566" width="9.28515625" style="81" customWidth="1"/>
    <col min="2567" max="2571" width="16" style="81" customWidth="1"/>
    <col min="2572" max="2817" width="9.140625" style="81"/>
    <col min="2818" max="2818" width="42.42578125" style="81" customWidth="1"/>
    <col min="2819" max="2819" width="46.42578125" style="81" customWidth="1"/>
    <col min="2820" max="2820" width="10.140625" style="81" customWidth="1"/>
    <col min="2821" max="2821" width="8.85546875" style="81" customWidth="1"/>
    <col min="2822" max="2822" width="9.28515625" style="81" customWidth="1"/>
    <col min="2823" max="2827" width="16" style="81" customWidth="1"/>
    <col min="2828" max="3073" width="9.140625" style="81"/>
    <col min="3074" max="3074" width="42.42578125" style="81" customWidth="1"/>
    <col min="3075" max="3075" width="46.42578125" style="81" customWidth="1"/>
    <col min="3076" max="3076" width="10.140625" style="81" customWidth="1"/>
    <col min="3077" max="3077" width="8.85546875" style="81" customWidth="1"/>
    <col min="3078" max="3078" width="9.28515625" style="81" customWidth="1"/>
    <col min="3079" max="3083" width="16" style="81" customWidth="1"/>
    <col min="3084" max="3329" width="9.140625" style="81"/>
    <col min="3330" max="3330" width="42.42578125" style="81" customWidth="1"/>
    <col min="3331" max="3331" width="46.42578125" style="81" customWidth="1"/>
    <col min="3332" max="3332" width="10.140625" style="81" customWidth="1"/>
    <col min="3333" max="3333" width="8.85546875" style="81" customWidth="1"/>
    <col min="3334" max="3334" width="9.28515625" style="81" customWidth="1"/>
    <col min="3335" max="3339" width="16" style="81" customWidth="1"/>
    <col min="3340" max="3585" width="9.140625" style="81"/>
    <col min="3586" max="3586" width="42.42578125" style="81" customWidth="1"/>
    <col min="3587" max="3587" width="46.42578125" style="81" customWidth="1"/>
    <col min="3588" max="3588" width="10.140625" style="81" customWidth="1"/>
    <col min="3589" max="3589" width="8.85546875" style="81" customWidth="1"/>
    <col min="3590" max="3590" width="9.28515625" style="81" customWidth="1"/>
    <col min="3591" max="3595" width="16" style="81" customWidth="1"/>
    <col min="3596" max="3841" width="9.140625" style="81"/>
    <col min="3842" max="3842" width="42.42578125" style="81" customWidth="1"/>
    <col min="3843" max="3843" width="46.42578125" style="81" customWidth="1"/>
    <col min="3844" max="3844" width="10.140625" style="81" customWidth="1"/>
    <col min="3845" max="3845" width="8.85546875" style="81" customWidth="1"/>
    <col min="3846" max="3846" width="9.28515625" style="81" customWidth="1"/>
    <col min="3847" max="3851" width="16" style="81" customWidth="1"/>
    <col min="3852" max="4097" width="9.140625" style="81"/>
    <col min="4098" max="4098" width="42.42578125" style="81" customWidth="1"/>
    <col min="4099" max="4099" width="46.42578125" style="81" customWidth="1"/>
    <col min="4100" max="4100" width="10.140625" style="81" customWidth="1"/>
    <col min="4101" max="4101" width="8.85546875" style="81" customWidth="1"/>
    <col min="4102" max="4102" width="9.28515625" style="81" customWidth="1"/>
    <col min="4103" max="4107" width="16" style="81" customWidth="1"/>
    <col min="4108" max="4353" width="9.140625" style="81"/>
    <col min="4354" max="4354" width="42.42578125" style="81" customWidth="1"/>
    <col min="4355" max="4355" width="46.42578125" style="81" customWidth="1"/>
    <col min="4356" max="4356" width="10.140625" style="81" customWidth="1"/>
    <col min="4357" max="4357" width="8.85546875" style="81" customWidth="1"/>
    <col min="4358" max="4358" width="9.28515625" style="81" customWidth="1"/>
    <col min="4359" max="4363" width="16" style="81" customWidth="1"/>
    <col min="4364" max="4609" width="9.140625" style="81"/>
    <col min="4610" max="4610" width="42.42578125" style="81" customWidth="1"/>
    <col min="4611" max="4611" width="46.42578125" style="81" customWidth="1"/>
    <col min="4612" max="4612" width="10.140625" style="81" customWidth="1"/>
    <col min="4613" max="4613" width="8.85546875" style="81" customWidth="1"/>
    <col min="4614" max="4614" width="9.28515625" style="81" customWidth="1"/>
    <col min="4615" max="4619" width="16" style="81" customWidth="1"/>
    <col min="4620" max="4865" width="9.140625" style="81"/>
    <col min="4866" max="4866" width="42.42578125" style="81" customWidth="1"/>
    <col min="4867" max="4867" width="46.42578125" style="81" customWidth="1"/>
    <col min="4868" max="4868" width="10.140625" style="81" customWidth="1"/>
    <col min="4869" max="4869" width="8.85546875" style="81" customWidth="1"/>
    <col min="4870" max="4870" width="9.28515625" style="81" customWidth="1"/>
    <col min="4871" max="4875" width="16" style="81" customWidth="1"/>
    <col min="4876" max="5121" width="9.140625" style="81"/>
    <col min="5122" max="5122" width="42.42578125" style="81" customWidth="1"/>
    <col min="5123" max="5123" width="46.42578125" style="81" customWidth="1"/>
    <col min="5124" max="5124" width="10.140625" style="81" customWidth="1"/>
    <col min="5125" max="5125" width="8.85546875" style="81" customWidth="1"/>
    <col min="5126" max="5126" width="9.28515625" style="81" customWidth="1"/>
    <col min="5127" max="5131" width="16" style="81" customWidth="1"/>
    <col min="5132" max="5377" width="9.140625" style="81"/>
    <col min="5378" max="5378" width="42.42578125" style="81" customWidth="1"/>
    <col min="5379" max="5379" width="46.42578125" style="81" customWidth="1"/>
    <col min="5380" max="5380" width="10.140625" style="81" customWidth="1"/>
    <col min="5381" max="5381" width="8.85546875" style="81" customWidth="1"/>
    <col min="5382" max="5382" width="9.28515625" style="81" customWidth="1"/>
    <col min="5383" max="5387" width="16" style="81" customWidth="1"/>
    <col min="5388" max="5633" width="9.140625" style="81"/>
    <col min="5634" max="5634" width="42.42578125" style="81" customWidth="1"/>
    <col min="5635" max="5635" width="46.42578125" style="81" customWidth="1"/>
    <col min="5636" max="5636" width="10.140625" style="81" customWidth="1"/>
    <col min="5637" max="5637" width="8.85546875" style="81" customWidth="1"/>
    <col min="5638" max="5638" width="9.28515625" style="81" customWidth="1"/>
    <col min="5639" max="5643" width="16" style="81" customWidth="1"/>
    <col min="5644" max="5889" width="9.140625" style="81"/>
    <col min="5890" max="5890" width="42.42578125" style="81" customWidth="1"/>
    <col min="5891" max="5891" width="46.42578125" style="81" customWidth="1"/>
    <col min="5892" max="5892" width="10.140625" style="81" customWidth="1"/>
    <col min="5893" max="5893" width="8.85546875" style="81" customWidth="1"/>
    <col min="5894" max="5894" width="9.28515625" style="81" customWidth="1"/>
    <col min="5895" max="5899" width="16" style="81" customWidth="1"/>
    <col min="5900" max="6145" width="9.140625" style="81"/>
    <col min="6146" max="6146" width="42.42578125" style="81" customWidth="1"/>
    <col min="6147" max="6147" width="46.42578125" style="81" customWidth="1"/>
    <col min="6148" max="6148" width="10.140625" style="81" customWidth="1"/>
    <col min="6149" max="6149" width="8.85546875" style="81" customWidth="1"/>
    <col min="6150" max="6150" width="9.28515625" style="81" customWidth="1"/>
    <col min="6151" max="6155" width="16" style="81" customWidth="1"/>
    <col min="6156" max="6401" width="9.140625" style="81"/>
    <col min="6402" max="6402" width="42.42578125" style="81" customWidth="1"/>
    <col min="6403" max="6403" width="46.42578125" style="81" customWidth="1"/>
    <col min="6404" max="6404" width="10.140625" style="81" customWidth="1"/>
    <col min="6405" max="6405" width="8.85546875" style="81" customWidth="1"/>
    <col min="6406" max="6406" width="9.28515625" style="81" customWidth="1"/>
    <col min="6407" max="6411" width="16" style="81" customWidth="1"/>
    <col min="6412" max="6657" width="9.140625" style="81"/>
    <col min="6658" max="6658" width="42.42578125" style="81" customWidth="1"/>
    <col min="6659" max="6659" width="46.42578125" style="81" customWidth="1"/>
    <col min="6660" max="6660" width="10.140625" style="81" customWidth="1"/>
    <col min="6661" max="6661" width="8.85546875" style="81" customWidth="1"/>
    <col min="6662" max="6662" width="9.28515625" style="81" customWidth="1"/>
    <col min="6663" max="6667" width="16" style="81" customWidth="1"/>
    <col min="6668" max="6913" width="9.140625" style="81"/>
    <col min="6914" max="6914" width="42.42578125" style="81" customWidth="1"/>
    <col min="6915" max="6915" width="46.42578125" style="81" customWidth="1"/>
    <col min="6916" max="6916" width="10.140625" style="81" customWidth="1"/>
    <col min="6917" max="6917" width="8.85546875" style="81" customWidth="1"/>
    <col min="6918" max="6918" width="9.28515625" style="81" customWidth="1"/>
    <col min="6919" max="6923" width="16" style="81" customWidth="1"/>
    <col min="6924" max="7169" width="9.140625" style="81"/>
    <col min="7170" max="7170" width="42.42578125" style="81" customWidth="1"/>
    <col min="7171" max="7171" width="46.42578125" style="81" customWidth="1"/>
    <col min="7172" max="7172" width="10.140625" style="81" customWidth="1"/>
    <col min="7173" max="7173" width="8.85546875" style="81" customWidth="1"/>
    <col min="7174" max="7174" width="9.28515625" style="81" customWidth="1"/>
    <col min="7175" max="7179" width="16" style="81" customWidth="1"/>
    <col min="7180" max="7425" width="9.140625" style="81"/>
    <col min="7426" max="7426" width="42.42578125" style="81" customWidth="1"/>
    <col min="7427" max="7427" width="46.42578125" style="81" customWidth="1"/>
    <col min="7428" max="7428" width="10.140625" style="81" customWidth="1"/>
    <col min="7429" max="7429" width="8.85546875" style="81" customWidth="1"/>
    <col min="7430" max="7430" width="9.28515625" style="81" customWidth="1"/>
    <col min="7431" max="7435" width="16" style="81" customWidth="1"/>
    <col min="7436" max="7681" width="9.140625" style="81"/>
    <col min="7682" max="7682" width="42.42578125" style="81" customWidth="1"/>
    <col min="7683" max="7683" width="46.42578125" style="81" customWidth="1"/>
    <col min="7684" max="7684" width="10.140625" style="81" customWidth="1"/>
    <col min="7685" max="7685" width="8.85546875" style="81" customWidth="1"/>
    <col min="7686" max="7686" width="9.28515625" style="81" customWidth="1"/>
    <col min="7687" max="7691" width="16" style="81" customWidth="1"/>
    <col min="7692" max="7937" width="9.140625" style="81"/>
    <col min="7938" max="7938" width="42.42578125" style="81" customWidth="1"/>
    <col min="7939" max="7939" width="46.42578125" style="81" customWidth="1"/>
    <col min="7940" max="7940" width="10.140625" style="81" customWidth="1"/>
    <col min="7941" max="7941" width="8.85546875" style="81" customWidth="1"/>
    <col min="7942" max="7942" width="9.28515625" style="81" customWidth="1"/>
    <col min="7943" max="7947" width="16" style="81" customWidth="1"/>
    <col min="7948" max="8193" width="9.140625" style="81"/>
    <col min="8194" max="8194" width="42.42578125" style="81" customWidth="1"/>
    <col min="8195" max="8195" width="46.42578125" style="81" customWidth="1"/>
    <col min="8196" max="8196" width="10.140625" style="81" customWidth="1"/>
    <col min="8197" max="8197" width="8.85546875" style="81" customWidth="1"/>
    <col min="8198" max="8198" width="9.28515625" style="81" customWidth="1"/>
    <col min="8199" max="8203" width="16" style="81" customWidth="1"/>
    <col min="8204" max="8449" width="9.140625" style="81"/>
    <col min="8450" max="8450" width="42.42578125" style="81" customWidth="1"/>
    <col min="8451" max="8451" width="46.42578125" style="81" customWidth="1"/>
    <col min="8452" max="8452" width="10.140625" style="81" customWidth="1"/>
    <col min="8453" max="8453" width="8.85546875" style="81" customWidth="1"/>
    <col min="8454" max="8454" width="9.28515625" style="81" customWidth="1"/>
    <col min="8455" max="8459" width="16" style="81" customWidth="1"/>
    <col min="8460" max="8705" width="9.140625" style="81"/>
    <col min="8706" max="8706" width="42.42578125" style="81" customWidth="1"/>
    <col min="8707" max="8707" width="46.42578125" style="81" customWidth="1"/>
    <col min="8708" max="8708" width="10.140625" style="81" customWidth="1"/>
    <col min="8709" max="8709" width="8.85546875" style="81" customWidth="1"/>
    <col min="8710" max="8710" width="9.28515625" style="81" customWidth="1"/>
    <col min="8711" max="8715" width="16" style="81" customWidth="1"/>
    <col min="8716" max="8961" width="9.140625" style="81"/>
    <col min="8962" max="8962" width="42.42578125" style="81" customWidth="1"/>
    <col min="8963" max="8963" width="46.42578125" style="81" customWidth="1"/>
    <col min="8964" max="8964" width="10.140625" style="81" customWidth="1"/>
    <col min="8965" max="8965" width="8.85546875" style="81" customWidth="1"/>
    <col min="8966" max="8966" width="9.28515625" style="81" customWidth="1"/>
    <col min="8967" max="8971" width="16" style="81" customWidth="1"/>
    <col min="8972" max="9217" width="9.140625" style="81"/>
    <col min="9218" max="9218" width="42.42578125" style="81" customWidth="1"/>
    <col min="9219" max="9219" width="46.42578125" style="81" customWidth="1"/>
    <col min="9220" max="9220" width="10.140625" style="81" customWidth="1"/>
    <col min="9221" max="9221" width="8.85546875" style="81" customWidth="1"/>
    <col min="9222" max="9222" width="9.28515625" style="81" customWidth="1"/>
    <col min="9223" max="9227" width="16" style="81" customWidth="1"/>
    <col min="9228" max="9473" width="9.140625" style="81"/>
    <col min="9474" max="9474" width="42.42578125" style="81" customWidth="1"/>
    <col min="9475" max="9475" width="46.42578125" style="81" customWidth="1"/>
    <col min="9476" max="9476" width="10.140625" style="81" customWidth="1"/>
    <col min="9477" max="9477" width="8.85546875" style="81" customWidth="1"/>
    <col min="9478" max="9478" width="9.28515625" style="81" customWidth="1"/>
    <col min="9479" max="9483" width="16" style="81" customWidth="1"/>
    <col min="9484" max="9729" width="9.140625" style="81"/>
    <col min="9730" max="9730" width="42.42578125" style="81" customWidth="1"/>
    <col min="9731" max="9731" width="46.42578125" style="81" customWidth="1"/>
    <col min="9732" max="9732" width="10.140625" style="81" customWidth="1"/>
    <col min="9733" max="9733" width="8.85546875" style="81" customWidth="1"/>
    <col min="9734" max="9734" width="9.28515625" style="81" customWidth="1"/>
    <col min="9735" max="9739" width="16" style="81" customWidth="1"/>
    <col min="9740" max="9985" width="9.140625" style="81"/>
    <col min="9986" max="9986" width="42.42578125" style="81" customWidth="1"/>
    <col min="9987" max="9987" width="46.42578125" style="81" customWidth="1"/>
    <col min="9988" max="9988" width="10.140625" style="81" customWidth="1"/>
    <col min="9989" max="9989" width="8.85546875" style="81" customWidth="1"/>
    <col min="9990" max="9990" width="9.28515625" style="81" customWidth="1"/>
    <col min="9991" max="9995" width="16" style="81" customWidth="1"/>
    <col min="9996" max="10241" width="9.140625" style="81"/>
    <col min="10242" max="10242" width="42.42578125" style="81" customWidth="1"/>
    <col min="10243" max="10243" width="46.42578125" style="81" customWidth="1"/>
    <col min="10244" max="10244" width="10.140625" style="81" customWidth="1"/>
    <col min="10245" max="10245" width="8.85546875" style="81" customWidth="1"/>
    <col min="10246" max="10246" width="9.28515625" style="81" customWidth="1"/>
    <col min="10247" max="10251" width="16" style="81" customWidth="1"/>
    <col min="10252" max="10497" width="9.140625" style="81"/>
    <col min="10498" max="10498" width="42.42578125" style="81" customWidth="1"/>
    <col min="10499" max="10499" width="46.42578125" style="81" customWidth="1"/>
    <col min="10500" max="10500" width="10.140625" style="81" customWidth="1"/>
    <col min="10501" max="10501" width="8.85546875" style="81" customWidth="1"/>
    <col min="10502" max="10502" width="9.28515625" style="81" customWidth="1"/>
    <col min="10503" max="10507" width="16" style="81" customWidth="1"/>
    <col min="10508" max="10753" width="9.140625" style="81"/>
    <col min="10754" max="10754" width="42.42578125" style="81" customWidth="1"/>
    <col min="10755" max="10755" width="46.42578125" style="81" customWidth="1"/>
    <col min="10756" max="10756" width="10.140625" style="81" customWidth="1"/>
    <col min="10757" max="10757" width="8.85546875" style="81" customWidth="1"/>
    <col min="10758" max="10758" width="9.28515625" style="81" customWidth="1"/>
    <col min="10759" max="10763" width="16" style="81" customWidth="1"/>
    <col min="10764" max="11009" width="9.140625" style="81"/>
    <col min="11010" max="11010" width="42.42578125" style="81" customWidth="1"/>
    <col min="11011" max="11011" width="46.42578125" style="81" customWidth="1"/>
    <col min="11012" max="11012" width="10.140625" style="81" customWidth="1"/>
    <col min="11013" max="11013" width="8.85546875" style="81" customWidth="1"/>
    <col min="11014" max="11014" width="9.28515625" style="81" customWidth="1"/>
    <col min="11015" max="11019" width="16" style="81" customWidth="1"/>
    <col min="11020" max="11265" width="9.140625" style="81"/>
    <col min="11266" max="11266" width="42.42578125" style="81" customWidth="1"/>
    <col min="11267" max="11267" width="46.42578125" style="81" customWidth="1"/>
    <col min="11268" max="11268" width="10.140625" style="81" customWidth="1"/>
    <col min="11269" max="11269" width="8.85546875" style="81" customWidth="1"/>
    <col min="11270" max="11270" width="9.28515625" style="81" customWidth="1"/>
    <col min="11271" max="11275" width="16" style="81" customWidth="1"/>
    <col min="11276" max="11521" width="9.140625" style="81"/>
    <col min="11522" max="11522" width="42.42578125" style="81" customWidth="1"/>
    <col min="11523" max="11523" width="46.42578125" style="81" customWidth="1"/>
    <col min="11524" max="11524" width="10.140625" style="81" customWidth="1"/>
    <col min="11525" max="11525" width="8.85546875" style="81" customWidth="1"/>
    <col min="11526" max="11526" width="9.28515625" style="81" customWidth="1"/>
    <col min="11527" max="11531" width="16" style="81" customWidth="1"/>
    <col min="11532" max="11777" width="9.140625" style="81"/>
    <col min="11778" max="11778" width="42.42578125" style="81" customWidth="1"/>
    <col min="11779" max="11779" width="46.42578125" style="81" customWidth="1"/>
    <col min="11780" max="11780" width="10.140625" style="81" customWidth="1"/>
    <col min="11781" max="11781" width="8.85546875" style="81" customWidth="1"/>
    <col min="11782" max="11782" width="9.28515625" style="81" customWidth="1"/>
    <col min="11783" max="11787" width="16" style="81" customWidth="1"/>
    <col min="11788" max="12033" width="9.140625" style="81"/>
    <col min="12034" max="12034" width="42.42578125" style="81" customWidth="1"/>
    <col min="12035" max="12035" width="46.42578125" style="81" customWidth="1"/>
    <col min="12036" max="12036" width="10.140625" style="81" customWidth="1"/>
    <col min="12037" max="12037" width="8.85546875" style="81" customWidth="1"/>
    <col min="12038" max="12038" width="9.28515625" style="81" customWidth="1"/>
    <col min="12039" max="12043" width="16" style="81" customWidth="1"/>
    <col min="12044" max="12289" width="9.140625" style="81"/>
    <col min="12290" max="12290" width="42.42578125" style="81" customWidth="1"/>
    <col min="12291" max="12291" width="46.42578125" style="81" customWidth="1"/>
    <col min="12292" max="12292" width="10.140625" style="81" customWidth="1"/>
    <col min="12293" max="12293" width="8.85546875" style="81" customWidth="1"/>
    <col min="12294" max="12294" width="9.28515625" style="81" customWidth="1"/>
    <col min="12295" max="12299" width="16" style="81" customWidth="1"/>
    <col min="12300" max="12545" width="9.140625" style="81"/>
    <col min="12546" max="12546" width="42.42578125" style="81" customWidth="1"/>
    <col min="12547" max="12547" width="46.42578125" style="81" customWidth="1"/>
    <col min="12548" max="12548" width="10.140625" style="81" customWidth="1"/>
    <col min="12549" max="12549" width="8.85546875" style="81" customWidth="1"/>
    <col min="12550" max="12550" width="9.28515625" style="81" customWidth="1"/>
    <col min="12551" max="12555" width="16" style="81" customWidth="1"/>
    <col min="12556" max="12801" width="9.140625" style="81"/>
    <col min="12802" max="12802" width="42.42578125" style="81" customWidth="1"/>
    <col min="12803" max="12803" width="46.42578125" style="81" customWidth="1"/>
    <col min="12804" max="12804" width="10.140625" style="81" customWidth="1"/>
    <col min="12805" max="12805" width="8.85546875" style="81" customWidth="1"/>
    <col min="12806" max="12806" width="9.28515625" style="81" customWidth="1"/>
    <col min="12807" max="12811" width="16" style="81" customWidth="1"/>
    <col min="12812" max="13057" width="9.140625" style="81"/>
    <col min="13058" max="13058" width="42.42578125" style="81" customWidth="1"/>
    <col min="13059" max="13059" width="46.42578125" style="81" customWidth="1"/>
    <col min="13060" max="13060" width="10.140625" style="81" customWidth="1"/>
    <col min="13061" max="13061" width="8.85546875" style="81" customWidth="1"/>
    <col min="13062" max="13062" width="9.28515625" style="81" customWidth="1"/>
    <col min="13063" max="13067" width="16" style="81" customWidth="1"/>
    <col min="13068" max="13313" width="9.140625" style="81"/>
    <col min="13314" max="13314" width="42.42578125" style="81" customWidth="1"/>
    <col min="13315" max="13315" width="46.42578125" style="81" customWidth="1"/>
    <col min="13316" max="13316" width="10.140625" style="81" customWidth="1"/>
    <col min="13317" max="13317" width="8.85546875" style="81" customWidth="1"/>
    <col min="13318" max="13318" width="9.28515625" style="81" customWidth="1"/>
    <col min="13319" max="13323" width="16" style="81" customWidth="1"/>
    <col min="13324" max="13569" width="9.140625" style="81"/>
    <col min="13570" max="13570" width="42.42578125" style="81" customWidth="1"/>
    <col min="13571" max="13571" width="46.42578125" style="81" customWidth="1"/>
    <col min="13572" max="13572" width="10.140625" style="81" customWidth="1"/>
    <col min="13573" max="13573" width="8.85546875" style="81" customWidth="1"/>
    <col min="13574" max="13574" width="9.28515625" style="81" customWidth="1"/>
    <col min="13575" max="13579" width="16" style="81" customWidth="1"/>
    <col min="13580" max="13825" width="9.140625" style="81"/>
    <col min="13826" max="13826" width="42.42578125" style="81" customWidth="1"/>
    <col min="13827" max="13827" width="46.42578125" style="81" customWidth="1"/>
    <col min="13828" max="13828" width="10.140625" style="81" customWidth="1"/>
    <col min="13829" max="13829" width="8.85546875" style="81" customWidth="1"/>
    <col min="13830" max="13830" width="9.28515625" style="81" customWidth="1"/>
    <col min="13831" max="13835" width="16" style="81" customWidth="1"/>
    <col min="13836" max="14081" width="9.140625" style="81"/>
    <col min="14082" max="14082" width="42.42578125" style="81" customWidth="1"/>
    <col min="14083" max="14083" width="46.42578125" style="81" customWidth="1"/>
    <col min="14084" max="14084" width="10.140625" style="81" customWidth="1"/>
    <col min="14085" max="14085" width="8.85546875" style="81" customWidth="1"/>
    <col min="14086" max="14086" width="9.28515625" style="81" customWidth="1"/>
    <col min="14087" max="14091" width="16" style="81" customWidth="1"/>
    <col min="14092" max="14337" width="9.140625" style="81"/>
    <col min="14338" max="14338" width="42.42578125" style="81" customWidth="1"/>
    <col min="14339" max="14339" width="46.42578125" style="81" customWidth="1"/>
    <col min="14340" max="14340" width="10.140625" style="81" customWidth="1"/>
    <col min="14341" max="14341" width="8.85546875" style="81" customWidth="1"/>
    <col min="14342" max="14342" width="9.28515625" style="81" customWidth="1"/>
    <col min="14343" max="14347" width="16" style="81" customWidth="1"/>
    <col min="14348" max="14593" width="9.140625" style="81"/>
    <col min="14594" max="14594" width="42.42578125" style="81" customWidth="1"/>
    <col min="14595" max="14595" width="46.42578125" style="81" customWidth="1"/>
    <col min="14596" max="14596" width="10.140625" style="81" customWidth="1"/>
    <col min="14597" max="14597" width="8.85546875" style="81" customWidth="1"/>
    <col min="14598" max="14598" width="9.28515625" style="81" customWidth="1"/>
    <col min="14599" max="14603" width="16" style="81" customWidth="1"/>
    <col min="14604" max="14849" width="9.140625" style="81"/>
    <col min="14850" max="14850" width="42.42578125" style="81" customWidth="1"/>
    <col min="14851" max="14851" width="46.42578125" style="81" customWidth="1"/>
    <col min="14852" max="14852" width="10.140625" style="81" customWidth="1"/>
    <col min="14853" max="14853" width="8.85546875" style="81" customWidth="1"/>
    <col min="14854" max="14854" width="9.28515625" style="81" customWidth="1"/>
    <col min="14855" max="14859" width="16" style="81" customWidth="1"/>
    <col min="14860" max="15105" width="9.140625" style="81"/>
    <col min="15106" max="15106" width="42.42578125" style="81" customWidth="1"/>
    <col min="15107" max="15107" width="46.42578125" style="81" customWidth="1"/>
    <col min="15108" max="15108" width="10.140625" style="81" customWidth="1"/>
    <col min="15109" max="15109" width="8.85546875" style="81" customWidth="1"/>
    <col min="15110" max="15110" width="9.28515625" style="81" customWidth="1"/>
    <col min="15111" max="15115" width="16" style="81" customWidth="1"/>
    <col min="15116" max="15361" width="9.140625" style="81"/>
    <col min="15362" max="15362" width="42.42578125" style="81" customWidth="1"/>
    <col min="15363" max="15363" width="46.42578125" style="81" customWidth="1"/>
    <col min="15364" max="15364" width="10.140625" style="81" customWidth="1"/>
    <col min="15365" max="15365" width="8.85546875" style="81" customWidth="1"/>
    <col min="15366" max="15366" width="9.28515625" style="81" customWidth="1"/>
    <col min="15367" max="15371" width="16" style="81" customWidth="1"/>
    <col min="15372" max="15617" width="9.140625" style="81"/>
    <col min="15618" max="15618" width="42.42578125" style="81" customWidth="1"/>
    <col min="15619" max="15619" width="46.42578125" style="81" customWidth="1"/>
    <col min="15620" max="15620" width="10.140625" style="81" customWidth="1"/>
    <col min="15621" max="15621" width="8.85546875" style="81" customWidth="1"/>
    <col min="15622" max="15622" width="9.28515625" style="81" customWidth="1"/>
    <col min="15623" max="15627" width="16" style="81" customWidth="1"/>
    <col min="15628" max="15873" width="9.140625" style="81"/>
    <col min="15874" max="15874" width="42.42578125" style="81" customWidth="1"/>
    <col min="15875" max="15875" width="46.42578125" style="81" customWidth="1"/>
    <col min="15876" max="15876" width="10.140625" style="81" customWidth="1"/>
    <col min="15877" max="15877" width="8.85546875" style="81" customWidth="1"/>
    <col min="15878" max="15878" width="9.28515625" style="81" customWidth="1"/>
    <col min="15879" max="15883" width="16" style="81" customWidth="1"/>
    <col min="15884" max="16129" width="9.140625" style="81"/>
    <col min="16130" max="16130" width="42.42578125" style="81" customWidth="1"/>
    <col min="16131" max="16131" width="46.42578125" style="81" customWidth="1"/>
    <col min="16132" max="16132" width="10.140625" style="81" customWidth="1"/>
    <col min="16133" max="16133" width="8.85546875" style="81" customWidth="1"/>
    <col min="16134" max="16134" width="9.28515625" style="81" customWidth="1"/>
    <col min="16135" max="16139" width="16" style="81" customWidth="1"/>
    <col min="16140" max="16384" width="9.140625" style="81"/>
  </cols>
  <sheetData>
    <row r="1" spans="1:11" s="65" customFormat="1" ht="21.75" customHeight="1" x14ac:dyDescent="0.25">
      <c r="A1" s="540" t="str">
        <f>'Elenco P.I.'!B2</f>
        <v xml:space="preserve">Comune di </v>
      </c>
      <c r="B1" s="541"/>
      <c r="C1" s="541"/>
      <c r="D1" s="541"/>
      <c r="E1" s="541"/>
      <c r="F1" s="541"/>
      <c r="G1" s="541"/>
      <c r="H1" s="541"/>
      <c r="I1" s="541"/>
      <c r="J1" s="541"/>
      <c r="K1" s="542"/>
    </row>
    <row r="2" spans="1:11" s="65" customFormat="1" ht="19.5" customHeight="1" x14ac:dyDescent="0.25">
      <c r="A2" s="66" t="s">
        <v>0</v>
      </c>
      <c r="B2" s="67" t="str">
        <f>'Elenco P.I.'!B7</f>
        <v xml:space="preserve">Area:  </v>
      </c>
      <c r="C2" s="68"/>
      <c r="D2" s="68"/>
      <c r="E2" s="68"/>
      <c r="F2" s="68"/>
      <c r="G2" s="69" t="s">
        <v>225</v>
      </c>
      <c r="H2" s="69" t="s">
        <v>226</v>
      </c>
      <c r="I2" s="68"/>
      <c r="J2" s="69" t="s">
        <v>227</v>
      </c>
      <c r="K2" s="70"/>
    </row>
    <row r="3" spans="1:11" s="65" customFormat="1" ht="19.5" customHeight="1" x14ac:dyDescent="0.25">
      <c r="A3" s="66" t="s">
        <v>228</v>
      </c>
      <c r="B3" s="71"/>
      <c r="C3" s="68"/>
      <c r="D3" s="68"/>
      <c r="E3" s="68"/>
      <c r="F3" s="68"/>
      <c r="G3" s="72"/>
      <c r="H3" s="72"/>
      <c r="I3" s="68"/>
      <c r="J3" s="73">
        <v>2021</v>
      </c>
      <c r="K3" s="70"/>
    </row>
    <row r="4" spans="1:11" s="65" customFormat="1" ht="19.5" customHeight="1" x14ac:dyDescent="0.25">
      <c r="A4" s="66" t="s">
        <v>229</v>
      </c>
      <c r="B4" s="74"/>
      <c r="C4" s="68"/>
      <c r="D4" s="68"/>
      <c r="E4" s="68"/>
      <c r="F4" s="68"/>
      <c r="G4" s="68"/>
      <c r="H4" s="68"/>
      <c r="I4" s="68"/>
      <c r="J4" s="68"/>
      <c r="K4" s="70"/>
    </row>
    <row r="5" spans="1:11" ht="9.75" customHeight="1" x14ac:dyDescent="0.25">
      <c r="A5" s="75"/>
      <c r="B5" s="76"/>
      <c r="C5" s="77"/>
      <c r="D5" s="77"/>
      <c r="E5" s="77"/>
      <c r="F5" s="77"/>
      <c r="G5" s="77"/>
      <c r="H5" s="78"/>
      <c r="I5" s="79"/>
      <c r="J5" s="79"/>
      <c r="K5" s="80"/>
    </row>
    <row r="6" spans="1:11" ht="12.75" customHeight="1" x14ac:dyDescent="0.25">
      <c r="A6" s="543" t="s">
        <v>230</v>
      </c>
      <c r="B6" s="543"/>
      <c r="C6" s="543"/>
      <c r="D6" s="543"/>
      <c r="E6" s="543"/>
      <c r="F6" s="543"/>
      <c r="G6" s="545" t="s">
        <v>231</v>
      </c>
      <c r="H6" s="545"/>
      <c r="I6" s="545"/>
      <c r="J6" s="545"/>
      <c r="K6" s="545"/>
    </row>
    <row r="7" spans="1:11" ht="15.75" customHeight="1" x14ac:dyDescent="0.25">
      <c r="A7" s="544"/>
      <c r="B7" s="544"/>
      <c r="C7" s="544"/>
      <c r="D7" s="544"/>
      <c r="E7" s="544"/>
      <c r="F7" s="544"/>
      <c r="G7" s="192">
        <v>1</v>
      </c>
      <c r="H7" s="192">
        <v>2</v>
      </c>
      <c r="I7" s="192">
        <v>3</v>
      </c>
      <c r="J7" s="192">
        <v>4</v>
      </c>
      <c r="K7" s="192">
        <v>5</v>
      </c>
    </row>
    <row r="8" spans="1:11" ht="15.75" customHeight="1" x14ac:dyDescent="0.25">
      <c r="A8" s="544"/>
      <c r="B8" s="544"/>
      <c r="C8" s="544"/>
      <c r="D8" s="544"/>
      <c r="E8" s="544"/>
      <c r="F8" s="544"/>
      <c r="G8" s="82" t="s">
        <v>232</v>
      </c>
      <c r="H8" s="82" t="s">
        <v>233</v>
      </c>
      <c r="I8" s="83" t="s">
        <v>234</v>
      </c>
      <c r="J8" s="83" t="s">
        <v>235</v>
      </c>
      <c r="K8" s="83" t="s">
        <v>236</v>
      </c>
    </row>
    <row r="9" spans="1:11" ht="4.5" customHeight="1" x14ac:dyDescent="0.25">
      <c r="A9" s="546"/>
      <c r="B9" s="546"/>
      <c r="C9" s="546"/>
      <c r="D9" s="546"/>
      <c r="E9" s="546"/>
      <c r="F9" s="546"/>
      <c r="G9" s="546"/>
      <c r="H9" s="546"/>
      <c r="I9" s="546"/>
      <c r="J9" s="546"/>
      <c r="K9" s="546"/>
    </row>
    <row r="10" spans="1:11" ht="32.25" customHeight="1" x14ac:dyDescent="0.25">
      <c r="A10" s="84" t="s">
        <v>237</v>
      </c>
      <c r="B10" s="84" t="s">
        <v>238</v>
      </c>
      <c r="C10" s="85" t="s">
        <v>239</v>
      </c>
      <c r="D10" s="85" t="s">
        <v>530</v>
      </c>
      <c r="E10" s="85" t="s">
        <v>240</v>
      </c>
      <c r="F10" s="85" t="s">
        <v>241</v>
      </c>
      <c r="G10" s="85" t="s">
        <v>242</v>
      </c>
      <c r="H10" s="85" t="s">
        <v>57</v>
      </c>
      <c r="I10" s="85" t="s">
        <v>243</v>
      </c>
      <c r="J10" s="85" t="s">
        <v>244</v>
      </c>
      <c r="K10" s="85" t="s">
        <v>245</v>
      </c>
    </row>
    <row r="11" spans="1:11" ht="57.75" customHeight="1" x14ac:dyDescent="0.25">
      <c r="A11" s="86" t="str">
        <f>Dirigente!B16</f>
        <v>Assicurare un'efficace acquisizione, gestione e programmazione delle risorse finanziarie dell'ente al fine di garantire la qualità dei servizi svolti e il rispetto dei piani e dei programmi della politica</v>
      </c>
      <c r="B11" s="87"/>
      <c r="C11" s="88"/>
      <c r="D11" s="293">
        <f>(C11/C$21)*60</f>
        <v>0</v>
      </c>
      <c r="E11" s="89">
        <f t="shared" ref="E11:E20" si="0">F11/100</f>
        <v>0</v>
      </c>
      <c r="F11" s="90"/>
      <c r="G11" s="91" t="str">
        <f>IF(F11&lt;=20,"X","")</f>
        <v>X</v>
      </c>
      <c r="H11" s="91" t="str">
        <f>IF(AND(F11&gt;20,F11&lt;=50),"X","")</f>
        <v/>
      </c>
      <c r="I11" s="91" t="str">
        <f>IF(AND(F11&gt;50,F11&lt;=70),"X","")</f>
        <v/>
      </c>
      <c r="J11" s="91" t="str">
        <f>IF(AND(F11&gt;70,F11&lt;=90),"X","")</f>
        <v/>
      </c>
      <c r="K11" s="91" t="str">
        <f>IF(AND(F11&gt;90,F11&lt;=100),"X","")</f>
        <v/>
      </c>
    </row>
    <row r="12" spans="1:11" ht="105" customHeight="1" x14ac:dyDescent="0.25">
      <c r="A12" s="86" t="str">
        <f>Dirigente!B17</f>
        <v xml:space="preserve">Attuazione delle misure previste dalla normativa  in materia di trasparenza </v>
      </c>
      <c r="B12" s="93"/>
      <c r="C12" s="88"/>
      <c r="D12" s="293">
        <f t="shared" ref="D12:D20" si="1">(C12/C$21)*60</f>
        <v>0</v>
      </c>
      <c r="E12" s="89">
        <f t="shared" si="0"/>
        <v>0</v>
      </c>
      <c r="F12" s="90"/>
      <c r="G12" s="91" t="str">
        <f t="shared" ref="G12:G20" si="2">IF(F12&lt;=20,"X","")</f>
        <v>X</v>
      </c>
      <c r="H12" s="91" t="str">
        <f t="shared" ref="H12:H20" si="3">IF(AND(F12&gt;20,F12&lt;=50),"X","")</f>
        <v/>
      </c>
      <c r="I12" s="91" t="str">
        <f t="shared" ref="I12:I20" si="4">IF(AND(F12&gt;50,F12&lt;=70),"X","")</f>
        <v/>
      </c>
      <c r="J12" s="91" t="str">
        <f t="shared" ref="J12:J20" si="5">IF(AND(F12&gt;70,F12&lt;=90),"X","")</f>
        <v/>
      </c>
      <c r="K12" s="91" t="str">
        <f t="shared" ref="K12:K20" si="6">IF(AND(F12&gt;90,F12&lt;=100),"X","")</f>
        <v/>
      </c>
    </row>
    <row r="13" spans="1:11" ht="102.75" customHeight="1" x14ac:dyDescent="0.25">
      <c r="A13" s="86" t="str">
        <f>Dirigente!B18</f>
        <v>Attuazione delle misure previste dalla normativa  in materia di Anticorruzione</v>
      </c>
      <c r="B13" s="93"/>
      <c r="C13" s="90"/>
      <c r="D13" s="293">
        <f t="shared" si="1"/>
        <v>0</v>
      </c>
      <c r="E13" s="89">
        <f t="shared" si="0"/>
        <v>0</v>
      </c>
      <c r="F13" s="90"/>
      <c r="G13" s="91" t="str">
        <f t="shared" si="2"/>
        <v>X</v>
      </c>
      <c r="H13" s="91" t="str">
        <f t="shared" si="3"/>
        <v/>
      </c>
      <c r="I13" s="91" t="str">
        <f t="shared" si="4"/>
        <v/>
      </c>
      <c r="J13" s="91" t="str">
        <f t="shared" si="5"/>
        <v/>
      </c>
      <c r="K13" s="91" t="str">
        <f t="shared" si="6"/>
        <v/>
      </c>
    </row>
    <row r="14" spans="1:11" ht="96.75" customHeight="1" x14ac:dyDescent="0.25">
      <c r="A14" s="86" t="str">
        <f>Dirigente!B19</f>
        <v>Assicurare un elevato standard degli atti amministrativi finalizzato a garantire la legittimità, regolarità e correttezza dell’azione amministrativa nonche di regolarità contabile degli atti mediante l'attuazione dei controlli cosi come previsto nel numero e con le modalità programmate nel regolamento sui controlli interni adottato dall'ente.</v>
      </c>
      <c r="B14" s="93"/>
      <c r="C14" s="90"/>
      <c r="D14" s="293">
        <f t="shared" si="1"/>
        <v>0</v>
      </c>
      <c r="E14" s="89">
        <f t="shared" si="0"/>
        <v>0</v>
      </c>
      <c r="F14" s="90"/>
      <c r="G14" s="91" t="str">
        <f t="shared" si="2"/>
        <v>X</v>
      </c>
      <c r="H14" s="91" t="str">
        <f t="shared" si="3"/>
        <v/>
      </c>
      <c r="I14" s="91" t="str">
        <f t="shared" si="4"/>
        <v/>
      </c>
      <c r="J14" s="91" t="str">
        <f t="shared" si="5"/>
        <v/>
      </c>
      <c r="K14" s="91" t="str">
        <f t="shared" si="6"/>
        <v/>
      </c>
    </row>
    <row r="15" spans="1:11" ht="57.75" customHeight="1" x14ac:dyDescent="0.25">
      <c r="A15" s="86" t="e">
        <f>Dirigente!#REF!</f>
        <v>#REF!</v>
      </c>
      <c r="B15" s="93"/>
      <c r="C15" s="90"/>
      <c r="D15" s="293">
        <f t="shared" si="1"/>
        <v>0</v>
      </c>
      <c r="E15" s="89">
        <f t="shared" si="0"/>
        <v>0</v>
      </c>
      <c r="F15" s="90"/>
      <c r="G15" s="91" t="str">
        <f t="shared" si="2"/>
        <v>X</v>
      </c>
      <c r="H15" s="91" t="str">
        <f t="shared" si="3"/>
        <v/>
      </c>
      <c r="I15" s="91" t="str">
        <f t="shared" si="4"/>
        <v/>
      </c>
      <c r="J15" s="91" t="str">
        <f t="shared" si="5"/>
        <v/>
      </c>
      <c r="K15" s="91" t="str">
        <f t="shared" si="6"/>
        <v/>
      </c>
    </row>
    <row r="16" spans="1:11" ht="57.75" customHeight="1" x14ac:dyDescent="0.25">
      <c r="A16" s="86" t="e">
        <f>Dirigente!#REF!</f>
        <v>#REF!</v>
      </c>
      <c r="B16" s="93"/>
      <c r="C16" s="90"/>
      <c r="D16" s="293">
        <f t="shared" si="1"/>
        <v>0</v>
      </c>
      <c r="E16" s="89">
        <f t="shared" si="0"/>
        <v>0</v>
      </c>
      <c r="F16" s="90"/>
      <c r="G16" s="91" t="str">
        <f t="shared" si="2"/>
        <v>X</v>
      </c>
      <c r="H16" s="91" t="str">
        <f t="shared" si="3"/>
        <v/>
      </c>
      <c r="I16" s="91" t="str">
        <f t="shared" si="4"/>
        <v/>
      </c>
      <c r="J16" s="91" t="str">
        <f t="shared" si="5"/>
        <v/>
      </c>
      <c r="K16" s="91" t="str">
        <f t="shared" si="6"/>
        <v/>
      </c>
    </row>
    <row r="17" spans="1:11" ht="57.75" customHeight="1" x14ac:dyDescent="0.25">
      <c r="A17" s="86" t="str">
        <f>Dirigente!B20</f>
        <v>Rispetto dei tempi di pagamento:  Garantire il rispetto dei tempi di pagamento delle fatture per lavori, forniture e servizi come richiesto dall'art. 4 bis), c. 2 del D.L. D.L. 24/02/2023 n. 13 (cd. Decreto PNRR3) convertito in L. 21/04/2023 n. 41 e secondo le indicazioni operative della circolare n° 1  del MEF/RGS  del 03.01.2024</v>
      </c>
      <c r="B17" s="86"/>
      <c r="C17" s="90">
        <v>60</v>
      </c>
      <c r="D17" s="293">
        <f t="shared" si="1"/>
        <v>60</v>
      </c>
      <c r="E17" s="89">
        <f t="shared" si="0"/>
        <v>0</v>
      </c>
      <c r="F17" s="90"/>
      <c r="G17" s="91" t="str">
        <f t="shared" si="2"/>
        <v>X</v>
      </c>
      <c r="H17" s="91" t="str">
        <f t="shared" si="3"/>
        <v/>
      </c>
      <c r="I17" s="91" t="str">
        <f t="shared" si="4"/>
        <v/>
      </c>
      <c r="J17" s="91" t="str">
        <f t="shared" si="5"/>
        <v/>
      </c>
      <c r="K17" s="91" t="str">
        <f t="shared" si="6"/>
        <v/>
      </c>
    </row>
    <row r="18" spans="1:11" ht="26.25" customHeight="1" x14ac:dyDescent="0.25">
      <c r="A18" s="86" t="str">
        <f>Dirigente!B21</f>
        <v>Riqualificazione dei servizi pubblici per l'inclusione e l'accessibilità.Predisposizone di un Piano Operativo, a cura del Responsabile di Servizio  individuato con proprio decreto dal Sindaco secondo le caretteristiche di cui all'art. 3 comma 2 bis del  D.Lgs 13.12.2023 n. 222,  finalizzato alla definzione e relativa attuazione, secondo le tempistiche previste nel piano stesso, degli obiettivi programmatici e strategici di riqualificazione dei servizi per l'inclusione e l'accessibilità.</v>
      </c>
      <c r="B18" s="93"/>
      <c r="C18" s="90"/>
      <c r="D18" s="293">
        <f t="shared" si="1"/>
        <v>0</v>
      </c>
      <c r="E18" s="89">
        <f t="shared" si="0"/>
        <v>0</v>
      </c>
      <c r="F18" s="90"/>
      <c r="G18" s="91" t="str">
        <f t="shared" si="2"/>
        <v>X</v>
      </c>
      <c r="H18" s="91" t="str">
        <f t="shared" si="3"/>
        <v/>
      </c>
      <c r="I18" s="91" t="str">
        <f t="shared" si="4"/>
        <v/>
      </c>
      <c r="J18" s="91" t="str">
        <f t="shared" si="5"/>
        <v/>
      </c>
      <c r="K18" s="91" t="str">
        <f t="shared" si="6"/>
        <v/>
      </c>
    </row>
    <row r="19" spans="1:11" ht="26.25" customHeight="1" x14ac:dyDescent="0.25">
      <c r="A19" s="86">
        <f>Dirigente!B23</f>
        <v>0</v>
      </c>
      <c r="B19" s="93"/>
      <c r="C19" s="90"/>
      <c r="D19" s="293">
        <f t="shared" si="1"/>
        <v>0</v>
      </c>
      <c r="E19" s="89">
        <f t="shared" si="0"/>
        <v>0</v>
      </c>
      <c r="F19" s="90"/>
      <c r="G19" s="91" t="str">
        <f t="shared" si="2"/>
        <v>X</v>
      </c>
      <c r="H19" s="91" t="str">
        <f t="shared" si="3"/>
        <v/>
      </c>
      <c r="I19" s="91" t="str">
        <f t="shared" si="4"/>
        <v/>
      </c>
      <c r="J19" s="91" t="str">
        <f t="shared" si="5"/>
        <v/>
      </c>
      <c r="K19" s="91" t="str">
        <f t="shared" si="6"/>
        <v/>
      </c>
    </row>
    <row r="20" spans="1:11" ht="26.25" customHeight="1" x14ac:dyDescent="0.25">
      <c r="A20" s="86">
        <f>Dirigente!B24</f>
        <v>0</v>
      </c>
      <c r="B20" s="93"/>
      <c r="C20" s="90"/>
      <c r="D20" s="293">
        <f t="shared" si="1"/>
        <v>0</v>
      </c>
      <c r="E20" s="89">
        <f t="shared" si="0"/>
        <v>0</v>
      </c>
      <c r="F20" s="90"/>
      <c r="G20" s="91" t="str">
        <f t="shared" si="2"/>
        <v>X</v>
      </c>
      <c r="H20" s="91" t="str">
        <f t="shared" si="3"/>
        <v/>
      </c>
      <c r="I20" s="91" t="str">
        <f t="shared" si="4"/>
        <v/>
      </c>
      <c r="J20" s="91" t="str">
        <f t="shared" si="5"/>
        <v/>
      </c>
      <c r="K20" s="91" t="str">
        <f t="shared" si="6"/>
        <v/>
      </c>
    </row>
    <row r="21" spans="1:11" x14ac:dyDescent="0.25">
      <c r="A21" s="94" t="s">
        <v>246</v>
      </c>
      <c r="B21" s="95" t="str">
        <f>IF(C21=60,"Pesatura Adeguata","Pesatura Inadeguata")</f>
        <v>Pesatura Adeguata</v>
      </c>
      <c r="C21" s="96">
        <f>SUM(C11:C20)</f>
        <v>60</v>
      </c>
      <c r="D21" s="96"/>
      <c r="E21" s="96"/>
      <c r="F21" s="97">
        <f>SUM(H21:K21)/C21</f>
        <v>0</v>
      </c>
      <c r="G21" s="98"/>
      <c r="H21" s="99">
        <f>IF(H11="x",C11*E11)+IF(H12="x",C12*E12)+IF(H13="x",C13*E13)+IF(H14="x",C14*E14)+IF(H15="x",C15*E15)+IF(H16="x",C16*E16)+IF(H17="x",C17*E17)+IF(H18="x",C18*E18)+IF(H19="x",C19*E19)+IF(H20="x",C20*E20)</f>
        <v>0</v>
      </c>
      <c r="I21" s="99">
        <f>IF(I11="x",C11*E11)+IF(I12="x",C12*E12)+IF(I13="x",C13*E13)+IF(I14="x",C14*E14)+IF(I15="x",C15*E15)+IF(I16="x",C16*E16)+IF(I17="x",C17*E17)+IF(I18="x",C18*E18)+IF(I19="x",C19*E19)+IF(I20="x",C20*E20)</f>
        <v>0</v>
      </c>
      <c r="J21" s="99">
        <f>IF(J11="x",C11*E11)+IF(J12="x",C12*E12)+IF(J13="x",C13*E13)+IF(J14="x",C14*E14)+IF(J15="x",C15*E15)+IF(J16="x",C16*E16)+IF(J17="x",C17*E17)+IF(J18="x",C18*E18)+IF(J19="x",C19*E19)+IF(J20="x",C20*E20)</f>
        <v>0</v>
      </c>
      <c r="K21" s="99">
        <f>IF(K11="x",C11*E11)+IF(K12="x",C12*E12)+IF(K13="x",C13*E13)+IF(K14="x",C14*E14)+IF(K15="x",C15*E15)+IF(K16="x",C16*E16)+IF(K17="x",C17*E17)+IF(K18="x",C18*E18)+IF(K19="x",C19*E19)+IF(K19="x",C19*E19)</f>
        <v>0</v>
      </c>
    </row>
    <row r="22" spans="1:11" ht="3" customHeight="1" x14ac:dyDescent="0.25">
      <c r="A22" s="546"/>
      <c r="B22" s="547"/>
      <c r="C22" s="547"/>
      <c r="D22" s="193"/>
      <c r="E22" s="193"/>
      <c r="F22" s="546"/>
      <c r="G22" s="547"/>
      <c r="H22" s="547"/>
      <c r="I22" s="546"/>
      <c r="J22" s="547"/>
      <c r="K22" s="547"/>
    </row>
    <row r="23" spans="1:11" ht="42" customHeight="1" x14ac:dyDescent="0.25">
      <c r="A23" s="84" t="s">
        <v>247</v>
      </c>
      <c r="B23" s="84" t="s">
        <v>238</v>
      </c>
      <c r="C23" s="85" t="s">
        <v>239</v>
      </c>
      <c r="D23" s="85"/>
      <c r="E23" s="85" t="s">
        <v>240</v>
      </c>
      <c r="F23" s="85" t="s">
        <v>241</v>
      </c>
      <c r="G23" s="85" t="s">
        <v>242</v>
      </c>
      <c r="H23" s="85" t="s">
        <v>57</v>
      </c>
      <c r="I23" s="85" t="s">
        <v>243</v>
      </c>
      <c r="J23" s="85" t="s">
        <v>244</v>
      </c>
      <c r="K23" s="85" t="s">
        <v>245</v>
      </c>
    </row>
    <row r="24" spans="1:11" s="6" customFormat="1" ht="27" customHeight="1" x14ac:dyDescent="0.25">
      <c r="A24" s="93" t="str">
        <f>Dirigente!B31</f>
        <v>Collegamento capitoli vincolati e non entrata/spesa</v>
      </c>
      <c r="B24" s="92"/>
      <c r="C24" s="100">
        <v>20</v>
      </c>
      <c r="D24" s="100">
        <f>(C24/C$56)*40</f>
        <v>20</v>
      </c>
      <c r="E24" s="89">
        <f>F24/100</f>
        <v>0</v>
      </c>
      <c r="F24" s="90"/>
      <c r="G24" s="91" t="str">
        <f t="shared" ref="G24:G50" si="7">IF(F24&lt;=20,"X","")</f>
        <v>X</v>
      </c>
      <c r="H24" s="91" t="str">
        <f t="shared" ref="H24:H50" si="8">IF(AND(F24&gt;20,F24&lt;=50),"X","")</f>
        <v/>
      </c>
      <c r="I24" s="91" t="str">
        <f t="shared" ref="I24:I50" si="9">IF(AND(F24&gt;50,F24&lt;=70),"X","")</f>
        <v/>
      </c>
      <c r="J24" s="91" t="str">
        <f t="shared" ref="J24:J50" si="10">IF(AND(F24&gt;70,F24&lt;=90),"X","")</f>
        <v/>
      </c>
      <c r="K24" s="91" t="str">
        <f>IF(AND(F24&gt;90,F24&lt;=100),"X","")</f>
        <v/>
      </c>
    </row>
    <row r="25" spans="1:11" s="6" customFormat="1" ht="27" customHeight="1" x14ac:dyDescent="0.25">
      <c r="A25" s="93" t="str">
        <f>Dirigente!B32</f>
        <v>Carta dei servizi finanziari</v>
      </c>
      <c r="B25" s="93"/>
      <c r="C25" s="100"/>
      <c r="D25" s="100">
        <f t="shared" ref="D25:D55" si="11">(C25/C$56)*40</f>
        <v>0</v>
      </c>
      <c r="E25" s="89">
        <f t="shared" ref="E25:E31" si="12">F25/100</f>
        <v>0</v>
      </c>
      <c r="F25" s="90"/>
      <c r="G25" s="91" t="str">
        <f t="shared" si="7"/>
        <v>X</v>
      </c>
      <c r="H25" s="91" t="str">
        <f t="shared" si="8"/>
        <v/>
      </c>
      <c r="I25" s="91" t="str">
        <f t="shared" si="9"/>
        <v/>
      </c>
      <c r="J25" s="91" t="str">
        <f t="shared" si="10"/>
        <v/>
      </c>
      <c r="K25" s="91" t="str">
        <f t="shared" ref="K25:K47" si="13">IF(AND(F25&gt;90,F25&lt;=100),"X","")</f>
        <v/>
      </c>
    </row>
    <row r="26" spans="1:11" s="6" customFormat="1" ht="27" customHeight="1" x14ac:dyDescent="0.25">
      <c r="A26" s="93" t="str">
        <f>Dirigente!B33</f>
        <v>Registrazione su portale InPA e pubblicazione concorso a tempo determinato ed indeterminato</v>
      </c>
      <c r="B26" s="93"/>
      <c r="C26" s="100"/>
      <c r="D26" s="100">
        <f t="shared" si="11"/>
        <v>0</v>
      </c>
      <c r="E26" s="89">
        <f t="shared" si="12"/>
        <v>0</v>
      </c>
      <c r="F26" s="90"/>
      <c r="G26" s="91" t="str">
        <f t="shared" si="7"/>
        <v>X</v>
      </c>
      <c r="H26" s="91" t="str">
        <f t="shared" si="8"/>
        <v/>
      </c>
      <c r="I26" s="91" t="str">
        <f t="shared" si="9"/>
        <v/>
      </c>
      <c r="J26" s="91" t="str">
        <f t="shared" si="10"/>
        <v/>
      </c>
      <c r="K26" s="91" t="str">
        <f t="shared" si="13"/>
        <v/>
      </c>
    </row>
    <row r="27" spans="1:11" s="6" customFormat="1" ht="27" customHeight="1" x14ac:dyDescent="0.25">
      <c r="A27" s="93" t="str">
        <f>Dirigente!B34</f>
        <v>Approvazione nuovo regolamento accesso agli impieghi (in collaborazione con Segretario Comunale)</v>
      </c>
      <c r="B27" s="93"/>
      <c r="C27" s="100"/>
      <c r="D27" s="100">
        <f t="shared" si="11"/>
        <v>0</v>
      </c>
      <c r="E27" s="89">
        <f t="shared" si="12"/>
        <v>0</v>
      </c>
      <c r="F27" s="90"/>
      <c r="G27" s="91" t="str">
        <f t="shared" si="7"/>
        <v>X</v>
      </c>
      <c r="H27" s="91" t="str">
        <f t="shared" si="8"/>
        <v/>
      </c>
      <c r="I27" s="91" t="str">
        <f t="shared" si="9"/>
        <v/>
      </c>
      <c r="J27" s="91" t="str">
        <f t="shared" si="10"/>
        <v/>
      </c>
      <c r="K27" s="91" t="str">
        <f t="shared" si="13"/>
        <v/>
      </c>
    </row>
    <row r="28" spans="1:11" s="6" customFormat="1" ht="27" customHeight="1" x14ac:dyDescent="0.25">
      <c r="A28" s="93" t="str">
        <f>Dirigente!B35</f>
        <v>Ricontrattualizzazione utenze vodafone</v>
      </c>
      <c r="B28" s="93"/>
      <c r="C28" s="101"/>
      <c r="D28" s="100">
        <f t="shared" si="11"/>
        <v>0</v>
      </c>
      <c r="E28" s="89">
        <f t="shared" si="12"/>
        <v>0</v>
      </c>
      <c r="F28" s="90"/>
      <c r="G28" s="91" t="str">
        <f t="shared" si="7"/>
        <v>X</v>
      </c>
      <c r="H28" s="91" t="str">
        <f t="shared" si="8"/>
        <v/>
      </c>
      <c r="I28" s="91" t="str">
        <f t="shared" si="9"/>
        <v/>
      </c>
      <c r="J28" s="91" t="str">
        <f t="shared" si="10"/>
        <v/>
      </c>
      <c r="K28" s="91" t="str">
        <f t="shared" si="13"/>
        <v/>
      </c>
    </row>
    <row r="29" spans="1:11" s="6" customFormat="1" ht="27" customHeight="1" x14ac:dyDescent="0.25">
      <c r="A29" s="93" t="e">
        <f>Dirigente!#REF!</f>
        <v>#REF!</v>
      </c>
      <c r="B29" s="93"/>
      <c r="C29" s="101"/>
      <c r="D29" s="100">
        <f t="shared" si="11"/>
        <v>0</v>
      </c>
      <c r="E29" s="89">
        <f t="shared" si="12"/>
        <v>0</v>
      </c>
      <c r="F29" s="90"/>
      <c r="G29" s="91" t="str">
        <f t="shared" si="7"/>
        <v>X</v>
      </c>
      <c r="H29" s="91" t="str">
        <f t="shared" si="8"/>
        <v/>
      </c>
      <c r="I29" s="91" t="str">
        <f t="shared" si="9"/>
        <v/>
      </c>
      <c r="J29" s="91" t="str">
        <f t="shared" si="10"/>
        <v/>
      </c>
      <c r="K29" s="91" t="str">
        <f t="shared" si="13"/>
        <v/>
      </c>
    </row>
    <row r="30" spans="1:11" s="6" customFormat="1" ht="27" customHeight="1" x14ac:dyDescent="0.25">
      <c r="A30" s="93" t="str">
        <f>Dirigente!B36</f>
        <v>Conciliazione con Abbanoa (Arera)</v>
      </c>
      <c r="B30" s="93"/>
      <c r="C30" s="101"/>
      <c r="D30" s="100">
        <f t="shared" si="11"/>
        <v>0</v>
      </c>
      <c r="E30" s="89">
        <f t="shared" si="12"/>
        <v>0</v>
      </c>
      <c r="F30" s="90"/>
      <c r="G30" s="91" t="str">
        <f t="shared" si="7"/>
        <v>X</v>
      </c>
      <c r="H30" s="91" t="str">
        <f t="shared" si="8"/>
        <v/>
      </c>
      <c r="I30" s="91" t="str">
        <f t="shared" si="9"/>
        <v/>
      </c>
      <c r="J30" s="91" t="str">
        <f t="shared" si="10"/>
        <v/>
      </c>
      <c r="K30" s="91" t="str">
        <f t="shared" si="13"/>
        <v/>
      </c>
    </row>
    <row r="31" spans="1:11" s="6" customFormat="1" ht="27" customHeight="1" x14ac:dyDescent="0.25">
      <c r="A31" s="93" t="str">
        <f>Dirigente!B37</f>
        <v>Approvazione bilancio comunale entro il 31.12.2024</v>
      </c>
      <c r="B31" s="93"/>
      <c r="C31" s="101"/>
      <c r="D31" s="100">
        <f t="shared" si="11"/>
        <v>0</v>
      </c>
      <c r="E31" s="89">
        <f t="shared" si="12"/>
        <v>0</v>
      </c>
      <c r="F31" s="90"/>
      <c r="G31" s="91" t="str">
        <f t="shared" si="7"/>
        <v>X</v>
      </c>
      <c r="H31" s="91" t="str">
        <f t="shared" si="8"/>
        <v/>
      </c>
      <c r="I31" s="91" t="str">
        <f t="shared" si="9"/>
        <v/>
      </c>
      <c r="J31" s="91" t="str">
        <f t="shared" si="10"/>
        <v/>
      </c>
      <c r="K31" s="91" t="str">
        <f t="shared" si="13"/>
        <v/>
      </c>
    </row>
    <row r="32" spans="1:11" s="6" customFormat="1" ht="27" customHeight="1" x14ac:dyDescent="0.25">
      <c r="A32" s="93">
        <f>Dirigente!B38</f>
        <v>0</v>
      </c>
      <c r="B32" s="93"/>
      <c r="C32" s="101"/>
      <c r="D32" s="100">
        <f t="shared" si="11"/>
        <v>0</v>
      </c>
      <c r="E32" s="89"/>
      <c r="F32" s="90"/>
      <c r="G32" s="91" t="str">
        <f t="shared" si="7"/>
        <v>X</v>
      </c>
      <c r="H32" s="91" t="str">
        <f t="shared" si="8"/>
        <v/>
      </c>
      <c r="I32" s="91" t="str">
        <f t="shared" si="9"/>
        <v/>
      </c>
      <c r="J32" s="91" t="str">
        <f t="shared" si="10"/>
        <v/>
      </c>
      <c r="K32" s="91" t="str">
        <f t="shared" si="13"/>
        <v/>
      </c>
    </row>
    <row r="33" spans="1:11" s="6" customFormat="1" ht="27" customHeight="1" x14ac:dyDescent="0.25">
      <c r="A33" s="93">
        <f>Dirigente!B39</f>
        <v>0</v>
      </c>
      <c r="B33" s="93"/>
      <c r="C33" s="101"/>
      <c r="D33" s="100">
        <f t="shared" si="11"/>
        <v>0</v>
      </c>
      <c r="E33" s="89"/>
      <c r="F33" s="90"/>
      <c r="G33" s="91" t="str">
        <f t="shared" si="7"/>
        <v>X</v>
      </c>
      <c r="H33" s="91" t="str">
        <f t="shared" si="8"/>
        <v/>
      </c>
      <c r="I33" s="91" t="str">
        <f t="shared" si="9"/>
        <v/>
      </c>
      <c r="J33" s="91" t="str">
        <f t="shared" si="10"/>
        <v/>
      </c>
      <c r="K33" s="91" t="str">
        <f t="shared" si="13"/>
        <v/>
      </c>
    </row>
    <row r="34" spans="1:11" s="6" customFormat="1" ht="27" customHeight="1" x14ac:dyDescent="0.25">
      <c r="A34" s="93">
        <f>Dirigente!B40</f>
        <v>0</v>
      </c>
      <c r="B34" s="93"/>
      <c r="C34" s="101"/>
      <c r="D34" s="100">
        <f t="shared" si="11"/>
        <v>0</v>
      </c>
      <c r="E34" s="89"/>
      <c r="F34" s="90"/>
      <c r="G34" s="91" t="str">
        <f t="shared" si="7"/>
        <v>X</v>
      </c>
      <c r="H34" s="91" t="str">
        <f t="shared" si="8"/>
        <v/>
      </c>
      <c r="I34" s="91" t="str">
        <f t="shared" si="9"/>
        <v/>
      </c>
      <c r="J34" s="91" t="str">
        <f t="shared" si="10"/>
        <v/>
      </c>
      <c r="K34" s="91" t="str">
        <f t="shared" si="13"/>
        <v/>
      </c>
    </row>
    <row r="35" spans="1:11" s="6" customFormat="1" ht="27" customHeight="1" x14ac:dyDescent="0.25">
      <c r="A35" s="93">
        <f>Dirigente!B41</f>
        <v>0</v>
      </c>
      <c r="B35" s="93"/>
      <c r="C35" s="101"/>
      <c r="D35" s="100">
        <f t="shared" si="11"/>
        <v>0</v>
      </c>
      <c r="E35" s="89"/>
      <c r="F35" s="90"/>
      <c r="G35" s="91" t="str">
        <f t="shared" si="7"/>
        <v>X</v>
      </c>
      <c r="H35" s="91" t="str">
        <f t="shared" si="8"/>
        <v/>
      </c>
      <c r="I35" s="91" t="str">
        <f t="shared" si="9"/>
        <v/>
      </c>
      <c r="J35" s="91" t="str">
        <f t="shared" si="10"/>
        <v/>
      </c>
      <c r="K35" s="91" t="str">
        <f t="shared" si="13"/>
        <v/>
      </c>
    </row>
    <row r="36" spans="1:11" s="6" customFormat="1" ht="27" customHeight="1" x14ac:dyDescent="0.25">
      <c r="A36" s="93" t="e">
        <f>Dirigente!#REF!</f>
        <v>#REF!</v>
      </c>
      <c r="B36" s="93"/>
      <c r="C36" s="101"/>
      <c r="D36" s="100">
        <f t="shared" si="11"/>
        <v>0</v>
      </c>
      <c r="E36" s="89"/>
      <c r="F36" s="90"/>
      <c r="G36" s="91" t="str">
        <f t="shared" si="7"/>
        <v>X</v>
      </c>
      <c r="H36" s="91" t="str">
        <f t="shared" si="8"/>
        <v/>
      </c>
      <c r="I36" s="91" t="str">
        <f t="shared" si="9"/>
        <v/>
      </c>
      <c r="J36" s="91" t="str">
        <f t="shared" si="10"/>
        <v/>
      </c>
      <c r="K36" s="91" t="str">
        <f t="shared" si="13"/>
        <v/>
      </c>
    </row>
    <row r="37" spans="1:11" s="6" customFormat="1" ht="27" customHeight="1" x14ac:dyDescent="0.25">
      <c r="A37" s="93" t="e">
        <f>Dirigente!#REF!</f>
        <v>#REF!</v>
      </c>
      <c r="B37" s="93"/>
      <c r="C37" s="101"/>
      <c r="D37" s="100">
        <f t="shared" si="11"/>
        <v>0</v>
      </c>
      <c r="E37" s="89"/>
      <c r="F37" s="90"/>
      <c r="G37" s="91" t="str">
        <f t="shared" si="7"/>
        <v>X</v>
      </c>
      <c r="H37" s="91" t="str">
        <f t="shared" si="8"/>
        <v/>
      </c>
      <c r="I37" s="91" t="str">
        <f t="shared" si="9"/>
        <v/>
      </c>
      <c r="J37" s="91" t="str">
        <f t="shared" si="10"/>
        <v/>
      </c>
      <c r="K37" s="91" t="str">
        <f t="shared" si="13"/>
        <v/>
      </c>
    </row>
    <row r="38" spans="1:11" s="6" customFormat="1" ht="27" customHeight="1" x14ac:dyDescent="0.25">
      <c r="A38" s="93" t="e">
        <f>Dirigente!#REF!</f>
        <v>#REF!</v>
      </c>
      <c r="B38" s="93"/>
      <c r="C38" s="101"/>
      <c r="D38" s="100">
        <f t="shared" si="11"/>
        <v>0</v>
      </c>
      <c r="E38" s="89"/>
      <c r="F38" s="90"/>
      <c r="G38" s="91" t="str">
        <f t="shared" si="7"/>
        <v>X</v>
      </c>
      <c r="H38" s="91" t="str">
        <f t="shared" si="8"/>
        <v/>
      </c>
      <c r="I38" s="91" t="str">
        <f t="shared" si="9"/>
        <v/>
      </c>
      <c r="J38" s="91" t="str">
        <f t="shared" si="10"/>
        <v/>
      </c>
      <c r="K38" s="91" t="str">
        <f t="shared" si="13"/>
        <v/>
      </c>
    </row>
    <row r="39" spans="1:11" s="6" customFormat="1" ht="27" customHeight="1" x14ac:dyDescent="0.25">
      <c r="A39" s="93" t="e">
        <f>Dirigente!#REF!</f>
        <v>#REF!</v>
      </c>
      <c r="B39" s="93"/>
      <c r="C39" s="101"/>
      <c r="D39" s="100">
        <f t="shared" si="11"/>
        <v>0</v>
      </c>
      <c r="E39" s="89"/>
      <c r="F39" s="90"/>
      <c r="G39" s="91" t="str">
        <f t="shared" si="7"/>
        <v>X</v>
      </c>
      <c r="H39" s="91" t="str">
        <f t="shared" si="8"/>
        <v/>
      </c>
      <c r="I39" s="91" t="str">
        <f t="shared" si="9"/>
        <v/>
      </c>
      <c r="J39" s="91" t="str">
        <f t="shared" si="10"/>
        <v/>
      </c>
      <c r="K39" s="91" t="str">
        <f t="shared" si="13"/>
        <v/>
      </c>
    </row>
    <row r="40" spans="1:11" s="6" customFormat="1" ht="27" customHeight="1" x14ac:dyDescent="0.25">
      <c r="A40" s="93" t="e">
        <f>Dirigente!#REF!</f>
        <v>#REF!</v>
      </c>
      <c r="B40" s="93"/>
      <c r="C40" s="101"/>
      <c r="D40" s="100">
        <f t="shared" si="11"/>
        <v>0</v>
      </c>
      <c r="E40" s="89"/>
      <c r="F40" s="90"/>
      <c r="G40" s="91" t="str">
        <f t="shared" si="7"/>
        <v>X</v>
      </c>
      <c r="H40" s="91" t="str">
        <f t="shared" si="8"/>
        <v/>
      </c>
      <c r="I40" s="91" t="str">
        <f t="shared" si="9"/>
        <v/>
      </c>
      <c r="J40" s="91" t="str">
        <f t="shared" si="10"/>
        <v/>
      </c>
      <c r="K40" s="91" t="str">
        <f t="shared" si="13"/>
        <v/>
      </c>
    </row>
    <row r="41" spans="1:11" s="6" customFormat="1" ht="27" customHeight="1" x14ac:dyDescent="0.25">
      <c r="A41" s="93" t="e">
        <f>Dirigente!#REF!</f>
        <v>#REF!</v>
      </c>
      <c r="B41" s="93"/>
      <c r="C41" s="101"/>
      <c r="D41" s="100">
        <f t="shared" si="11"/>
        <v>0</v>
      </c>
      <c r="E41" s="89"/>
      <c r="F41" s="90"/>
      <c r="G41" s="91" t="str">
        <f t="shared" si="7"/>
        <v>X</v>
      </c>
      <c r="H41" s="91" t="str">
        <f t="shared" si="8"/>
        <v/>
      </c>
      <c r="I41" s="91" t="str">
        <f t="shared" si="9"/>
        <v/>
      </c>
      <c r="J41" s="91" t="str">
        <f t="shared" si="10"/>
        <v/>
      </c>
      <c r="K41" s="91" t="str">
        <f t="shared" si="13"/>
        <v/>
      </c>
    </row>
    <row r="42" spans="1:11" s="6" customFormat="1" ht="27" customHeight="1" x14ac:dyDescent="0.25">
      <c r="A42" s="93" t="e">
        <f>Dirigente!#REF!</f>
        <v>#REF!</v>
      </c>
      <c r="B42" s="93"/>
      <c r="C42" s="101"/>
      <c r="D42" s="100">
        <f t="shared" si="11"/>
        <v>0</v>
      </c>
      <c r="E42" s="89"/>
      <c r="F42" s="90"/>
      <c r="G42" s="91" t="str">
        <f t="shared" si="7"/>
        <v>X</v>
      </c>
      <c r="H42" s="91" t="str">
        <f t="shared" si="8"/>
        <v/>
      </c>
      <c r="I42" s="91" t="str">
        <f t="shared" si="9"/>
        <v/>
      </c>
      <c r="J42" s="91" t="str">
        <f t="shared" si="10"/>
        <v/>
      </c>
      <c r="K42" s="91" t="str">
        <f t="shared" si="13"/>
        <v/>
      </c>
    </row>
    <row r="43" spans="1:11" s="6" customFormat="1" ht="27" customHeight="1" x14ac:dyDescent="0.25">
      <c r="A43" s="93" t="e">
        <f>Dirigente!#REF!</f>
        <v>#REF!</v>
      </c>
      <c r="B43" s="93"/>
      <c r="C43" s="101"/>
      <c r="D43" s="100">
        <f t="shared" si="11"/>
        <v>0</v>
      </c>
      <c r="E43" s="89"/>
      <c r="F43" s="90"/>
      <c r="G43" s="91" t="str">
        <f t="shared" si="7"/>
        <v>X</v>
      </c>
      <c r="H43" s="91" t="str">
        <f t="shared" si="8"/>
        <v/>
      </c>
      <c r="I43" s="91" t="str">
        <f t="shared" si="9"/>
        <v/>
      </c>
      <c r="J43" s="91" t="str">
        <f t="shared" si="10"/>
        <v/>
      </c>
      <c r="K43" s="91" t="str">
        <f t="shared" si="13"/>
        <v/>
      </c>
    </row>
    <row r="44" spans="1:11" s="6" customFormat="1" ht="27" customHeight="1" x14ac:dyDescent="0.25">
      <c r="A44" s="93" t="e">
        <f>Dirigente!#REF!</f>
        <v>#REF!</v>
      </c>
      <c r="B44" s="93"/>
      <c r="C44" s="101"/>
      <c r="D44" s="100">
        <f t="shared" si="11"/>
        <v>0</v>
      </c>
      <c r="E44" s="89"/>
      <c r="F44" s="90"/>
      <c r="G44" s="91" t="str">
        <f t="shared" si="7"/>
        <v>X</v>
      </c>
      <c r="H44" s="91" t="str">
        <f t="shared" si="8"/>
        <v/>
      </c>
      <c r="I44" s="91" t="str">
        <f t="shared" si="9"/>
        <v/>
      </c>
      <c r="J44" s="91" t="str">
        <f t="shared" si="10"/>
        <v/>
      </c>
      <c r="K44" s="91" t="str">
        <f t="shared" si="13"/>
        <v/>
      </c>
    </row>
    <row r="45" spans="1:11" s="6" customFormat="1" ht="27" customHeight="1" x14ac:dyDescent="0.25">
      <c r="A45" s="93" t="e">
        <f>Dirigente!#REF!</f>
        <v>#REF!</v>
      </c>
      <c r="B45" s="93"/>
      <c r="C45" s="101"/>
      <c r="D45" s="100">
        <f t="shared" si="11"/>
        <v>0</v>
      </c>
      <c r="E45" s="89"/>
      <c r="F45" s="90"/>
      <c r="G45" s="91" t="str">
        <f t="shared" si="7"/>
        <v>X</v>
      </c>
      <c r="H45" s="91" t="str">
        <f t="shared" si="8"/>
        <v/>
      </c>
      <c r="I45" s="91" t="str">
        <f t="shared" si="9"/>
        <v/>
      </c>
      <c r="J45" s="91" t="str">
        <f t="shared" si="10"/>
        <v/>
      </c>
      <c r="K45" s="91" t="str">
        <f t="shared" si="13"/>
        <v/>
      </c>
    </row>
    <row r="46" spans="1:11" s="6" customFormat="1" ht="27" customHeight="1" x14ac:dyDescent="0.25">
      <c r="A46" s="93" t="e">
        <f>Dirigente!#REF!</f>
        <v>#REF!</v>
      </c>
      <c r="B46" s="93"/>
      <c r="C46" s="101"/>
      <c r="D46" s="100">
        <f t="shared" si="11"/>
        <v>0</v>
      </c>
      <c r="E46" s="89"/>
      <c r="F46" s="90"/>
      <c r="G46" s="91" t="str">
        <f t="shared" si="7"/>
        <v>X</v>
      </c>
      <c r="H46" s="91" t="str">
        <f t="shared" si="8"/>
        <v/>
      </c>
      <c r="I46" s="91" t="str">
        <f t="shared" si="9"/>
        <v/>
      </c>
      <c r="J46" s="91" t="str">
        <f t="shared" si="10"/>
        <v/>
      </c>
      <c r="K46" s="91" t="str">
        <f t="shared" si="13"/>
        <v/>
      </c>
    </row>
    <row r="47" spans="1:11" s="6" customFormat="1" ht="27" customHeight="1" x14ac:dyDescent="0.25">
      <c r="A47" s="93" t="e">
        <f>Dirigente!#REF!</f>
        <v>#REF!</v>
      </c>
      <c r="B47" s="93"/>
      <c r="C47" s="101"/>
      <c r="D47" s="100">
        <f t="shared" si="11"/>
        <v>0</v>
      </c>
      <c r="E47" s="89"/>
      <c r="F47" s="90"/>
      <c r="G47" s="91" t="str">
        <f t="shared" si="7"/>
        <v>X</v>
      </c>
      <c r="H47" s="91" t="str">
        <f t="shared" si="8"/>
        <v/>
      </c>
      <c r="I47" s="91" t="str">
        <f t="shared" si="9"/>
        <v/>
      </c>
      <c r="J47" s="91" t="str">
        <f t="shared" si="10"/>
        <v/>
      </c>
      <c r="K47" s="91" t="str">
        <f t="shared" si="13"/>
        <v/>
      </c>
    </row>
    <row r="48" spans="1:11" ht="42" customHeight="1" x14ac:dyDescent="0.25">
      <c r="A48" s="192" t="s">
        <v>248</v>
      </c>
      <c r="B48" s="192" t="s">
        <v>249</v>
      </c>
      <c r="C48" s="85" t="s">
        <v>239</v>
      </c>
      <c r="D48" s="100" t="s">
        <v>530</v>
      </c>
      <c r="E48" s="85" t="s">
        <v>240</v>
      </c>
      <c r="F48" s="85" t="s">
        <v>241</v>
      </c>
      <c r="G48" s="85" t="s">
        <v>250</v>
      </c>
      <c r="H48" s="85" t="s">
        <v>251</v>
      </c>
      <c r="I48" s="85" t="s">
        <v>252</v>
      </c>
      <c r="J48" s="85" t="s">
        <v>253</v>
      </c>
      <c r="K48" s="85" t="s">
        <v>254</v>
      </c>
    </row>
    <row r="49" spans="1:11" s="6" customFormat="1" ht="49.5" customHeight="1" x14ac:dyDescent="0.25">
      <c r="A49" s="93" t="s">
        <v>310</v>
      </c>
      <c r="B49" s="93" t="s">
        <v>311</v>
      </c>
      <c r="C49" s="101">
        <v>20</v>
      </c>
      <c r="D49" s="100">
        <f t="shared" si="11"/>
        <v>20</v>
      </c>
      <c r="E49" s="89">
        <f>F49/100</f>
        <v>0</v>
      </c>
      <c r="F49" s="90"/>
      <c r="G49" s="91" t="str">
        <f t="shared" si="7"/>
        <v>X</v>
      </c>
      <c r="H49" s="91" t="str">
        <f t="shared" si="8"/>
        <v/>
      </c>
      <c r="I49" s="91" t="str">
        <f t="shared" si="9"/>
        <v/>
      </c>
      <c r="J49" s="91" t="str">
        <f t="shared" si="10"/>
        <v/>
      </c>
      <c r="K49" s="91" t="str">
        <f t="shared" ref="K49:K55" si="14">IF(AND(F49&gt;90,F49&lt;=100),"X","")</f>
        <v/>
      </c>
    </row>
    <row r="50" spans="1:11" s="6" customFormat="1" ht="18.75" customHeight="1" x14ac:dyDescent="0.25">
      <c r="A50" s="93"/>
      <c r="B50" s="93"/>
      <c r="C50" s="101"/>
      <c r="D50" s="100">
        <f t="shared" si="11"/>
        <v>0</v>
      </c>
      <c r="E50" s="89">
        <f t="shared" ref="E50:E55" si="15">F50/100</f>
        <v>0</v>
      </c>
      <c r="F50" s="90"/>
      <c r="G50" s="91" t="str">
        <f t="shared" si="7"/>
        <v>X</v>
      </c>
      <c r="H50" s="91" t="str">
        <f t="shared" si="8"/>
        <v/>
      </c>
      <c r="I50" s="91" t="str">
        <f t="shared" si="9"/>
        <v/>
      </c>
      <c r="J50" s="91" t="str">
        <f t="shared" si="10"/>
        <v/>
      </c>
      <c r="K50" s="91" t="str">
        <f t="shared" si="14"/>
        <v/>
      </c>
    </row>
    <row r="51" spans="1:11" s="6" customFormat="1" ht="18.75" customHeight="1" x14ac:dyDescent="0.25">
      <c r="A51" s="93"/>
      <c r="B51" s="93"/>
      <c r="C51" s="101"/>
      <c r="D51" s="100">
        <f t="shared" si="11"/>
        <v>0</v>
      </c>
      <c r="E51" s="89">
        <f t="shared" si="15"/>
        <v>0</v>
      </c>
      <c r="F51" s="90"/>
      <c r="G51" s="91" t="str">
        <f>IF(F51&lt;=20,"X","")</f>
        <v>X</v>
      </c>
      <c r="H51" s="91" t="str">
        <f>IF(AND(F51&gt;20,F51&lt;=50),"X","")</f>
        <v/>
      </c>
      <c r="I51" s="91" t="str">
        <f>IF(AND(F51&gt;50,F51&lt;=70),"X","")</f>
        <v/>
      </c>
      <c r="J51" s="91" t="str">
        <f>IF(AND(F51&gt;70,F51&lt;=90),"X","")</f>
        <v/>
      </c>
      <c r="K51" s="91" t="str">
        <f t="shared" si="14"/>
        <v/>
      </c>
    </row>
    <row r="52" spans="1:11" s="6" customFormat="1" ht="18.75" customHeight="1" x14ac:dyDescent="0.25">
      <c r="A52" s="93"/>
      <c r="B52" s="93"/>
      <c r="C52" s="101"/>
      <c r="D52" s="100">
        <f t="shared" si="11"/>
        <v>0</v>
      </c>
      <c r="E52" s="89">
        <f t="shared" si="15"/>
        <v>0</v>
      </c>
      <c r="F52" s="90"/>
      <c r="G52" s="91" t="str">
        <f>IF(F52&lt;=20,"X","")</f>
        <v>X</v>
      </c>
      <c r="H52" s="91" t="str">
        <f>IF(AND(F52&gt;20,F52&lt;=50),"X","")</f>
        <v/>
      </c>
      <c r="I52" s="91" t="str">
        <f>IF(AND(F52&gt;50,F52&lt;=70),"X","")</f>
        <v/>
      </c>
      <c r="J52" s="91" t="str">
        <f>IF(AND(F52&gt;70,F52&lt;=90),"X","")</f>
        <v/>
      </c>
      <c r="K52" s="91" t="str">
        <f t="shared" si="14"/>
        <v/>
      </c>
    </row>
    <row r="53" spans="1:11" s="6" customFormat="1" ht="18.75" customHeight="1" x14ac:dyDescent="0.25">
      <c r="A53" s="93"/>
      <c r="B53" s="93"/>
      <c r="C53" s="101"/>
      <c r="D53" s="100">
        <f t="shared" si="11"/>
        <v>0</v>
      </c>
      <c r="E53" s="89">
        <f t="shared" si="15"/>
        <v>0</v>
      </c>
      <c r="F53" s="90"/>
      <c r="G53" s="91" t="str">
        <f>IF(F53&lt;=20,"X","")</f>
        <v>X</v>
      </c>
      <c r="H53" s="91" t="str">
        <f>IF(AND(F53&gt;20,F53&lt;=50),"X","")</f>
        <v/>
      </c>
      <c r="I53" s="91" t="str">
        <f>IF(AND(F53&gt;50,F53&lt;=70),"X","")</f>
        <v/>
      </c>
      <c r="J53" s="91" t="str">
        <f>IF(AND(F53&gt;70,F53&lt;=90),"X","")</f>
        <v/>
      </c>
      <c r="K53" s="91" t="str">
        <f t="shared" si="14"/>
        <v/>
      </c>
    </row>
    <row r="54" spans="1:11" s="6" customFormat="1" ht="18.75" customHeight="1" x14ac:dyDescent="0.25">
      <c r="A54" s="93"/>
      <c r="B54" s="93"/>
      <c r="C54" s="101"/>
      <c r="D54" s="100">
        <f t="shared" si="11"/>
        <v>0</v>
      </c>
      <c r="E54" s="89">
        <f t="shared" si="15"/>
        <v>0</v>
      </c>
      <c r="F54" s="90"/>
      <c r="G54" s="91" t="str">
        <f>IF(F54&lt;=20,"X","")</f>
        <v>X</v>
      </c>
      <c r="H54" s="91" t="str">
        <f>IF(AND(F54&gt;20,F54&lt;=50),"X","")</f>
        <v/>
      </c>
      <c r="I54" s="91" t="str">
        <f>IF(AND(F54&gt;50,F54&lt;=70),"X","")</f>
        <v/>
      </c>
      <c r="J54" s="91" t="str">
        <f>IF(AND(F54&gt;70,F54&lt;=90),"X","")</f>
        <v/>
      </c>
      <c r="K54" s="91" t="str">
        <f t="shared" si="14"/>
        <v/>
      </c>
    </row>
    <row r="55" spans="1:11" s="6" customFormat="1" ht="18.75" customHeight="1" x14ac:dyDescent="0.25">
      <c r="A55" s="93"/>
      <c r="B55" s="93"/>
      <c r="C55" s="101"/>
      <c r="D55" s="100">
        <f t="shared" si="11"/>
        <v>0</v>
      </c>
      <c r="E55" s="89">
        <f t="shared" si="15"/>
        <v>0</v>
      </c>
      <c r="F55" s="90"/>
      <c r="G55" s="91" t="str">
        <f>IF(F55&lt;=20,"X","")</f>
        <v>X</v>
      </c>
      <c r="H55" s="91" t="str">
        <f>IF(AND(F55&gt;20,F55&lt;=50),"X","")</f>
        <v/>
      </c>
      <c r="I55" s="91" t="str">
        <f>IF(AND(F55&gt;50,F55&lt;=70),"X","")</f>
        <v/>
      </c>
      <c r="J55" s="91" t="str">
        <f>IF(AND(F55&gt;70,F55&lt;=90),"X","")</f>
        <v/>
      </c>
      <c r="K55" s="91" t="str">
        <f t="shared" si="14"/>
        <v/>
      </c>
    </row>
    <row r="56" spans="1:11" ht="25.5" x14ac:dyDescent="0.25">
      <c r="A56" s="94" t="s">
        <v>255</v>
      </c>
      <c r="B56" s="95" t="str">
        <f>IF(C56=40,"Pesatura Adeguata","Pesatura Inadeguata")</f>
        <v>Pesatura Adeguata</v>
      </c>
      <c r="C56" s="101">
        <f>SUM(C24:C51)</f>
        <v>40</v>
      </c>
      <c r="D56" s="101"/>
      <c r="E56" s="192"/>
      <c r="F56" s="97">
        <f>SUM(H56:K56)/C56</f>
        <v>0</v>
      </c>
      <c r="G56" s="102"/>
      <c r="H56" s="103">
        <f>IF(H24="x",C24*E24)+IF(H25="x",C25*E25)+IF(H26="x",C26*E26)+IF(H27="x",C27*E27)+IF(H28="x",C28*E28)+IF(H29="x",C29*E29)+IF(H30="x",C30*E30)+IF(H31="x",C31*E31)+IF(H32="x",C32*E32)+IF(H33="x",C33*E33)+IF(H34="x",C34*E34)+IF(H35="x",C35*E35)+IF(H36="x",C36*E36)+IF(H37="x",C37*E37)+IF(H38="x",C38*E38)+IF(H39="x",C39*E39)+IF(H40="x",C40*E40)+IF(H41="x",C41*E41)+IF(H42="x",C42*E42)+IF(H43="x",C43*E43)+IF(H44="x",C44*E44)+IF(H45="x",C45*E45)+IF(H46="x",C46*E46)+IF(H47="x",C47*E47)+IF(H48="x",C48*E48)+IF(H49="x",C49*E49)+IF(H50="x",C50*E50)+IF(H51="x",C51*E51)+IF(H52="x",C52*E52)+IF(H53="x",C53*E53)+IF(H54="x",C54*E54)+IF(H55="x",C55*E55)</f>
        <v>0</v>
      </c>
      <c r="I56" s="103">
        <f>IF(I24="x",C24*E24)+IF(I25="x",C25*E25)+IF(I26="x",C26*E26)+IF(I27="x",C27*E27)+IF(I28="x",C28*E28)+IF(I29="x",C29*E29)+IF(I30="x",C30*E30)+IF(I31="x",C31*E31)+IF(I32="x",C32*E32)+IF(I33="x",C33*E33)+IF(I34="x",C34*E34)+IF(I35="x",C35*E35)+IF(I36="x",C36*E36)+IF(I37="x",C37*E37)+IF(I38="x",C38*E38)+IF(I39="x",C39*E39)+IF(I40="x",C40*E40)+IF(I41="x",C41*E41)+IF(I42="x",C42*E42)+IF(I43="x",C43*E43)+IF(I44="x",C44*E44)+IF(I45="x",C45*E45)+IF(I46="x",C46*E46)+IF(I47="x",C47*E47)+IF(I48="x",C48*E48)+IF(I49="x",C49*E49)+IF(I50="x",C50*E50)+IF(I51="x",C51*E51)+IF(I52="x",C52*E52)+IF(I53="x",C53*E53)+IF(I54="x",C54*E54)+IF(I55="x",C55*E55)</f>
        <v>0</v>
      </c>
      <c r="J56" s="103">
        <f>IF(J24="x",C24*E24)+IF(J25="x",C25*E25)+IF(J26="x",C26*E26)+IF(J27="x",C27*E27)+IF(J28="x",C28*E28)+IF(J29="x",C29*E29)+IF(J30="x",C30*E30)+IF(J31="x",C31*E31)+IF(J32="x",C32*E32)+IF(J33="x",C33*E33)+IF(J34="x",C34*E34)+IF(J35="x",C35*E35)+IF(J36="x",C36*E36)+IF(J37="x",C37*E37)+IF(J38="x",C38*E38)+IF(J39="x",C39*E39)+IF(J40="x",C40*E40)+IF(J41="x",C41*E41)+IF(J42="x",C42*E42)+IF(J43="x",C43*E43)+IF(J44="x",C44*E44)+IF(J45="x",C45*E45)+IF(J46="x",C46*E46)+IF(J47="x",C47*E47)+IF(J48="x",C48*E48)+IF(J49="x",C49*E49)+IF(J50="x",C50*E50)+IF(J51="x",C51*E51)+IF(J52="x",C52*E52)+IF(J53="x",C53*E53)+IF(J54="x",C54*E54)+IF(J55="x",C55*E55)</f>
        <v>0</v>
      </c>
      <c r="K56" s="103">
        <f>IF(K24="x",C24*E24)+IF(K25="x",C25*E25)+IF(K26="x",C26*E26)+IF(K27="x",C27*E27)+IF(K28="x",C28*E28)+IF(K29="x",C29*E29)+IF(K30="x",C30*E30)+IF(K31="x",C31*E31)+IF(K32="x",C32*E32)+IF(K33="x",C33*E33)+IF(K34="x",C34*E34)+IF(K35="x",C35*E35)+IF(K36="x",C36*E36)+IF(K37="x",C37*E37)+IF(K38="x",C38*E38)+IF(K39="x",C39*E39)+IF(K40="x",C40*E40)+IF(K41="x",C41*E41)+IF(K42="x",C42*E42)+IF(K43="x",C43*E43)+IF(K44="x",C44*E44)+IF(K45="x",C45*E45)+IF(K46="x",C46*E46)+IF(K47="x",C47*E47)+IF(K48="x",C48*E48)+IF(K49="x",C49*E49)+IF(K50="x",C50*E50)+IF(K51="x",C51*E51)+IF(K52="x",C52*E52)+IF(K53="x",C53*E53)+IF(K54="x",C54*E54)+IF(K55="x",C55*E55)</f>
        <v>0</v>
      </c>
    </row>
    <row r="57" spans="1:11" ht="18" customHeight="1" x14ac:dyDescent="0.25">
      <c r="A57" s="104"/>
      <c r="B57" s="105"/>
      <c r="C57" s="106"/>
      <c r="D57" s="106"/>
      <c r="E57" s="106" t="s">
        <v>256</v>
      </c>
      <c r="F57" s="107"/>
      <c r="G57" s="108"/>
      <c r="H57" s="108"/>
      <c r="I57" s="108"/>
      <c r="J57" s="108"/>
      <c r="K57" s="109"/>
    </row>
    <row r="58" spans="1:11" ht="16.5" customHeight="1" x14ac:dyDescent="0.25">
      <c r="A58" s="536" t="s">
        <v>257</v>
      </c>
      <c r="B58" s="537"/>
      <c r="C58" s="96">
        <f>SUM(H21:K21)</f>
        <v>0</v>
      </c>
      <c r="D58" s="292"/>
      <c r="E58" s="110">
        <f>C58/60</f>
        <v>0</v>
      </c>
      <c r="F58" s="111"/>
      <c r="G58" s="112"/>
      <c r="H58" s="112"/>
      <c r="I58" s="112"/>
      <c r="J58" s="112"/>
      <c r="K58" s="113"/>
    </row>
    <row r="59" spans="1:11" ht="17.25" customHeight="1" x14ac:dyDescent="0.25">
      <c r="A59" s="114" t="s">
        <v>200</v>
      </c>
      <c r="B59" s="115"/>
      <c r="C59" s="116"/>
      <c r="D59" s="116"/>
      <c r="E59" s="116"/>
      <c r="F59" s="538" t="s">
        <v>258</v>
      </c>
      <c r="G59" s="538"/>
      <c r="H59" s="539"/>
      <c r="I59" s="117">
        <f>C58+C60</f>
        <v>0</v>
      </c>
      <c r="J59" s="116" t="s">
        <v>259</v>
      </c>
      <c r="K59" s="118"/>
    </row>
    <row r="60" spans="1:11" ht="16.5" customHeight="1" x14ac:dyDescent="0.25">
      <c r="A60" s="536" t="s">
        <v>260</v>
      </c>
      <c r="B60" s="537"/>
      <c r="C60" s="96">
        <f>SUM(G56:K56)</f>
        <v>0</v>
      </c>
      <c r="D60" s="292"/>
      <c r="E60" s="110" t="s">
        <v>256</v>
      </c>
      <c r="F60" s="111"/>
      <c r="G60" s="112"/>
      <c r="H60" s="112"/>
      <c r="I60" s="112"/>
      <c r="J60" s="112"/>
      <c r="K60" s="113"/>
    </row>
    <row r="61" spans="1:11" ht="26.25" customHeight="1" x14ac:dyDescent="0.25">
      <c r="A61" s="119"/>
      <c r="B61" s="120"/>
      <c r="C61" s="120"/>
      <c r="D61" s="120"/>
      <c r="E61" s="120"/>
      <c r="F61" s="121"/>
      <c r="G61" s="122"/>
      <c r="H61" s="122"/>
      <c r="I61" s="122"/>
      <c r="J61" s="122"/>
      <c r="K61" s="123"/>
    </row>
  </sheetData>
  <mergeCells count="10">
    <mergeCell ref="A58:B58"/>
    <mergeCell ref="F59:H59"/>
    <mergeCell ref="A60:B60"/>
    <mergeCell ref="A1:K1"/>
    <mergeCell ref="A6:F8"/>
    <mergeCell ref="G6:K6"/>
    <mergeCell ref="A9:K9"/>
    <mergeCell ref="A22:C22"/>
    <mergeCell ref="F22:H22"/>
    <mergeCell ref="I22:K22"/>
  </mergeCells>
  <conditionalFormatting sqref="B21 B56:B57">
    <cfRule type="cellIs" dxfId="74" priority="31" stopIfTrue="1" operator="equal">
      <formula>"Pesatura Inadeguata"</formula>
    </cfRule>
  </conditionalFormatting>
  <conditionalFormatting sqref="G11:G47">
    <cfRule type="cellIs" dxfId="73" priority="6" stopIfTrue="1" operator="equal">
      <formula>"x"</formula>
    </cfRule>
  </conditionalFormatting>
  <conditionalFormatting sqref="G49:G55">
    <cfRule type="cellIs" dxfId="72" priority="12" stopIfTrue="1" operator="equal">
      <formula>"x"</formula>
    </cfRule>
  </conditionalFormatting>
  <conditionalFormatting sqref="H11:H47">
    <cfRule type="cellIs" dxfId="71" priority="15" stopIfTrue="1" operator="equal">
      <formula>"x"</formula>
    </cfRule>
    <cfRule type="cellIs" dxfId="70" priority="17" stopIfTrue="1" operator="equal">
      <formula>"x"</formula>
    </cfRule>
  </conditionalFormatting>
  <conditionalFormatting sqref="H13:H20">
    <cfRule type="cellIs" dxfId="69" priority="3" stopIfTrue="1" operator="equal">
      <formula>"x"</formula>
    </cfRule>
    <cfRule type="cellIs" dxfId="68" priority="5" stopIfTrue="1" operator="equal">
      <formula>"x"</formula>
    </cfRule>
  </conditionalFormatting>
  <conditionalFormatting sqref="H49:H55">
    <cfRule type="cellIs" dxfId="67" priority="9" stopIfTrue="1" operator="equal">
      <formula>"x"</formula>
    </cfRule>
    <cfRule type="cellIs" dxfId="66" priority="11" stopIfTrue="1" operator="equal">
      <formula>"x"</formula>
    </cfRule>
  </conditionalFormatting>
  <conditionalFormatting sqref="I11:I47">
    <cfRule type="cellIs" dxfId="65" priority="4" stopIfTrue="1" operator="equal">
      <formula>"x"</formula>
    </cfRule>
  </conditionalFormatting>
  <conditionalFormatting sqref="I49:I55">
    <cfRule type="cellIs" dxfId="64" priority="10" stopIfTrue="1" operator="equal">
      <formula>"x"</formula>
    </cfRule>
  </conditionalFormatting>
  <conditionalFormatting sqref="J11:J47">
    <cfRule type="cellIs" dxfId="63" priority="2" stopIfTrue="1" operator="equal">
      <formula>"x"</formula>
    </cfRule>
  </conditionalFormatting>
  <conditionalFormatting sqref="J49:J55">
    <cfRule type="cellIs" dxfId="62" priority="8" stopIfTrue="1" operator="equal">
      <formula>"x"</formula>
    </cfRule>
  </conditionalFormatting>
  <conditionalFormatting sqref="K11:K47">
    <cfRule type="cellIs" dxfId="61" priority="1" stopIfTrue="1" operator="equal">
      <formula>"x"</formula>
    </cfRule>
  </conditionalFormatting>
  <conditionalFormatting sqref="K49:K55">
    <cfRule type="cellIs" dxfId="60" priority="7" stopIfTrue="1" operator="equal">
      <formula>"x"</formula>
    </cfRule>
  </conditionalFormatting>
  <dataValidations count="2">
    <dataValidation type="list" allowBlank="1" showInputMessage="1" showErrorMessage="1" sqref="WVJ983088:WVJ983095 IX48:IX55 ST48:ST55 ACP48:ACP55 AML48:AML55 AWH48:AWH55 BGD48:BGD55 BPZ48:BPZ55 BZV48:BZV55 CJR48:CJR55 CTN48:CTN55 DDJ48:DDJ55 DNF48:DNF55 DXB48:DXB55 EGX48:EGX55 EQT48:EQT55 FAP48:FAP55 FKL48:FKL55 FUH48:FUH55 GED48:GED55 GNZ48:GNZ55 GXV48:GXV55 HHR48:HHR55 HRN48:HRN55 IBJ48:IBJ55 ILF48:ILF55 IVB48:IVB55 JEX48:JEX55 JOT48:JOT55 JYP48:JYP55 KIL48:KIL55 KSH48:KSH55 LCD48:LCD55 LLZ48:LLZ55 LVV48:LVV55 MFR48:MFR55 MPN48:MPN55 MZJ48:MZJ55 NJF48:NJF55 NTB48:NTB55 OCX48:OCX55 OMT48:OMT55 OWP48:OWP55 PGL48:PGL55 PQH48:PQH55 QAD48:QAD55 QJZ48:QJZ55 QTV48:QTV55 RDR48:RDR55 RNN48:RNN55 RXJ48:RXJ55 SHF48:SHF55 SRB48:SRB55 TAX48:TAX55 TKT48:TKT55 TUP48:TUP55 UEL48:UEL55 UOH48:UOH55 UYD48:UYD55 VHZ48:VHZ55 VRV48:VRV55 WBR48:WBR55 WLN48:WLN55 WVJ48:WVJ55 A65584:A65591 IX65584:IX65591 ST65584:ST65591 ACP65584:ACP65591 AML65584:AML65591 AWH65584:AWH65591 BGD65584:BGD65591 BPZ65584:BPZ65591 BZV65584:BZV65591 CJR65584:CJR65591 CTN65584:CTN65591 DDJ65584:DDJ65591 DNF65584:DNF65591 DXB65584:DXB65591 EGX65584:EGX65591 EQT65584:EQT65591 FAP65584:FAP65591 FKL65584:FKL65591 FUH65584:FUH65591 GED65584:GED65591 GNZ65584:GNZ65591 GXV65584:GXV65591 HHR65584:HHR65591 HRN65584:HRN65591 IBJ65584:IBJ65591 ILF65584:ILF65591 IVB65584:IVB65591 JEX65584:JEX65591 JOT65584:JOT65591 JYP65584:JYP65591 KIL65584:KIL65591 KSH65584:KSH65591 LCD65584:LCD65591 LLZ65584:LLZ65591 LVV65584:LVV65591 MFR65584:MFR65591 MPN65584:MPN65591 MZJ65584:MZJ65591 NJF65584:NJF65591 NTB65584:NTB65591 OCX65584:OCX65591 OMT65584:OMT65591 OWP65584:OWP65591 PGL65584:PGL65591 PQH65584:PQH65591 QAD65584:QAD65591 QJZ65584:QJZ65591 QTV65584:QTV65591 RDR65584:RDR65591 RNN65584:RNN65591 RXJ65584:RXJ65591 SHF65584:SHF65591 SRB65584:SRB65591 TAX65584:TAX65591 TKT65584:TKT65591 TUP65584:TUP65591 UEL65584:UEL65591 UOH65584:UOH65591 UYD65584:UYD65591 VHZ65584:VHZ65591 VRV65584:VRV65591 WBR65584:WBR65591 WLN65584:WLN65591 WVJ65584:WVJ65591 A131120:A131127 IX131120:IX131127 ST131120:ST131127 ACP131120:ACP131127 AML131120:AML131127 AWH131120:AWH131127 BGD131120:BGD131127 BPZ131120:BPZ131127 BZV131120:BZV131127 CJR131120:CJR131127 CTN131120:CTN131127 DDJ131120:DDJ131127 DNF131120:DNF131127 DXB131120:DXB131127 EGX131120:EGX131127 EQT131120:EQT131127 FAP131120:FAP131127 FKL131120:FKL131127 FUH131120:FUH131127 GED131120:GED131127 GNZ131120:GNZ131127 GXV131120:GXV131127 HHR131120:HHR131127 HRN131120:HRN131127 IBJ131120:IBJ131127 ILF131120:ILF131127 IVB131120:IVB131127 JEX131120:JEX131127 JOT131120:JOT131127 JYP131120:JYP131127 KIL131120:KIL131127 KSH131120:KSH131127 LCD131120:LCD131127 LLZ131120:LLZ131127 LVV131120:LVV131127 MFR131120:MFR131127 MPN131120:MPN131127 MZJ131120:MZJ131127 NJF131120:NJF131127 NTB131120:NTB131127 OCX131120:OCX131127 OMT131120:OMT131127 OWP131120:OWP131127 PGL131120:PGL131127 PQH131120:PQH131127 QAD131120:QAD131127 QJZ131120:QJZ131127 QTV131120:QTV131127 RDR131120:RDR131127 RNN131120:RNN131127 RXJ131120:RXJ131127 SHF131120:SHF131127 SRB131120:SRB131127 TAX131120:TAX131127 TKT131120:TKT131127 TUP131120:TUP131127 UEL131120:UEL131127 UOH131120:UOH131127 UYD131120:UYD131127 VHZ131120:VHZ131127 VRV131120:VRV131127 WBR131120:WBR131127 WLN131120:WLN131127 WVJ131120:WVJ131127 A196656:A196663 IX196656:IX196663 ST196656:ST196663 ACP196656:ACP196663 AML196656:AML196663 AWH196656:AWH196663 BGD196656:BGD196663 BPZ196656:BPZ196663 BZV196656:BZV196663 CJR196656:CJR196663 CTN196656:CTN196663 DDJ196656:DDJ196663 DNF196656:DNF196663 DXB196656:DXB196663 EGX196656:EGX196663 EQT196656:EQT196663 FAP196656:FAP196663 FKL196656:FKL196663 FUH196656:FUH196663 GED196656:GED196663 GNZ196656:GNZ196663 GXV196656:GXV196663 HHR196656:HHR196663 HRN196656:HRN196663 IBJ196656:IBJ196663 ILF196656:ILF196663 IVB196656:IVB196663 JEX196656:JEX196663 JOT196656:JOT196663 JYP196656:JYP196663 KIL196656:KIL196663 KSH196656:KSH196663 LCD196656:LCD196663 LLZ196656:LLZ196663 LVV196656:LVV196663 MFR196656:MFR196663 MPN196656:MPN196663 MZJ196656:MZJ196663 NJF196656:NJF196663 NTB196656:NTB196663 OCX196656:OCX196663 OMT196656:OMT196663 OWP196656:OWP196663 PGL196656:PGL196663 PQH196656:PQH196663 QAD196656:QAD196663 QJZ196656:QJZ196663 QTV196656:QTV196663 RDR196656:RDR196663 RNN196656:RNN196663 RXJ196656:RXJ196663 SHF196656:SHF196663 SRB196656:SRB196663 TAX196656:TAX196663 TKT196656:TKT196663 TUP196656:TUP196663 UEL196656:UEL196663 UOH196656:UOH196663 UYD196656:UYD196663 VHZ196656:VHZ196663 VRV196656:VRV196663 WBR196656:WBR196663 WLN196656:WLN196663 WVJ196656:WVJ196663 A262192:A262199 IX262192:IX262199 ST262192:ST262199 ACP262192:ACP262199 AML262192:AML262199 AWH262192:AWH262199 BGD262192:BGD262199 BPZ262192:BPZ262199 BZV262192:BZV262199 CJR262192:CJR262199 CTN262192:CTN262199 DDJ262192:DDJ262199 DNF262192:DNF262199 DXB262192:DXB262199 EGX262192:EGX262199 EQT262192:EQT262199 FAP262192:FAP262199 FKL262192:FKL262199 FUH262192:FUH262199 GED262192:GED262199 GNZ262192:GNZ262199 GXV262192:GXV262199 HHR262192:HHR262199 HRN262192:HRN262199 IBJ262192:IBJ262199 ILF262192:ILF262199 IVB262192:IVB262199 JEX262192:JEX262199 JOT262192:JOT262199 JYP262192:JYP262199 KIL262192:KIL262199 KSH262192:KSH262199 LCD262192:LCD262199 LLZ262192:LLZ262199 LVV262192:LVV262199 MFR262192:MFR262199 MPN262192:MPN262199 MZJ262192:MZJ262199 NJF262192:NJF262199 NTB262192:NTB262199 OCX262192:OCX262199 OMT262192:OMT262199 OWP262192:OWP262199 PGL262192:PGL262199 PQH262192:PQH262199 QAD262192:QAD262199 QJZ262192:QJZ262199 QTV262192:QTV262199 RDR262192:RDR262199 RNN262192:RNN262199 RXJ262192:RXJ262199 SHF262192:SHF262199 SRB262192:SRB262199 TAX262192:TAX262199 TKT262192:TKT262199 TUP262192:TUP262199 UEL262192:UEL262199 UOH262192:UOH262199 UYD262192:UYD262199 VHZ262192:VHZ262199 VRV262192:VRV262199 WBR262192:WBR262199 WLN262192:WLN262199 WVJ262192:WVJ262199 A327728:A327735 IX327728:IX327735 ST327728:ST327735 ACP327728:ACP327735 AML327728:AML327735 AWH327728:AWH327735 BGD327728:BGD327735 BPZ327728:BPZ327735 BZV327728:BZV327735 CJR327728:CJR327735 CTN327728:CTN327735 DDJ327728:DDJ327735 DNF327728:DNF327735 DXB327728:DXB327735 EGX327728:EGX327735 EQT327728:EQT327735 FAP327728:FAP327735 FKL327728:FKL327735 FUH327728:FUH327735 GED327728:GED327735 GNZ327728:GNZ327735 GXV327728:GXV327735 HHR327728:HHR327735 HRN327728:HRN327735 IBJ327728:IBJ327735 ILF327728:ILF327735 IVB327728:IVB327735 JEX327728:JEX327735 JOT327728:JOT327735 JYP327728:JYP327735 KIL327728:KIL327735 KSH327728:KSH327735 LCD327728:LCD327735 LLZ327728:LLZ327735 LVV327728:LVV327735 MFR327728:MFR327735 MPN327728:MPN327735 MZJ327728:MZJ327735 NJF327728:NJF327735 NTB327728:NTB327735 OCX327728:OCX327735 OMT327728:OMT327735 OWP327728:OWP327735 PGL327728:PGL327735 PQH327728:PQH327735 QAD327728:QAD327735 QJZ327728:QJZ327735 QTV327728:QTV327735 RDR327728:RDR327735 RNN327728:RNN327735 RXJ327728:RXJ327735 SHF327728:SHF327735 SRB327728:SRB327735 TAX327728:TAX327735 TKT327728:TKT327735 TUP327728:TUP327735 UEL327728:UEL327735 UOH327728:UOH327735 UYD327728:UYD327735 VHZ327728:VHZ327735 VRV327728:VRV327735 WBR327728:WBR327735 WLN327728:WLN327735 WVJ327728:WVJ327735 A393264:A393271 IX393264:IX393271 ST393264:ST393271 ACP393264:ACP393271 AML393264:AML393271 AWH393264:AWH393271 BGD393264:BGD393271 BPZ393264:BPZ393271 BZV393264:BZV393271 CJR393264:CJR393271 CTN393264:CTN393271 DDJ393264:DDJ393271 DNF393264:DNF393271 DXB393264:DXB393271 EGX393264:EGX393271 EQT393264:EQT393271 FAP393264:FAP393271 FKL393264:FKL393271 FUH393264:FUH393271 GED393264:GED393271 GNZ393264:GNZ393271 GXV393264:GXV393271 HHR393264:HHR393271 HRN393264:HRN393271 IBJ393264:IBJ393271 ILF393264:ILF393271 IVB393264:IVB393271 JEX393264:JEX393271 JOT393264:JOT393271 JYP393264:JYP393271 KIL393264:KIL393271 KSH393264:KSH393271 LCD393264:LCD393271 LLZ393264:LLZ393271 LVV393264:LVV393271 MFR393264:MFR393271 MPN393264:MPN393271 MZJ393264:MZJ393271 NJF393264:NJF393271 NTB393264:NTB393271 OCX393264:OCX393271 OMT393264:OMT393271 OWP393264:OWP393271 PGL393264:PGL393271 PQH393264:PQH393271 QAD393264:QAD393271 QJZ393264:QJZ393271 QTV393264:QTV393271 RDR393264:RDR393271 RNN393264:RNN393271 RXJ393264:RXJ393271 SHF393264:SHF393271 SRB393264:SRB393271 TAX393264:TAX393271 TKT393264:TKT393271 TUP393264:TUP393271 UEL393264:UEL393271 UOH393264:UOH393271 UYD393264:UYD393271 VHZ393264:VHZ393271 VRV393264:VRV393271 WBR393264:WBR393271 WLN393264:WLN393271 WVJ393264:WVJ393271 A458800:A458807 IX458800:IX458807 ST458800:ST458807 ACP458800:ACP458807 AML458800:AML458807 AWH458800:AWH458807 BGD458800:BGD458807 BPZ458800:BPZ458807 BZV458800:BZV458807 CJR458800:CJR458807 CTN458800:CTN458807 DDJ458800:DDJ458807 DNF458800:DNF458807 DXB458800:DXB458807 EGX458800:EGX458807 EQT458800:EQT458807 FAP458800:FAP458807 FKL458800:FKL458807 FUH458800:FUH458807 GED458800:GED458807 GNZ458800:GNZ458807 GXV458800:GXV458807 HHR458800:HHR458807 HRN458800:HRN458807 IBJ458800:IBJ458807 ILF458800:ILF458807 IVB458800:IVB458807 JEX458800:JEX458807 JOT458800:JOT458807 JYP458800:JYP458807 KIL458800:KIL458807 KSH458800:KSH458807 LCD458800:LCD458807 LLZ458800:LLZ458807 LVV458800:LVV458807 MFR458800:MFR458807 MPN458800:MPN458807 MZJ458800:MZJ458807 NJF458800:NJF458807 NTB458800:NTB458807 OCX458800:OCX458807 OMT458800:OMT458807 OWP458800:OWP458807 PGL458800:PGL458807 PQH458800:PQH458807 QAD458800:QAD458807 QJZ458800:QJZ458807 QTV458800:QTV458807 RDR458800:RDR458807 RNN458800:RNN458807 RXJ458800:RXJ458807 SHF458800:SHF458807 SRB458800:SRB458807 TAX458800:TAX458807 TKT458800:TKT458807 TUP458800:TUP458807 UEL458800:UEL458807 UOH458800:UOH458807 UYD458800:UYD458807 VHZ458800:VHZ458807 VRV458800:VRV458807 WBR458800:WBR458807 WLN458800:WLN458807 WVJ458800:WVJ458807 A524336:A524343 IX524336:IX524343 ST524336:ST524343 ACP524336:ACP524343 AML524336:AML524343 AWH524336:AWH524343 BGD524336:BGD524343 BPZ524336:BPZ524343 BZV524336:BZV524343 CJR524336:CJR524343 CTN524336:CTN524343 DDJ524336:DDJ524343 DNF524336:DNF524343 DXB524336:DXB524343 EGX524336:EGX524343 EQT524336:EQT524343 FAP524336:FAP524343 FKL524336:FKL524343 FUH524336:FUH524343 GED524336:GED524343 GNZ524336:GNZ524343 GXV524336:GXV524343 HHR524336:HHR524343 HRN524336:HRN524343 IBJ524336:IBJ524343 ILF524336:ILF524343 IVB524336:IVB524343 JEX524336:JEX524343 JOT524336:JOT524343 JYP524336:JYP524343 KIL524336:KIL524343 KSH524336:KSH524343 LCD524336:LCD524343 LLZ524336:LLZ524343 LVV524336:LVV524343 MFR524336:MFR524343 MPN524336:MPN524343 MZJ524336:MZJ524343 NJF524336:NJF524343 NTB524336:NTB524343 OCX524336:OCX524343 OMT524336:OMT524343 OWP524336:OWP524343 PGL524336:PGL524343 PQH524336:PQH524343 QAD524336:QAD524343 QJZ524336:QJZ524343 QTV524336:QTV524343 RDR524336:RDR524343 RNN524336:RNN524343 RXJ524336:RXJ524343 SHF524336:SHF524343 SRB524336:SRB524343 TAX524336:TAX524343 TKT524336:TKT524343 TUP524336:TUP524343 UEL524336:UEL524343 UOH524336:UOH524343 UYD524336:UYD524343 VHZ524336:VHZ524343 VRV524336:VRV524343 WBR524336:WBR524343 WLN524336:WLN524343 WVJ524336:WVJ524343 A589872:A589879 IX589872:IX589879 ST589872:ST589879 ACP589872:ACP589879 AML589872:AML589879 AWH589872:AWH589879 BGD589872:BGD589879 BPZ589872:BPZ589879 BZV589872:BZV589879 CJR589872:CJR589879 CTN589872:CTN589879 DDJ589872:DDJ589879 DNF589872:DNF589879 DXB589872:DXB589879 EGX589872:EGX589879 EQT589872:EQT589879 FAP589872:FAP589879 FKL589872:FKL589879 FUH589872:FUH589879 GED589872:GED589879 GNZ589872:GNZ589879 GXV589872:GXV589879 HHR589872:HHR589879 HRN589872:HRN589879 IBJ589872:IBJ589879 ILF589872:ILF589879 IVB589872:IVB589879 JEX589872:JEX589879 JOT589872:JOT589879 JYP589872:JYP589879 KIL589872:KIL589879 KSH589872:KSH589879 LCD589872:LCD589879 LLZ589872:LLZ589879 LVV589872:LVV589879 MFR589872:MFR589879 MPN589872:MPN589879 MZJ589872:MZJ589879 NJF589872:NJF589879 NTB589872:NTB589879 OCX589872:OCX589879 OMT589872:OMT589879 OWP589872:OWP589879 PGL589872:PGL589879 PQH589872:PQH589879 QAD589872:QAD589879 QJZ589872:QJZ589879 QTV589872:QTV589879 RDR589872:RDR589879 RNN589872:RNN589879 RXJ589872:RXJ589879 SHF589872:SHF589879 SRB589872:SRB589879 TAX589872:TAX589879 TKT589872:TKT589879 TUP589872:TUP589879 UEL589872:UEL589879 UOH589872:UOH589879 UYD589872:UYD589879 VHZ589872:VHZ589879 VRV589872:VRV589879 WBR589872:WBR589879 WLN589872:WLN589879 WVJ589872:WVJ589879 A655408:A655415 IX655408:IX655415 ST655408:ST655415 ACP655408:ACP655415 AML655408:AML655415 AWH655408:AWH655415 BGD655408:BGD655415 BPZ655408:BPZ655415 BZV655408:BZV655415 CJR655408:CJR655415 CTN655408:CTN655415 DDJ655408:DDJ655415 DNF655408:DNF655415 DXB655408:DXB655415 EGX655408:EGX655415 EQT655408:EQT655415 FAP655408:FAP655415 FKL655408:FKL655415 FUH655408:FUH655415 GED655408:GED655415 GNZ655408:GNZ655415 GXV655408:GXV655415 HHR655408:HHR655415 HRN655408:HRN655415 IBJ655408:IBJ655415 ILF655408:ILF655415 IVB655408:IVB655415 JEX655408:JEX655415 JOT655408:JOT655415 JYP655408:JYP655415 KIL655408:KIL655415 KSH655408:KSH655415 LCD655408:LCD655415 LLZ655408:LLZ655415 LVV655408:LVV655415 MFR655408:MFR655415 MPN655408:MPN655415 MZJ655408:MZJ655415 NJF655408:NJF655415 NTB655408:NTB655415 OCX655408:OCX655415 OMT655408:OMT655415 OWP655408:OWP655415 PGL655408:PGL655415 PQH655408:PQH655415 QAD655408:QAD655415 QJZ655408:QJZ655415 QTV655408:QTV655415 RDR655408:RDR655415 RNN655408:RNN655415 RXJ655408:RXJ655415 SHF655408:SHF655415 SRB655408:SRB655415 TAX655408:TAX655415 TKT655408:TKT655415 TUP655408:TUP655415 UEL655408:UEL655415 UOH655408:UOH655415 UYD655408:UYD655415 VHZ655408:VHZ655415 VRV655408:VRV655415 WBR655408:WBR655415 WLN655408:WLN655415 WVJ655408:WVJ655415 A720944:A720951 IX720944:IX720951 ST720944:ST720951 ACP720944:ACP720951 AML720944:AML720951 AWH720944:AWH720951 BGD720944:BGD720951 BPZ720944:BPZ720951 BZV720944:BZV720951 CJR720944:CJR720951 CTN720944:CTN720951 DDJ720944:DDJ720951 DNF720944:DNF720951 DXB720944:DXB720951 EGX720944:EGX720951 EQT720944:EQT720951 FAP720944:FAP720951 FKL720944:FKL720951 FUH720944:FUH720951 GED720944:GED720951 GNZ720944:GNZ720951 GXV720944:GXV720951 HHR720944:HHR720951 HRN720944:HRN720951 IBJ720944:IBJ720951 ILF720944:ILF720951 IVB720944:IVB720951 JEX720944:JEX720951 JOT720944:JOT720951 JYP720944:JYP720951 KIL720944:KIL720951 KSH720944:KSH720951 LCD720944:LCD720951 LLZ720944:LLZ720951 LVV720944:LVV720951 MFR720944:MFR720951 MPN720944:MPN720951 MZJ720944:MZJ720951 NJF720944:NJF720951 NTB720944:NTB720951 OCX720944:OCX720951 OMT720944:OMT720951 OWP720944:OWP720951 PGL720944:PGL720951 PQH720944:PQH720951 QAD720944:QAD720951 QJZ720944:QJZ720951 QTV720944:QTV720951 RDR720944:RDR720951 RNN720944:RNN720951 RXJ720944:RXJ720951 SHF720944:SHF720951 SRB720944:SRB720951 TAX720944:TAX720951 TKT720944:TKT720951 TUP720944:TUP720951 UEL720944:UEL720951 UOH720944:UOH720951 UYD720944:UYD720951 VHZ720944:VHZ720951 VRV720944:VRV720951 WBR720944:WBR720951 WLN720944:WLN720951 WVJ720944:WVJ720951 A786480:A786487 IX786480:IX786487 ST786480:ST786487 ACP786480:ACP786487 AML786480:AML786487 AWH786480:AWH786487 BGD786480:BGD786487 BPZ786480:BPZ786487 BZV786480:BZV786487 CJR786480:CJR786487 CTN786480:CTN786487 DDJ786480:DDJ786487 DNF786480:DNF786487 DXB786480:DXB786487 EGX786480:EGX786487 EQT786480:EQT786487 FAP786480:FAP786487 FKL786480:FKL786487 FUH786480:FUH786487 GED786480:GED786487 GNZ786480:GNZ786487 GXV786480:GXV786487 HHR786480:HHR786487 HRN786480:HRN786487 IBJ786480:IBJ786487 ILF786480:ILF786487 IVB786480:IVB786487 JEX786480:JEX786487 JOT786480:JOT786487 JYP786480:JYP786487 KIL786480:KIL786487 KSH786480:KSH786487 LCD786480:LCD786487 LLZ786480:LLZ786487 LVV786480:LVV786487 MFR786480:MFR786487 MPN786480:MPN786487 MZJ786480:MZJ786487 NJF786480:NJF786487 NTB786480:NTB786487 OCX786480:OCX786487 OMT786480:OMT786487 OWP786480:OWP786487 PGL786480:PGL786487 PQH786480:PQH786487 QAD786480:QAD786487 QJZ786480:QJZ786487 QTV786480:QTV786487 RDR786480:RDR786487 RNN786480:RNN786487 RXJ786480:RXJ786487 SHF786480:SHF786487 SRB786480:SRB786487 TAX786480:TAX786487 TKT786480:TKT786487 TUP786480:TUP786487 UEL786480:UEL786487 UOH786480:UOH786487 UYD786480:UYD786487 VHZ786480:VHZ786487 VRV786480:VRV786487 WBR786480:WBR786487 WLN786480:WLN786487 WVJ786480:WVJ786487 A852016:A852023 IX852016:IX852023 ST852016:ST852023 ACP852016:ACP852023 AML852016:AML852023 AWH852016:AWH852023 BGD852016:BGD852023 BPZ852016:BPZ852023 BZV852016:BZV852023 CJR852016:CJR852023 CTN852016:CTN852023 DDJ852016:DDJ852023 DNF852016:DNF852023 DXB852016:DXB852023 EGX852016:EGX852023 EQT852016:EQT852023 FAP852016:FAP852023 FKL852016:FKL852023 FUH852016:FUH852023 GED852016:GED852023 GNZ852016:GNZ852023 GXV852016:GXV852023 HHR852016:HHR852023 HRN852016:HRN852023 IBJ852016:IBJ852023 ILF852016:ILF852023 IVB852016:IVB852023 JEX852016:JEX852023 JOT852016:JOT852023 JYP852016:JYP852023 KIL852016:KIL852023 KSH852016:KSH852023 LCD852016:LCD852023 LLZ852016:LLZ852023 LVV852016:LVV852023 MFR852016:MFR852023 MPN852016:MPN852023 MZJ852016:MZJ852023 NJF852016:NJF852023 NTB852016:NTB852023 OCX852016:OCX852023 OMT852016:OMT852023 OWP852016:OWP852023 PGL852016:PGL852023 PQH852016:PQH852023 QAD852016:QAD852023 QJZ852016:QJZ852023 QTV852016:QTV852023 RDR852016:RDR852023 RNN852016:RNN852023 RXJ852016:RXJ852023 SHF852016:SHF852023 SRB852016:SRB852023 TAX852016:TAX852023 TKT852016:TKT852023 TUP852016:TUP852023 UEL852016:UEL852023 UOH852016:UOH852023 UYD852016:UYD852023 VHZ852016:VHZ852023 VRV852016:VRV852023 WBR852016:WBR852023 WLN852016:WLN852023 WVJ852016:WVJ852023 A917552:A917559 IX917552:IX917559 ST917552:ST917559 ACP917552:ACP917559 AML917552:AML917559 AWH917552:AWH917559 BGD917552:BGD917559 BPZ917552:BPZ917559 BZV917552:BZV917559 CJR917552:CJR917559 CTN917552:CTN917559 DDJ917552:DDJ917559 DNF917552:DNF917559 DXB917552:DXB917559 EGX917552:EGX917559 EQT917552:EQT917559 FAP917552:FAP917559 FKL917552:FKL917559 FUH917552:FUH917559 GED917552:GED917559 GNZ917552:GNZ917559 GXV917552:GXV917559 HHR917552:HHR917559 HRN917552:HRN917559 IBJ917552:IBJ917559 ILF917552:ILF917559 IVB917552:IVB917559 JEX917552:JEX917559 JOT917552:JOT917559 JYP917552:JYP917559 KIL917552:KIL917559 KSH917552:KSH917559 LCD917552:LCD917559 LLZ917552:LLZ917559 LVV917552:LVV917559 MFR917552:MFR917559 MPN917552:MPN917559 MZJ917552:MZJ917559 NJF917552:NJF917559 NTB917552:NTB917559 OCX917552:OCX917559 OMT917552:OMT917559 OWP917552:OWP917559 PGL917552:PGL917559 PQH917552:PQH917559 QAD917552:QAD917559 QJZ917552:QJZ917559 QTV917552:QTV917559 RDR917552:RDR917559 RNN917552:RNN917559 RXJ917552:RXJ917559 SHF917552:SHF917559 SRB917552:SRB917559 TAX917552:TAX917559 TKT917552:TKT917559 TUP917552:TUP917559 UEL917552:UEL917559 UOH917552:UOH917559 UYD917552:UYD917559 VHZ917552:VHZ917559 VRV917552:VRV917559 WBR917552:WBR917559 WLN917552:WLN917559 WVJ917552:WVJ917559 A983088:A983095 IX983088:IX983095 ST983088:ST983095 ACP983088:ACP983095 AML983088:AML983095 AWH983088:AWH983095 BGD983088:BGD983095 BPZ983088:BPZ983095 BZV983088:BZV983095 CJR983088:CJR983095 CTN983088:CTN983095 DDJ983088:DDJ983095 DNF983088:DNF983095 DXB983088:DXB983095 EGX983088:EGX983095 EQT983088:EQT983095 FAP983088:FAP983095 FKL983088:FKL983095 FUH983088:FUH983095 GED983088:GED983095 GNZ983088:GNZ983095 GXV983088:GXV983095 HHR983088:HHR983095 HRN983088:HRN983095 IBJ983088:IBJ983095 ILF983088:ILF983095 IVB983088:IVB983095 JEX983088:JEX983095 JOT983088:JOT983095 JYP983088:JYP983095 KIL983088:KIL983095 KSH983088:KSH983095 LCD983088:LCD983095 LLZ983088:LLZ983095 LVV983088:LVV983095 MFR983088:MFR983095 MPN983088:MPN983095 MZJ983088:MZJ983095 NJF983088:NJF983095 NTB983088:NTB983095 OCX983088:OCX983095 OMT983088:OMT983095 OWP983088:OWP983095 PGL983088:PGL983095 PQH983088:PQH983095 QAD983088:QAD983095 QJZ983088:QJZ983095 QTV983088:QTV983095 RDR983088:RDR983095 RNN983088:RNN983095 RXJ983088:RXJ983095 SHF983088:SHF983095 SRB983088:SRB983095 TAX983088:TAX983095 TKT983088:TKT983095 TUP983088:TUP983095 UEL983088:UEL983095 UOH983088:UOH983095 UYD983088:UYD983095 VHZ983088:VHZ983095 VRV983088:VRV983095 WBR983088:WBR983095 WLN983088:WLN983095 A48" xr:uid="{00000000-0002-0000-0C00-000000000000}">
      <formula1>Comportamenti</formula1>
    </dataValidation>
    <dataValidation type="list" allowBlank="1" showInputMessage="1" showErrorMessage="1" sqref="WVK983088:WVK983095 IY48:IY55 SU48:SU55 ACQ48:ACQ55 AMM48:AMM55 AWI48:AWI55 BGE48:BGE55 BQA48:BQA55 BZW48:BZW55 CJS48:CJS55 CTO48:CTO55 DDK48:DDK55 DNG48:DNG55 DXC48:DXC55 EGY48:EGY55 EQU48:EQU55 FAQ48:FAQ55 FKM48:FKM55 FUI48:FUI55 GEE48:GEE55 GOA48:GOA55 GXW48:GXW55 HHS48:HHS55 HRO48:HRO55 IBK48:IBK55 ILG48:ILG55 IVC48:IVC55 JEY48:JEY55 JOU48:JOU55 JYQ48:JYQ55 KIM48:KIM55 KSI48:KSI55 LCE48:LCE55 LMA48:LMA55 LVW48:LVW55 MFS48:MFS55 MPO48:MPO55 MZK48:MZK55 NJG48:NJG55 NTC48:NTC55 OCY48:OCY55 OMU48:OMU55 OWQ48:OWQ55 PGM48:PGM55 PQI48:PQI55 QAE48:QAE55 QKA48:QKA55 QTW48:QTW55 RDS48:RDS55 RNO48:RNO55 RXK48:RXK55 SHG48:SHG55 SRC48:SRC55 TAY48:TAY55 TKU48:TKU55 TUQ48:TUQ55 UEM48:UEM55 UOI48:UOI55 UYE48:UYE55 VIA48:VIA55 VRW48:VRW55 WBS48:WBS55 WLO48:WLO55 WVK48:WVK55 B65584:B65591 IY65584:IY65591 SU65584:SU65591 ACQ65584:ACQ65591 AMM65584:AMM65591 AWI65584:AWI65591 BGE65584:BGE65591 BQA65584:BQA65591 BZW65584:BZW65591 CJS65584:CJS65591 CTO65584:CTO65591 DDK65584:DDK65591 DNG65584:DNG65591 DXC65584:DXC65591 EGY65584:EGY65591 EQU65584:EQU65591 FAQ65584:FAQ65591 FKM65584:FKM65591 FUI65584:FUI65591 GEE65584:GEE65591 GOA65584:GOA65591 GXW65584:GXW65591 HHS65584:HHS65591 HRO65584:HRO65591 IBK65584:IBK65591 ILG65584:ILG65591 IVC65584:IVC65591 JEY65584:JEY65591 JOU65584:JOU65591 JYQ65584:JYQ65591 KIM65584:KIM65591 KSI65584:KSI65591 LCE65584:LCE65591 LMA65584:LMA65591 LVW65584:LVW65591 MFS65584:MFS65591 MPO65584:MPO65591 MZK65584:MZK65591 NJG65584:NJG65591 NTC65584:NTC65591 OCY65584:OCY65591 OMU65584:OMU65591 OWQ65584:OWQ65591 PGM65584:PGM65591 PQI65584:PQI65591 QAE65584:QAE65591 QKA65584:QKA65591 QTW65584:QTW65591 RDS65584:RDS65591 RNO65584:RNO65591 RXK65584:RXK65591 SHG65584:SHG65591 SRC65584:SRC65591 TAY65584:TAY65591 TKU65584:TKU65591 TUQ65584:TUQ65591 UEM65584:UEM65591 UOI65584:UOI65591 UYE65584:UYE65591 VIA65584:VIA65591 VRW65584:VRW65591 WBS65584:WBS65591 WLO65584:WLO65591 WVK65584:WVK65591 B131120:B131127 IY131120:IY131127 SU131120:SU131127 ACQ131120:ACQ131127 AMM131120:AMM131127 AWI131120:AWI131127 BGE131120:BGE131127 BQA131120:BQA131127 BZW131120:BZW131127 CJS131120:CJS131127 CTO131120:CTO131127 DDK131120:DDK131127 DNG131120:DNG131127 DXC131120:DXC131127 EGY131120:EGY131127 EQU131120:EQU131127 FAQ131120:FAQ131127 FKM131120:FKM131127 FUI131120:FUI131127 GEE131120:GEE131127 GOA131120:GOA131127 GXW131120:GXW131127 HHS131120:HHS131127 HRO131120:HRO131127 IBK131120:IBK131127 ILG131120:ILG131127 IVC131120:IVC131127 JEY131120:JEY131127 JOU131120:JOU131127 JYQ131120:JYQ131127 KIM131120:KIM131127 KSI131120:KSI131127 LCE131120:LCE131127 LMA131120:LMA131127 LVW131120:LVW131127 MFS131120:MFS131127 MPO131120:MPO131127 MZK131120:MZK131127 NJG131120:NJG131127 NTC131120:NTC131127 OCY131120:OCY131127 OMU131120:OMU131127 OWQ131120:OWQ131127 PGM131120:PGM131127 PQI131120:PQI131127 QAE131120:QAE131127 QKA131120:QKA131127 QTW131120:QTW131127 RDS131120:RDS131127 RNO131120:RNO131127 RXK131120:RXK131127 SHG131120:SHG131127 SRC131120:SRC131127 TAY131120:TAY131127 TKU131120:TKU131127 TUQ131120:TUQ131127 UEM131120:UEM131127 UOI131120:UOI131127 UYE131120:UYE131127 VIA131120:VIA131127 VRW131120:VRW131127 WBS131120:WBS131127 WLO131120:WLO131127 WVK131120:WVK131127 B196656:B196663 IY196656:IY196663 SU196656:SU196663 ACQ196656:ACQ196663 AMM196656:AMM196663 AWI196656:AWI196663 BGE196656:BGE196663 BQA196656:BQA196663 BZW196656:BZW196663 CJS196656:CJS196663 CTO196656:CTO196663 DDK196656:DDK196663 DNG196656:DNG196663 DXC196656:DXC196663 EGY196656:EGY196663 EQU196656:EQU196663 FAQ196656:FAQ196663 FKM196656:FKM196663 FUI196656:FUI196663 GEE196656:GEE196663 GOA196656:GOA196663 GXW196656:GXW196663 HHS196656:HHS196663 HRO196656:HRO196663 IBK196656:IBK196663 ILG196656:ILG196663 IVC196656:IVC196663 JEY196656:JEY196663 JOU196656:JOU196663 JYQ196656:JYQ196663 KIM196656:KIM196663 KSI196656:KSI196663 LCE196656:LCE196663 LMA196656:LMA196663 LVW196656:LVW196663 MFS196656:MFS196663 MPO196656:MPO196663 MZK196656:MZK196663 NJG196656:NJG196663 NTC196656:NTC196663 OCY196656:OCY196663 OMU196656:OMU196663 OWQ196656:OWQ196663 PGM196656:PGM196663 PQI196656:PQI196663 QAE196656:QAE196663 QKA196656:QKA196663 QTW196656:QTW196663 RDS196656:RDS196663 RNO196656:RNO196663 RXK196656:RXK196663 SHG196656:SHG196663 SRC196656:SRC196663 TAY196656:TAY196663 TKU196656:TKU196663 TUQ196656:TUQ196663 UEM196656:UEM196663 UOI196656:UOI196663 UYE196656:UYE196663 VIA196656:VIA196663 VRW196656:VRW196663 WBS196656:WBS196663 WLO196656:WLO196663 WVK196656:WVK196663 B262192:B262199 IY262192:IY262199 SU262192:SU262199 ACQ262192:ACQ262199 AMM262192:AMM262199 AWI262192:AWI262199 BGE262192:BGE262199 BQA262192:BQA262199 BZW262192:BZW262199 CJS262192:CJS262199 CTO262192:CTO262199 DDK262192:DDK262199 DNG262192:DNG262199 DXC262192:DXC262199 EGY262192:EGY262199 EQU262192:EQU262199 FAQ262192:FAQ262199 FKM262192:FKM262199 FUI262192:FUI262199 GEE262192:GEE262199 GOA262192:GOA262199 GXW262192:GXW262199 HHS262192:HHS262199 HRO262192:HRO262199 IBK262192:IBK262199 ILG262192:ILG262199 IVC262192:IVC262199 JEY262192:JEY262199 JOU262192:JOU262199 JYQ262192:JYQ262199 KIM262192:KIM262199 KSI262192:KSI262199 LCE262192:LCE262199 LMA262192:LMA262199 LVW262192:LVW262199 MFS262192:MFS262199 MPO262192:MPO262199 MZK262192:MZK262199 NJG262192:NJG262199 NTC262192:NTC262199 OCY262192:OCY262199 OMU262192:OMU262199 OWQ262192:OWQ262199 PGM262192:PGM262199 PQI262192:PQI262199 QAE262192:QAE262199 QKA262192:QKA262199 QTW262192:QTW262199 RDS262192:RDS262199 RNO262192:RNO262199 RXK262192:RXK262199 SHG262192:SHG262199 SRC262192:SRC262199 TAY262192:TAY262199 TKU262192:TKU262199 TUQ262192:TUQ262199 UEM262192:UEM262199 UOI262192:UOI262199 UYE262192:UYE262199 VIA262192:VIA262199 VRW262192:VRW262199 WBS262192:WBS262199 WLO262192:WLO262199 WVK262192:WVK262199 B327728:B327735 IY327728:IY327735 SU327728:SU327735 ACQ327728:ACQ327735 AMM327728:AMM327735 AWI327728:AWI327735 BGE327728:BGE327735 BQA327728:BQA327735 BZW327728:BZW327735 CJS327728:CJS327735 CTO327728:CTO327735 DDK327728:DDK327735 DNG327728:DNG327735 DXC327728:DXC327735 EGY327728:EGY327735 EQU327728:EQU327735 FAQ327728:FAQ327735 FKM327728:FKM327735 FUI327728:FUI327735 GEE327728:GEE327735 GOA327728:GOA327735 GXW327728:GXW327735 HHS327728:HHS327735 HRO327728:HRO327735 IBK327728:IBK327735 ILG327728:ILG327735 IVC327728:IVC327735 JEY327728:JEY327735 JOU327728:JOU327735 JYQ327728:JYQ327735 KIM327728:KIM327735 KSI327728:KSI327735 LCE327728:LCE327735 LMA327728:LMA327735 LVW327728:LVW327735 MFS327728:MFS327735 MPO327728:MPO327735 MZK327728:MZK327735 NJG327728:NJG327735 NTC327728:NTC327735 OCY327728:OCY327735 OMU327728:OMU327735 OWQ327728:OWQ327735 PGM327728:PGM327735 PQI327728:PQI327735 QAE327728:QAE327735 QKA327728:QKA327735 QTW327728:QTW327735 RDS327728:RDS327735 RNO327728:RNO327735 RXK327728:RXK327735 SHG327728:SHG327735 SRC327728:SRC327735 TAY327728:TAY327735 TKU327728:TKU327735 TUQ327728:TUQ327735 UEM327728:UEM327735 UOI327728:UOI327735 UYE327728:UYE327735 VIA327728:VIA327735 VRW327728:VRW327735 WBS327728:WBS327735 WLO327728:WLO327735 WVK327728:WVK327735 B393264:B393271 IY393264:IY393271 SU393264:SU393271 ACQ393264:ACQ393271 AMM393264:AMM393271 AWI393264:AWI393271 BGE393264:BGE393271 BQA393264:BQA393271 BZW393264:BZW393271 CJS393264:CJS393271 CTO393264:CTO393271 DDK393264:DDK393271 DNG393264:DNG393271 DXC393264:DXC393271 EGY393264:EGY393271 EQU393264:EQU393271 FAQ393264:FAQ393271 FKM393264:FKM393271 FUI393264:FUI393271 GEE393264:GEE393271 GOA393264:GOA393271 GXW393264:GXW393271 HHS393264:HHS393271 HRO393264:HRO393271 IBK393264:IBK393271 ILG393264:ILG393271 IVC393264:IVC393271 JEY393264:JEY393271 JOU393264:JOU393271 JYQ393264:JYQ393271 KIM393264:KIM393271 KSI393264:KSI393271 LCE393264:LCE393271 LMA393264:LMA393271 LVW393264:LVW393271 MFS393264:MFS393271 MPO393264:MPO393271 MZK393264:MZK393271 NJG393264:NJG393271 NTC393264:NTC393271 OCY393264:OCY393271 OMU393264:OMU393271 OWQ393264:OWQ393271 PGM393264:PGM393271 PQI393264:PQI393271 QAE393264:QAE393271 QKA393264:QKA393271 QTW393264:QTW393271 RDS393264:RDS393271 RNO393264:RNO393271 RXK393264:RXK393271 SHG393264:SHG393271 SRC393264:SRC393271 TAY393264:TAY393271 TKU393264:TKU393271 TUQ393264:TUQ393271 UEM393264:UEM393271 UOI393264:UOI393271 UYE393264:UYE393271 VIA393264:VIA393271 VRW393264:VRW393271 WBS393264:WBS393271 WLO393264:WLO393271 WVK393264:WVK393271 B458800:B458807 IY458800:IY458807 SU458800:SU458807 ACQ458800:ACQ458807 AMM458800:AMM458807 AWI458800:AWI458807 BGE458800:BGE458807 BQA458800:BQA458807 BZW458800:BZW458807 CJS458800:CJS458807 CTO458800:CTO458807 DDK458800:DDK458807 DNG458800:DNG458807 DXC458800:DXC458807 EGY458800:EGY458807 EQU458800:EQU458807 FAQ458800:FAQ458807 FKM458800:FKM458807 FUI458800:FUI458807 GEE458800:GEE458807 GOA458800:GOA458807 GXW458800:GXW458807 HHS458800:HHS458807 HRO458800:HRO458807 IBK458800:IBK458807 ILG458800:ILG458807 IVC458800:IVC458807 JEY458800:JEY458807 JOU458800:JOU458807 JYQ458800:JYQ458807 KIM458800:KIM458807 KSI458800:KSI458807 LCE458800:LCE458807 LMA458800:LMA458807 LVW458800:LVW458807 MFS458800:MFS458807 MPO458800:MPO458807 MZK458800:MZK458807 NJG458800:NJG458807 NTC458800:NTC458807 OCY458800:OCY458807 OMU458800:OMU458807 OWQ458800:OWQ458807 PGM458800:PGM458807 PQI458800:PQI458807 QAE458800:QAE458807 QKA458800:QKA458807 QTW458800:QTW458807 RDS458800:RDS458807 RNO458800:RNO458807 RXK458800:RXK458807 SHG458800:SHG458807 SRC458800:SRC458807 TAY458800:TAY458807 TKU458800:TKU458807 TUQ458800:TUQ458807 UEM458800:UEM458807 UOI458800:UOI458807 UYE458800:UYE458807 VIA458800:VIA458807 VRW458800:VRW458807 WBS458800:WBS458807 WLO458800:WLO458807 WVK458800:WVK458807 B524336:B524343 IY524336:IY524343 SU524336:SU524343 ACQ524336:ACQ524343 AMM524336:AMM524343 AWI524336:AWI524343 BGE524336:BGE524343 BQA524336:BQA524343 BZW524336:BZW524343 CJS524336:CJS524343 CTO524336:CTO524343 DDK524336:DDK524343 DNG524336:DNG524343 DXC524336:DXC524343 EGY524336:EGY524343 EQU524336:EQU524343 FAQ524336:FAQ524343 FKM524336:FKM524343 FUI524336:FUI524343 GEE524336:GEE524343 GOA524336:GOA524343 GXW524336:GXW524343 HHS524336:HHS524343 HRO524336:HRO524343 IBK524336:IBK524343 ILG524336:ILG524343 IVC524336:IVC524343 JEY524336:JEY524343 JOU524336:JOU524343 JYQ524336:JYQ524343 KIM524336:KIM524343 KSI524336:KSI524343 LCE524336:LCE524343 LMA524336:LMA524343 LVW524336:LVW524343 MFS524336:MFS524343 MPO524336:MPO524343 MZK524336:MZK524343 NJG524336:NJG524343 NTC524336:NTC524343 OCY524336:OCY524343 OMU524336:OMU524343 OWQ524336:OWQ524343 PGM524336:PGM524343 PQI524336:PQI524343 QAE524336:QAE524343 QKA524336:QKA524343 QTW524336:QTW524343 RDS524336:RDS524343 RNO524336:RNO524343 RXK524336:RXK524343 SHG524336:SHG524343 SRC524336:SRC524343 TAY524336:TAY524343 TKU524336:TKU524343 TUQ524336:TUQ524343 UEM524336:UEM524343 UOI524336:UOI524343 UYE524336:UYE524343 VIA524336:VIA524343 VRW524336:VRW524343 WBS524336:WBS524343 WLO524336:WLO524343 WVK524336:WVK524343 B589872:B589879 IY589872:IY589879 SU589872:SU589879 ACQ589872:ACQ589879 AMM589872:AMM589879 AWI589872:AWI589879 BGE589872:BGE589879 BQA589872:BQA589879 BZW589872:BZW589879 CJS589872:CJS589879 CTO589872:CTO589879 DDK589872:DDK589879 DNG589872:DNG589879 DXC589872:DXC589879 EGY589872:EGY589879 EQU589872:EQU589879 FAQ589872:FAQ589879 FKM589872:FKM589879 FUI589872:FUI589879 GEE589872:GEE589879 GOA589872:GOA589879 GXW589872:GXW589879 HHS589872:HHS589879 HRO589872:HRO589879 IBK589872:IBK589879 ILG589872:ILG589879 IVC589872:IVC589879 JEY589872:JEY589879 JOU589872:JOU589879 JYQ589872:JYQ589879 KIM589872:KIM589879 KSI589872:KSI589879 LCE589872:LCE589879 LMA589872:LMA589879 LVW589872:LVW589879 MFS589872:MFS589879 MPO589872:MPO589879 MZK589872:MZK589879 NJG589872:NJG589879 NTC589872:NTC589879 OCY589872:OCY589879 OMU589872:OMU589879 OWQ589872:OWQ589879 PGM589872:PGM589879 PQI589872:PQI589879 QAE589872:QAE589879 QKA589872:QKA589879 QTW589872:QTW589879 RDS589872:RDS589879 RNO589872:RNO589879 RXK589872:RXK589879 SHG589872:SHG589879 SRC589872:SRC589879 TAY589872:TAY589879 TKU589872:TKU589879 TUQ589872:TUQ589879 UEM589872:UEM589879 UOI589872:UOI589879 UYE589872:UYE589879 VIA589872:VIA589879 VRW589872:VRW589879 WBS589872:WBS589879 WLO589872:WLO589879 WVK589872:WVK589879 B655408:B655415 IY655408:IY655415 SU655408:SU655415 ACQ655408:ACQ655415 AMM655408:AMM655415 AWI655408:AWI655415 BGE655408:BGE655415 BQA655408:BQA655415 BZW655408:BZW655415 CJS655408:CJS655415 CTO655408:CTO655415 DDK655408:DDK655415 DNG655408:DNG655415 DXC655408:DXC655415 EGY655408:EGY655415 EQU655408:EQU655415 FAQ655408:FAQ655415 FKM655408:FKM655415 FUI655408:FUI655415 GEE655408:GEE655415 GOA655408:GOA655415 GXW655408:GXW655415 HHS655408:HHS655415 HRO655408:HRO655415 IBK655408:IBK655415 ILG655408:ILG655415 IVC655408:IVC655415 JEY655408:JEY655415 JOU655408:JOU655415 JYQ655408:JYQ655415 KIM655408:KIM655415 KSI655408:KSI655415 LCE655408:LCE655415 LMA655408:LMA655415 LVW655408:LVW655415 MFS655408:MFS655415 MPO655408:MPO655415 MZK655408:MZK655415 NJG655408:NJG655415 NTC655408:NTC655415 OCY655408:OCY655415 OMU655408:OMU655415 OWQ655408:OWQ655415 PGM655408:PGM655415 PQI655408:PQI655415 QAE655408:QAE655415 QKA655408:QKA655415 QTW655408:QTW655415 RDS655408:RDS655415 RNO655408:RNO655415 RXK655408:RXK655415 SHG655408:SHG655415 SRC655408:SRC655415 TAY655408:TAY655415 TKU655408:TKU655415 TUQ655408:TUQ655415 UEM655408:UEM655415 UOI655408:UOI655415 UYE655408:UYE655415 VIA655408:VIA655415 VRW655408:VRW655415 WBS655408:WBS655415 WLO655408:WLO655415 WVK655408:WVK655415 B720944:B720951 IY720944:IY720951 SU720944:SU720951 ACQ720944:ACQ720951 AMM720944:AMM720951 AWI720944:AWI720951 BGE720944:BGE720951 BQA720944:BQA720951 BZW720944:BZW720951 CJS720944:CJS720951 CTO720944:CTO720951 DDK720944:DDK720951 DNG720944:DNG720951 DXC720944:DXC720951 EGY720944:EGY720951 EQU720944:EQU720951 FAQ720944:FAQ720951 FKM720944:FKM720951 FUI720944:FUI720951 GEE720944:GEE720951 GOA720944:GOA720951 GXW720944:GXW720951 HHS720944:HHS720951 HRO720944:HRO720951 IBK720944:IBK720951 ILG720944:ILG720951 IVC720944:IVC720951 JEY720944:JEY720951 JOU720944:JOU720951 JYQ720944:JYQ720951 KIM720944:KIM720951 KSI720944:KSI720951 LCE720944:LCE720951 LMA720944:LMA720951 LVW720944:LVW720951 MFS720944:MFS720951 MPO720944:MPO720951 MZK720944:MZK720951 NJG720944:NJG720951 NTC720944:NTC720951 OCY720944:OCY720951 OMU720944:OMU720951 OWQ720944:OWQ720951 PGM720944:PGM720951 PQI720944:PQI720951 QAE720944:QAE720951 QKA720944:QKA720951 QTW720944:QTW720951 RDS720944:RDS720951 RNO720944:RNO720951 RXK720944:RXK720951 SHG720944:SHG720951 SRC720944:SRC720951 TAY720944:TAY720951 TKU720944:TKU720951 TUQ720944:TUQ720951 UEM720944:UEM720951 UOI720944:UOI720951 UYE720944:UYE720951 VIA720944:VIA720951 VRW720944:VRW720951 WBS720944:WBS720951 WLO720944:WLO720951 WVK720944:WVK720951 B786480:B786487 IY786480:IY786487 SU786480:SU786487 ACQ786480:ACQ786487 AMM786480:AMM786487 AWI786480:AWI786487 BGE786480:BGE786487 BQA786480:BQA786487 BZW786480:BZW786487 CJS786480:CJS786487 CTO786480:CTO786487 DDK786480:DDK786487 DNG786480:DNG786487 DXC786480:DXC786487 EGY786480:EGY786487 EQU786480:EQU786487 FAQ786480:FAQ786487 FKM786480:FKM786487 FUI786480:FUI786487 GEE786480:GEE786487 GOA786480:GOA786487 GXW786480:GXW786487 HHS786480:HHS786487 HRO786480:HRO786487 IBK786480:IBK786487 ILG786480:ILG786487 IVC786480:IVC786487 JEY786480:JEY786487 JOU786480:JOU786487 JYQ786480:JYQ786487 KIM786480:KIM786487 KSI786480:KSI786487 LCE786480:LCE786487 LMA786480:LMA786487 LVW786480:LVW786487 MFS786480:MFS786487 MPO786480:MPO786487 MZK786480:MZK786487 NJG786480:NJG786487 NTC786480:NTC786487 OCY786480:OCY786487 OMU786480:OMU786487 OWQ786480:OWQ786487 PGM786480:PGM786487 PQI786480:PQI786487 QAE786480:QAE786487 QKA786480:QKA786487 QTW786480:QTW786487 RDS786480:RDS786487 RNO786480:RNO786487 RXK786480:RXK786487 SHG786480:SHG786487 SRC786480:SRC786487 TAY786480:TAY786487 TKU786480:TKU786487 TUQ786480:TUQ786487 UEM786480:UEM786487 UOI786480:UOI786487 UYE786480:UYE786487 VIA786480:VIA786487 VRW786480:VRW786487 WBS786480:WBS786487 WLO786480:WLO786487 WVK786480:WVK786487 B852016:B852023 IY852016:IY852023 SU852016:SU852023 ACQ852016:ACQ852023 AMM852016:AMM852023 AWI852016:AWI852023 BGE852016:BGE852023 BQA852016:BQA852023 BZW852016:BZW852023 CJS852016:CJS852023 CTO852016:CTO852023 DDK852016:DDK852023 DNG852016:DNG852023 DXC852016:DXC852023 EGY852016:EGY852023 EQU852016:EQU852023 FAQ852016:FAQ852023 FKM852016:FKM852023 FUI852016:FUI852023 GEE852016:GEE852023 GOA852016:GOA852023 GXW852016:GXW852023 HHS852016:HHS852023 HRO852016:HRO852023 IBK852016:IBK852023 ILG852016:ILG852023 IVC852016:IVC852023 JEY852016:JEY852023 JOU852016:JOU852023 JYQ852016:JYQ852023 KIM852016:KIM852023 KSI852016:KSI852023 LCE852016:LCE852023 LMA852016:LMA852023 LVW852016:LVW852023 MFS852016:MFS852023 MPO852016:MPO852023 MZK852016:MZK852023 NJG852016:NJG852023 NTC852016:NTC852023 OCY852016:OCY852023 OMU852016:OMU852023 OWQ852016:OWQ852023 PGM852016:PGM852023 PQI852016:PQI852023 QAE852016:QAE852023 QKA852016:QKA852023 QTW852016:QTW852023 RDS852016:RDS852023 RNO852016:RNO852023 RXK852016:RXK852023 SHG852016:SHG852023 SRC852016:SRC852023 TAY852016:TAY852023 TKU852016:TKU852023 TUQ852016:TUQ852023 UEM852016:UEM852023 UOI852016:UOI852023 UYE852016:UYE852023 VIA852016:VIA852023 VRW852016:VRW852023 WBS852016:WBS852023 WLO852016:WLO852023 WVK852016:WVK852023 B917552:B917559 IY917552:IY917559 SU917552:SU917559 ACQ917552:ACQ917559 AMM917552:AMM917559 AWI917552:AWI917559 BGE917552:BGE917559 BQA917552:BQA917559 BZW917552:BZW917559 CJS917552:CJS917559 CTO917552:CTO917559 DDK917552:DDK917559 DNG917552:DNG917559 DXC917552:DXC917559 EGY917552:EGY917559 EQU917552:EQU917559 FAQ917552:FAQ917559 FKM917552:FKM917559 FUI917552:FUI917559 GEE917552:GEE917559 GOA917552:GOA917559 GXW917552:GXW917559 HHS917552:HHS917559 HRO917552:HRO917559 IBK917552:IBK917559 ILG917552:ILG917559 IVC917552:IVC917559 JEY917552:JEY917559 JOU917552:JOU917559 JYQ917552:JYQ917559 KIM917552:KIM917559 KSI917552:KSI917559 LCE917552:LCE917559 LMA917552:LMA917559 LVW917552:LVW917559 MFS917552:MFS917559 MPO917552:MPO917559 MZK917552:MZK917559 NJG917552:NJG917559 NTC917552:NTC917559 OCY917552:OCY917559 OMU917552:OMU917559 OWQ917552:OWQ917559 PGM917552:PGM917559 PQI917552:PQI917559 QAE917552:QAE917559 QKA917552:QKA917559 QTW917552:QTW917559 RDS917552:RDS917559 RNO917552:RNO917559 RXK917552:RXK917559 SHG917552:SHG917559 SRC917552:SRC917559 TAY917552:TAY917559 TKU917552:TKU917559 TUQ917552:TUQ917559 UEM917552:UEM917559 UOI917552:UOI917559 UYE917552:UYE917559 VIA917552:VIA917559 VRW917552:VRW917559 WBS917552:WBS917559 WLO917552:WLO917559 WVK917552:WVK917559 B983088:B983095 IY983088:IY983095 SU983088:SU983095 ACQ983088:ACQ983095 AMM983088:AMM983095 AWI983088:AWI983095 BGE983088:BGE983095 BQA983088:BQA983095 BZW983088:BZW983095 CJS983088:CJS983095 CTO983088:CTO983095 DDK983088:DDK983095 DNG983088:DNG983095 DXC983088:DXC983095 EGY983088:EGY983095 EQU983088:EQU983095 FAQ983088:FAQ983095 FKM983088:FKM983095 FUI983088:FUI983095 GEE983088:GEE983095 GOA983088:GOA983095 GXW983088:GXW983095 HHS983088:HHS983095 HRO983088:HRO983095 IBK983088:IBK983095 ILG983088:ILG983095 IVC983088:IVC983095 JEY983088:JEY983095 JOU983088:JOU983095 JYQ983088:JYQ983095 KIM983088:KIM983095 KSI983088:KSI983095 LCE983088:LCE983095 LMA983088:LMA983095 LVW983088:LVW983095 MFS983088:MFS983095 MPO983088:MPO983095 MZK983088:MZK983095 NJG983088:NJG983095 NTC983088:NTC983095 OCY983088:OCY983095 OMU983088:OMU983095 OWQ983088:OWQ983095 PGM983088:PGM983095 PQI983088:PQI983095 QAE983088:QAE983095 QKA983088:QKA983095 QTW983088:QTW983095 RDS983088:RDS983095 RNO983088:RNO983095 RXK983088:RXK983095 SHG983088:SHG983095 SRC983088:SRC983095 TAY983088:TAY983095 TKU983088:TKU983095 TUQ983088:TUQ983095 UEM983088:UEM983095 UOI983088:UOI983095 UYE983088:UYE983095 VIA983088:VIA983095 VRW983088:VRW983095 WBS983088:WBS983095 WLO983088:WLO983095 B48" xr:uid="{00000000-0002-0000-0C00-000001000000}">
      <formula1>Valore</formula1>
    </dataValidation>
  </dataValidations>
  <pageMargins left="0.7" right="0.7" top="0.75" bottom="0.75" header="0.3" footer="0.3"/>
  <pageSetup paperSize="9" scale="65" orientation="landscape"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C00-000002000000}">
          <x14:formula1>
            <xm:f>Foglio1!$B$2:$B$10</xm:f>
          </x14:formula1>
          <xm:sqref>B49:B55</xm:sqref>
        </x14:dataValidation>
        <x14:dataValidation type="list" allowBlank="1" showInputMessage="1" showErrorMessage="1" xr:uid="{00000000-0002-0000-0C00-000003000000}">
          <x14:formula1>
            <xm:f>Foglio1!$A$2:$A$10</xm:f>
          </x14:formula1>
          <xm:sqref>A49:A55</xm:sqref>
        </x14:dataValidation>
      </x14:dataValidations>
    </ext>
  </extLs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K61"/>
  <sheetViews>
    <sheetView workbookViewId="0">
      <selection activeCell="E2" sqref="E1:E1048576"/>
    </sheetView>
  </sheetViews>
  <sheetFormatPr defaultRowHeight="12.75" x14ac:dyDescent="0.25"/>
  <cols>
    <col min="1" max="1" width="48.5703125" style="81" customWidth="1"/>
    <col min="2" max="2" width="52.5703125" style="81" customWidth="1"/>
    <col min="3" max="4" width="10.140625" style="81" customWidth="1"/>
    <col min="5" max="5" width="11" style="81" hidden="1" customWidth="1"/>
    <col min="6" max="6" width="9.28515625" style="81" customWidth="1"/>
    <col min="7" max="11" width="16" style="81" customWidth="1"/>
    <col min="12" max="257" width="9.140625" style="81"/>
    <col min="258" max="258" width="42.42578125" style="81" customWidth="1"/>
    <col min="259" max="259" width="46.42578125" style="81" customWidth="1"/>
    <col min="260" max="260" width="10.140625" style="81" customWidth="1"/>
    <col min="261" max="261" width="8.85546875" style="81" customWidth="1"/>
    <col min="262" max="262" width="9.28515625" style="81" customWidth="1"/>
    <col min="263" max="267" width="16" style="81" customWidth="1"/>
    <col min="268" max="513" width="9.140625" style="81"/>
    <col min="514" max="514" width="42.42578125" style="81" customWidth="1"/>
    <col min="515" max="515" width="46.42578125" style="81" customWidth="1"/>
    <col min="516" max="516" width="10.140625" style="81" customWidth="1"/>
    <col min="517" max="517" width="8.85546875" style="81" customWidth="1"/>
    <col min="518" max="518" width="9.28515625" style="81" customWidth="1"/>
    <col min="519" max="523" width="16" style="81" customWidth="1"/>
    <col min="524" max="769" width="9.140625" style="81"/>
    <col min="770" max="770" width="42.42578125" style="81" customWidth="1"/>
    <col min="771" max="771" width="46.42578125" style="81" customWidth="1"/>
    <col min="772" max="772" width="10.140625" style="81" customWidth="1"/>
    <col min="773" max="773" width="8.85546875" style="81" customWidth="1"/>
    <col min="774" max="774" width="9.28515625" style="81" customWidth="1"/>
    <col min="775" max="779" width="16" style="81" customWidth="1"/>
    <col min="780" max="1025" width="9.140625" style="81"/>
    <col min="1026" max="1026" width="42.42578125" style="81" customWidth="1"/>
    <col min="1027" max="1027" width="46.42578125" style="81" customWidth="1"/>
    <col min="1028" max="1028" width="10.140625" style="81" customWidth="1"/>
    <col min="1029" max="1029" width="8.85546875" style="81" customWidth="1"/>
    <col min="1030" max="1030" width="9.28515625" style="81" customWidth="1"/>
    <col min="1031" max="1035" width="16" style="81" customWidth="1"/>
    <col min="1036" max="1281" width="9.140625" style="81"/>
    <col min="1282" max="1282" width="42.42578125" style="81" customWidth="1"/>
    <col min="1283" max="1283" width="46.42578125" style="81" customWidth="1"/>
    <col min="1284" max="1284" width="10.140625" style="81" customWidth="1"/>
    <col min="1285" max="1285" width="8.85546875" style="81" customWidth="1"/>
    <col min="1286" max="1286" width="9.28515625" style="81" customWidth="1"/>
    <col min="1287" max="1291" width="16" style="81" customWidth="1"/>
    <col min="1292" max="1537" width="9.140625" style="81"/>
    <col min="1538" max="1538" width="42.42578125" style="81" customWidth="1"/>
    <col min="1539" max="1539" width="46.42578125" style="81" customWidth="1"/>
    <col min="1540" max="1540" width="10.140625" style="81" customWidth="1"/>
    <col min="1541" max="1541" width="8.85546875" style="81" customWidth="1"/>
    <col min="1542" max="1542" width="9.28515625" style="81" customWidth="1"/>
    <col min="1543" max="1547" width="16" style="81" customWidth="1"/>
    <col min="1548" max="1793" width="9.140625" style="81"/>
    <col min="1794" max="1794" width="42.42578125" style="81" customWidth="1"/>
    <col min="1795" max="1795" width="46.42578125" style="81" customWidth="1"/>
    <col min="1796" max="1796" width="10.140625" style="81" customWidth="1"/>
    <col min="1797" max="1797" width="8.85546875" style="81" customWidth="1"/>
    <col min="1798" max="1798" width="9.28515625" style="81" customWidth="1"/>
    <col min="1799" max="1803" width="16" style="81" customWidth="1"/>
    <col min="1804" max="2049" width="9.140625" style="81"/>
    <col min="2050" max="2050" width="42.42578125" style="81" customWidth="1"/>
    <col min="2051" max="2051" width="46.42578125" style="81" customWidth="1"/>
    <col min="2052" max="2052" width="10.140625" style="81" customWidth="1"/>
    <col min="2053" max="2053" width="8.85546875" style="81" customWidth="1"/>
    <col min="2054" max="2054" width="9.28515625" style="81" customWidth="1"/>
    <col min="2055" max="2059" width="16" style="81" customWidth="1"/>
    <col min="2060" max="2305" width="9.140625" style="81"/>
    <col min="2306" max="2306" width="42.42578125" style="81" customWidth="1"/>
    <col min="2307" max="2307" width="46.42578125" style="81" customWidth="1"/>
    <col min="2308" max="2308" width="10.140625" style="81" customWidth="1"/>
    <col min="2309" max="2309" width="8.85546875" style="81" customWidth="1"/>
    <col min="2310" max="2310" width="9.28515625" style="81" customWidth="1"/>
    <col min="2311" max="2315" width="16" style="81" customWidth="1"/>
    <col min="2316" max="2561" width="9.140625" style="81"/>
    <col min="2562" max="2562" width="42.42578125" style="81" customWidth="1"/>
    <col min="2563" max="2563" width="46.42578125" style="81" customWidth="1"/>
    <col min="2564" max="2564" width="10.140625" style="81" customWidth="1"/>
    <col min="2565" max="2565" width="8.85546875" style="81" customWidth="1"/>
    <col min="2566" max="2566" width="9.28515625" style="81" customWidth="1"/>
    <col min="2567" max="2571" width="16" style="81" customWidth="1"/>
    <col min="2572" max="2817" width="9.140625" style="81"/>
    <col min="2818" max="2818" width="42.42578125" style="81" customWidth="1"/>
    <col min="2819" max="2819" width="46.42578125" style="81" customWidth="1"/>
    <col min="2820" max="2820" width="10.140625" style="81" customWidth="1"/>
    <col min="2821" max="2821" width="8.85546875" style="81" customWidth="1"/>
    <col min="2822" max="2822" width="9.28515625" style="81" customWidth="1"/>
    <col min="2823" max="2827" width="16" style="81" customWidth="1"/>
    <col min="2828" max="3073" width="9.140625" style="81"/>
    <col min="3074" max="3074" width="42.42578125" style="81" customWidth="1"/>
    <col min="3075" max="3075" width="46.42578125" style="81" customWidth="1"/>
    <col min="3076" max="3076" width="10.140625" style="81" customWidth="1"/>
    <col min="3077" max="3077" width="8.85546875" style="81" customWidth="1"/>
    <col min="3078" max="3078" width="9.28515625" style="81" customWidth="1"/>
    <col min="3079" max="3083" width="16" style="81" customWidth="1"/>
    <col min="3084" max="3329" width="9.140625" style="81"/>
    <col min="3330" max="3330" width="42.42578125" style="81" customWidth="1"/>
    <col min="3331" max="3331" width="46.42578125" style="81" customWidth="1"/>
    <col min="3332" max="3332" width="10.140625" style="81" customWidth="1"/>
    <col min="3333" max="3333" width="8.85546875" style="81" customWidth="1"/>
    <col min="3334" max="3334" width="9.28515625" style="81" customWidth="1"/>
    <col min="3335" max="3339" width="16" style="81" customWidth="1"/>
    <col min="3340" max="3585" width="9.140625" style="81"/>
    <col min="3586" max="3586" width="42.42578125" style="81" customWidth="1"/>
    <col min="3587" max="3587" width="46.42578125" style="81" customWidth="1"/>
    <col min="3588" max="3588" width="10.140625" style="81" customWidth="1"/>
    <col min="3589" max="3589" width="8.85546875" style="81" customWidth="1"/>
    <col min="3590" max="3590" width="9.28515625" style="81" customWidth="1"/>
    <col min="3591" max="3595" width="16" style="81" customWidth="1"/>
    <col min="3596" max="3841" width="9.140625" style="81"/>
    <col min="3842" max="3842" width="42.42578125" style="81" customWidth="1"/>
    <col min="3843" max="3843" width="46.42578125" style="81" customWidth="1"/>
    <col min="3844" max="3844" width="10.140625" style="81" customWidth="1"/>
    <col min="3845" max="3845" width="8.85546875" style="81" customWidth="1"/>
    <col min="3846" max="3846" width="9.28515625" style="81" customWidth="1"/>
    <col min="3847" max="3851" width="16" style="81" customWidth="1"/>
    <col min="3852" max="4097" width="9.140625" style="81"/>
    <col min="4098" max="4098" width="42.42578125" style="81" customWidth="1"/>
    <col min="4099" max="4099" width="46.42578125" style="81" customWidth="1"/>
    <col min="4100" max="4100" width="10.140625" style="81" customWidth="1"/>
    <col min="4101" max="4101" width="8.85546875" style="81" customWidth="1"/>
    <col min="4102" max="4102" width="9.28515625" style="81" customWidth="1"/>
    <col min="4103" max="4107" width="16" style="81" customWidth="1"/>
    <col min="4108" max="4353" width="9.140625" style="81"/>
    <col min="4354" max="4354" width="42.42578125" style="81" customWidth="1"/>
    <col min="4355" max="4355" width="46.42578125" style="81" customWidth="1"/>
    <col min="4356" max="4356" width="10.140625" style="81" customWidth="1"/>
    <col min="4357" max="4357" width="8.85546875" style="81" customWidth="1"/>
    <col min="4358" max="4358" width="9.28515625" style="81" customWidth="1"/>
    <col min="4359" max="4363" width="16" style="81" customWidth="1"/>
    <col min="4364" max="4609" width="9.140625" style="81"/>
    <col min="4610" max="4610" width="42.42578125" style="81" customWidth="1"/>
    <col min="4611" max="4611" width="46.42578125" style="81" customWidth="1"/>
    <col min="4612" max="4612" width="10.140625" style="81" customWidth="1"/>
    <col min="4613" max="4613" width="8.85546875" style="81" customWidth="1"/>
    <col min="4614" max="4614" width="9.28515625" style="81" customWidth="1"/>
    <col min="4615" max="4619" width="16" style="81" customWidth="1"/>
    <col min="4620" max="4865" width="9.140625" style="81"/>
    <col min="4866" max="4866" width="42.42578125" style="81" customWidth="1"/>
    <col min="4867" max="4867" width="46.42578125" style="81" customWidth="1"/>
    <col min="4868" max="4868" width="10.140625" style="81" customWidth="1"/>
    <col min="4869" max="4869" width="8.85546875" style="81" customWidth="1"/>
    <col min="4870" max="4870" width="9.28515625" style="81" customWidth="1"/>
    <col min="4871" max="4875" width="16" style="81" customWidth="1"/>
    <col min="4876" max="5121" width="9.140625" style="81"/>
    <col min="5122" max="5122" width="42.42578125" style="81" customWidth="1"/>
    <col min="5123" max="5123" width="46.42578125" style="81" customWidth="1"/>
    <col min="5124" max="5124" width="10.140625" style="81" customWidth="1"/>
    <col min="5125" max="5125" width="8.85546875" style="81" customWidth="1"/>
    <col min="5126" max="5126" width="9.28515625" style="81" customWidth="1"/>
    <col min="5127" max="5131" width="16" style="81" customWidth="1"/>
    <col min="5132" max="5377" width="9.140625" style="81"/>
    <col min="5378" max="5378" width="42.42578125" style="81" customWidth="1"/>
    <col min="5379" max="5379" width="46.42578125" style="81" customWidth="1"/>
    <col min="5380" max="5380" width="10.140625" style="81" customWidth="1"/>
    <col min="5381" max="5381" width="8.85546875" style="81" customWidth="1"/>
    <col min="5382" max="5382" width="9.28515625" style="81" customWidth="1"/>
    <col min="5383" max="5387" width="16" style="81" customWidth="1"/>
    <col min="5388" max="5633" width="9.140625" style="81"/>
    <col min="5634" max="5634" width="42.42578125" style="81" customWidth="1"/>
    <col min="5635" max="5635" width="46.42578125" style="81" customWidth="1"/>
    <col min="5636" max="5636" width="10.140625" style="81" customWidth="1"/>
    <col min="5637" max="5637" width="8.85546875" style="81" customWidth="1"/>
    <col min="5638" max="5638" width="9.28515625" style="81" customWidth="1"/>
    <col min="5639" max="5643" width="16" style="81" customWidth="1"/>
    <col min="5644" max="5889" width="9.140625" style="81"/>
    <col min="5890" max="5890" width="42.42578125" style="81" customWidth="1"/>
    <col min="5891" max="5891" width="46.42578125" style="81" customWidth="1"/>
    <col min="5892" max="5892" width="10.140625" style="81" customWidth="1"/>
    <col min="5893" max="5893" width="8.85546875" style="81" customWidth="1"/>
    <col min="5894" max="5894" width="9.28515625" style="81" customWidth="1"/>
    <col min="5895" max="5899" width="16" style="81" customWidth="1"/>
    <col min="5900" max="6145" width="9.140625" style="81"/>
    <col min="6146" max="6146" width="42.42578125" style="81" customWidth="1"/>
    <col min="6147" max="6147" width="46.42578125" style="81" customWidth="1"/>
    <col min="6148" max="6148" width="10.140625" style="81" customWidth="1"/>
    <col min="6149" max="6149" width="8.85546875" style="81" customWidth="1"/>
    <col min="6150" max="6150" width="9.28515625" style="81" customWidth="1"/>
    <col min="6151" max="6155" width="16" style="81" customWidth="1"/>
    <col min="6156" max="6401" width="9.140625" style="81"/>
    <col min="6402" max="6402" width="42.42578125" style="81" customWidth="1"/>
    <col min="6403" max="6403" width="46.42578125" style="81" customWidth="1"/>
    <col min="6404" max="6404" width="10.140625" style="81" customWidth="1"/>
    <col min="6405" max="6405" width="8.85546875" style="81" customWidth="1"/>
    <col min="6406" max="6406" width="9.28515625" style="81" customWidth="1"/>
    <col min="6407" max="6411" width="16" style="81" customWidth="1"/>
    <col min="6412" max="6657" width="9.140625" style="81"/>
    <col min="6658" max="6658" width="42.42578125" style="81" customWidth="1"/>
    <col min="6659" max="6659" width="46.42578125" style="81" customWidth="1"/>
    <col min="6660" max="6660" width="10.140625" style="81" customWidth="1"/>
    <col min="6661" max="6661" width="8.85546875" style="81" customWidth="1"/>
    <col min="6662" max="6662" width="9.28515625" style="81" customWidth="1"/>
    <col min="6663" max="6667" width="16" style="81" customWidth="1"/>
    <col min="6668" max="6913" width="9.140625" style="81"/>
    <col min="6914" max="6914" width="42.42578125" style="81" customWidth="1"/>
    <col min="6915" max="6915" width="46.42578125" style="81" customWidth="1"/>
    <col min="6916" max="6916" width="10.140625" style="81" customWidth="1"/>
    <col min="6917" max="6917" width="8.85546875" style="81" customWidth="1"/>
    <col min="6918" max="6918" width="9.28515625" style="81" customWidth="1"/>
    <col min="6919" max="6923" width="16" style="81" customWidth="1"/>
    <col min="6924" max="7169" width="9.140625" style="81"/>
    <col min="7170" max="7170" width="42.42578125" style="81" customWidth="1"/>
    <col min="7171" max="7171" width="46.42578125" style="81" customWidth="1"/>
    <col min="7172" max="7172" width="10.140625" style="81" customWidth="1"/>
    <col min="7173" max="7173" width="8.85546875" style="81" customWidth="1"/>
    <col min="7174" max="7174" width="9.28515625" style="81" customWidth="1"/>
    <col min="7175" max="7179" width="16" style="81" customWidth="1"/>
    <col min="7180" max="7425" width="9.140625" style="81"/>
    <col min="7426" max="7426" width="42.42578125" style="81" customWidth="1"/>
    <col min="7427" max="7427" width="46.42578125" style="81" customWidth="1"/>
    <col min="7428" max="7428" width="10.140625" style="81" customWidth="1"/>
    <col min="7429" max="7429" width="8.85546875" style="81" customWidth="1"/>
    <col min="7430" max="7430" width="9.28515625" style="81" customWidth="1"/>
    <col min="7431" max="7435" width="16" style="81" customWidth="1"/>
    <col min="7436" max="7681" width="9.140625" style="81"/>
    <col min="7682" max="7682" width="42.42578125" style="81" customWidth="1"/>
    <col min="7683" max="7683" width="46.42578125" style="81" customWidth="1"/>
    <col min="7684" max="7684" width="10.140625" style="81" customWidth="1"/>
    <col min="7685" max="7685" width="8.85546875" style="81" customWidth="1"/>
    <col min="7686" max="7686" width="9.28515625" style="81" customWidth="1"/>
    <col min="7687" max="7691" width="16" style="81" customWidth="1"/>
    <col min="7692" max="7937" width="9.140625" style="81"/>
    <col min="7938" max="7938" width="42.42578125" style="81" customWidth="1"/>
    <col min="7939" max="7939" width="46.42578125" style="81" customWidth="1"/>
    <col min="7940" max="7940" width="10.140625" style="81" customWidth="1"/>
    <col min="7941" max="7941" width="8.85546875" style="81" customWidth="1"/>
    <col min="7942" max="7942" width="9.28515625" style="81" customWidth="1"/>
    <col min="7943" max="7947" width="16" style="81" customWidth="1"/>
    <col min="7948" max="8193" width="9.140625" style="81"/>
    <col min="8194" max="8194" width="42.42578125" style="81" customWidth="1"/>
    <col min="8195" max="8195" width="46.42578125" style="81" customWidth="1"/>
    <col min="8196" max="8196" width="10.140625" style="81" customWidth="1"/>
    <col min="8197" max="8197" width="8.85546875" style="81" customWidth="1"/>
    <col min="8198" max="8198" width="9.28515625" style="81" customWidth="1"/>
    <col min="8199" max="8203" width="16" style="81" customWidth="1"/>
    <col min="8204" max="8449" width="9.140625" style="81"/>
    <col min="8450" max="8450" width="42.42578125" style="81" customWidth="1"/>
    <col min="8451" max="8451" width="46.42578125" style="81" customWidth="1"/>
    <col min="8452" max="8452" width="10.140625" style="81" customWidth="1"/>
    <col min="8453" max="8453" width="8.85546875" style="81" customWidth="1"/>
    <col min="8454" max="8454" width="9.28515625" style="81" customWidth="1"/>
    <col min="8455" max="8459" width="16" style="81" customWidth="1"/>
    <col min="8460" max="8705" width="9.140625" style="81"/>
    <col min="8706" max="8706" width="42.42578125" style="81" customWidth="1"/>
    <col min="8707" max="8707" width="46.42578125" style="81" customWidth="1"/>
    <col min="8708" max="8708" width="10.140625" style="81" customWidth="1"/>
    <col min="8709" max="8709" width="8.85546875" style="81" customWidth="1"/>
    <col min="8710" max="8710" width="9.28515625" style="81" customWidth="1"/>
    <col min="8711" max="8715" width="16" style="81" customWidth="1"/>
    <col min="8716" max="8961" width="9.140625" style="81"/>
    <col min="8962" max="8962" width="42.42578125" style="81" customWidth="1"/>
    <col min="8963" max="8963" width="46.42578125" style="81" customWidth="1"/>
    <col min="8964" max="8964" width="10.140625" style="81" customWidth="1"/>
    <col min="8965" max="8965" width="8.85546875" style="81" customWidth="1"/>
    <col min="8966" max="8966" width="9.28515625" style="81" customWidth="1"/>
    <col min="8967" max="8971" width="16" style="81" customWidth="1"/>
    <col min="8972" max="9217" width="9.140625" style="81"/>
    <col min="9218" max="9218" width="42.42578125" style="81" customWidth="1"/>
    <col min="9219" max="9219" width="46.42578125" style="81" customWidth="1"/>
    <col min="9220" max="9220" width="10.140625" style="81" customWidth="1"/>
    <col min="9221" max="9221" width="8.85546875" style="81" customWidth="1"/>
    <col min="9222" max="9222" width="9.28515625" style="81" customWidth="1"/>
    <col min="9223" max="9227" width="16" style="81" customWidth="1"/>
    <col min="9228" max="9473" width="9.140625" style="81"/>
    <col min="9474" max="9474" width="42.42578125" style="81" customWidth="1"/>
    <col min="9475" max="9475" width="46.42578125" style="81" customWidth="1"/>
    <col min="9476" max="9476" width="10.140625" style="81" customWidth="1"/>
    <col min="9477" max="9477" width="8.85546875" style="81" customWidth="1"/>
    <col min="9478" max="9478" width="9.28515625" style="81" customWidth="1"/>
    <col min="9479" max="9483" width="16" style="81" customWidth="1"/>
    <col min="9484" max="9729" width="9.140625" style="81"/>
    <col min="9730" max="9730" width="42.42578125" style="81" customWidth="1"/>
    <col min="9731" max="9731" width="46.42578125" style="81" customWidth="1"/>
    <col min="9732" max="9732" width="10.140625" style="81" customWidth="1"/>
    <col min="9733" max="9733" width="8.85546875" style="81" customWidth="1"/>
    <col min="9734" max="9734" width="9.28515625" style="81" customWidth="1"/>
    <col min="9735" max="9739" width="16" style="81" customWidth="1"/>
    <col min="9740" max="9985" width="9.140625" style="81"/>
    <col min="9986" max="9986" width="42.42578125" style="81" customWidth="1"/>
    <col min="9987" max="9987" width="46.42578125" style="81" customWidth="1"/>
    <col min="9988" max="9988" width="10.140625" style="81" customWidth="1"/>
    <col min="9989" max="9989" width="8.85546875" style="81" customWidth="1"/>
    <col min="9990" max="9990" width="9.28515625" style="81" customWidth="1"/>
    <col min="9991" max="9995" width="16" style="81" customWidth="1"/>
    <col min="9996" max="10241" width="9.140625" style="81"/>
    <col min="10242" max="10242" width="42.42578125" style="81" customWidth="1"/>
    <col min="10243" max="10243" width="46.42578125" style="81" customWidth="1"/>
    <col min="10244" max="10244" width="10.140625" style="81" customWidth="1"/>
    <col min="10245" max="10245" width="8.85546875" style="81" customWidth="1"/>
    <col min="10246" max="10246" width="9.28515625" style="81" customWidth="1"/>
    <col min="10247" max="10251" width="16" style="81" customWidth="1"/>
    <col min="10252" max="10497" width="9.140625" style="81"/>
    <col min="10498" max="10498" width="42.42578125" style="81" customWidth="1"/>
    <col min="10499" max="10499" width="46.42578125" style="81" customWidth="1"/>
    <col min="10500" max="10500" width="10.140625" style="81" customWidth="1"/>
    <col min="10501" max="10501" width="8.85546875" style="81" customWidth="1"/>
    <col min="10502" max="10502" width="9.28515625" style="81" customWidth="1"/>
    <col min="10503" max="10507" width="16" style="81" customWidth="1"/>
    <col min="10508" max="10753" width="9.140625" style="81"/>
    <col min="10754" max="10754" width="42.42578125" style="81" customWidth="1"/>
    <col min="10755" max="10755" width="46.42578125" style="81" customWidth="1"/>
    <col min="10756" max="10756" width="10.140625" style="81" customWidth="1"/>
    <col min="10757" max="10757" width="8.85546875" style="81" customWidth="1"/>
    <col min="10758" max="10758" width="9.28515625" style="81" customWidth="1"/>
    <col min="10759" max="10763" width="16" style="81" customWidth="1"/>
    <col min="10764" max="11009" width="9.140625" style="81"/>
    <col min="11010" max="11010" width="42.42578125" style="81" customWidth="1"/>
    <col min="11011" max="11011" width="46.42578125" style="81" customWidth="1"/>
    <col min="11012" max="11012" width="10.140625" style="81" customWidth="1"/>
    <col min="11013" max="11013" width="8.85546875" style="81" customWidth="1"/>
    <col min="11014" max="11014" width="9.28515625" style="81" customWidth="1"/>
    <col min="11015" max="11019" width="16" style="81" customWidth="1"/>
    <col min="11020" max="11265" width="9.140625" style="81"/>
    <col min="11266" max="11266" width="42.42578125" style="81" customWidth="1"/>
    <col min="11267" max="11267" width="46.42578125" style="81" customWidth="1"/>
    <col min="11268" max="11268" width="10.140625" style="81" customWidth="1"/>
    <col min="11269" max="11269" width="8.85546875" style="81" customWidth="1"/>
    <col min="11270" max="11270" width="9.28515625" style="81" customWidth="1"/>
    <col min="11271" max="11275" width="16" style="81" customWidth="1"/>
    <col min="11276" max="11521" width="9.140625" style="81"/>
    <col min="11522" max="11522" width="42.42578125" style="81" customWidth="1"/>
    <col min="11523" max="11523" width="46.42578125" style="81" customWidth="1"/>
    <col min="11524" max="11524" width="10.140625" style="81" customWidth="1"/>
    <col min="11525" max="11525" width="8.85546875" style="81" customWidth="1"/>
    <col min="11526" max="11526" width="9.28515625" style="81" customWidth="1"/>
    <col min="11527" max="11531" width="16" style="81" customWidth="1"/>
    <col min="11532" max="11777" width="9.140625" style="81"/>
    <col min="11778" max="11778" width="42.42578125" style="81" customWidth="1"/>
    <col min="11779" max="11779" width="46.42578125" style="81" customWidth="1"/>
    <col min="11780" max="11780" width="10.140625" style="81" customWidth="1"/>
    <col min="11781" max="11781" width="8.85546875" style="81" customWidth="1"/>
    <col min="11782" max="11782" width="9.28515625" style="81" customWidth="1"/>
    <col min="11783" max="11787" width="16" style="81" customWidth="1"/>
    <col min="11788" max="12033" width="9.140625" style="81"/>
    <col min="12034" max="12034" width="42.42578125" style="81" customWidth="1"/>
    <col min="12035" max="12035" width="46.42578125" style="81" customWidth="1"/>
    <col min="12036" max="12036" width="10.140625" style="81" customWidth="1"/>
    <col min="12037" max="12037" width="8.85546875" style="81" customWidth="1"/>
    <col min="12038" max="12038" width="9.28515625" style="81" customWidth="1"/>
    <col min="12039" max="12043" width="16" style="81" customWidth="1"/>
    <col min="12044" max="12289" width="9.140625" style="81"/>
    <col min="12290" max="12290" width="42.42578125" style="81" customWidth="1"/>
    <col min="12291" max="12291" width="46.42578125" style="81" customWidth="1"/>
    <col min="12292" max="12292" width="10.140625" style="81" customWidth="1"/>
    <col min="12293" max="12293" width="8.85546875" style="81" customWidth="1"/>
    <col min="12294" max="12294" width="9.28515625" style="81" customWidth="1"/>
    <col min="12295" max="12299" width="16" style="81" customWidth="1"/>
    <col min="12300" max="12545" width="9.140625" style="81"/>
    <col min="12546" max="12546" width="42.42578125" style="81" customWidth="1"/>
    <col min="12547" max="12547" width="46.42578125" style="81" customWidth="1"/>
    <col min="12548" max="12548" width="10.140625" style="81" customWidth="1"/>
    <col min="12549" max="12549" width="8.85546875" style="81" customWidth="1"/>
    <col min="12550" max="12550" width="9.28515625" style="81" customWidth="1"/>
    <col min="12551" max="12555" width="16" style="81" customWidth="1"/>
    <col min="12556" max="12801" width="9.140625" style="81"/>
    <col min="12802" max="12802" width="42.42578125" style="81" customWidth="1"/>
    <col min="12803" max="12803" width="46.42578125" style="81" customWidth="1"/>
    <col min="12804" max="12804" width="10.140625" style="81" customWidth="1"/>
    <col min="12805" max="12805" width="8.85546875" style="81" customWidth="1"/>
    <col min="12806" max="12806" width="9.28515625" style="81" customWidth="1"/>
    <col min="12807" max="12811" width="16" style="81" customWidth="1"/>
    <col min="12812" max="13057" width="9.140625" style="81"/>
    <col min="13058" max="13058" width="42.42578125" style="81" customWidth="1"/>
    <col min="13059" max="13059" width="46.42578125" style="81" customWidth="1"/>
    <col min="13060" max="13060" width="10.140625" style="81" customWidth="1"/>
    <col min="13061" max="13061" width="8.85546875" style="81" customWidth="1"/>
    <col min="13062" max="13062" width="9.28515625" style="81" customWidth="1"/>
    <col min="13063" max="13067" width="16" style="81" customWidth="1"/>
    <col min="13068" max="13313" width="9.140625" style="81"/>
    <col min="13314" max="13314" width="42.42578125" style="81" customWidth="1"/>
    <col min="13315" max="13315" width="46.42578125" style="81" customWidth="1"/>
    <col min="13316" max="13316" width="10.140625" style="81" customWidth="1"/>
    <col min="13317" max="13317" width="8.85546875" style="81" customWidth="1"/>
    <col min="13318" max="13318" width="9.28515625" style="81" customWidth="1"/>
    <col min="13319" max="13323" width="16" style="81" customWidth="1"/>
    <col min="13324" max="13569" width="9.140625" style="81"/>
    <col min="13570" max="13570" width="42.42578125" style="81" customWidth="1"/>
    <col min="13571" max="13571" width="46.42578125" style="81" customWidth="1"/>
    <col min="13572" max="13572" width="10.140625" style="81" customWidth="1"/>
    <col min="13573" max="13573" width="8.85546875" style="81" customWidth="1"/>
    <col min="13574" max="13574" width="9.28515625" style="81" customWidth="1"/>
    <col min="13575" max="13579" width="16" style="81" customWidth="1"/>
    <col min="13580" max="13825" width="9.140625" style="81"/>
    <col min="13826" max="13826" width="42.42578125" style="81" customWidth="1"/>
    <col min="13827" max="13827" width="46.42578125" style="81" customWidth="1"/>
    <col min="13828" max="13828" width="10.140625" style="81" customWidth="1"/>
    <col min="13829" max="13829" width="8.85546875" style="81" customWidth="1"/>
    <col min="13830" max="13830" width="9.28515625" style="81" customWidth="1"/>
    <col min="13831" max="13835" width="16" style="81" customWidth="1"/>
    <col min="13836" max="14081" width="9.140625" style="81"/>
    <col min="14082" max="14082" width="42.42578125" style="81" customWidth="1"/>
    <col min="14083" max="14083" width="46.42578125" style="81" customWidth="1"/>
    <col min="14084" max="14084" width="10.140625" style="81" customWidth="1"/>
    <col min="14085" max="14085" width="8.85546875" style="81" customWidth="1"/>
    <col min="14086" max="14086" width="9.28515625" style="81" customWidth="1"/>
    <col min="14087" max="14091" width="16" style="81" customWidth="1"/>
    <col min="14092" max="14337" width="9.140625" style="81"/>
    <col min="14338" max="14338" width="42.42578125" style="81" customWidth="1"/>
    <col min="14339" max="14339" width="46.42578125" style="81" customWidth="1"/>
    <col min="14340" max="14340" width="10.140625" style="81" customWidth="1"/>
    <col min="14341" max="14341" width="8.85546875" style="81" customWidth="1"/>
    <col min="14342" max="14342" width="9.28515625" style="81" customWidth="1"/>
    <col min="14343" max="14347" width="16" style="81" customWidth="1"/>
    <col min="14348" max="14593" width="9.140625" style="81"/>
    <col min="14594" max="14594" width="42.42578125" style="81" customWidth="1"/>
    <col min="14595" max="14595" width="46.42578125" style="81" customWidth="1"/>
    <col min="14596" max="14596" width="10.140625" style="81" customWidth="1"/>
    <col min="14597" max="14597" width="8.85546875" style="81" customWidth="1"/>
    <col min="14598" max="14598" width="9.28515625" style="81" customWidth="1"/>
    <col min="14599" max="14603" width="16" style="81" customWidth="1"/>
    <col min="14604" max="14849" width="9.140625" style="81"/>
    <col min="14850" max="14850" width="42.42578125" style="81" customWidth="1"/>
    <col min="14851" max="14851" width="46.42578125" style="81" customWidth="1"/>
    <col min="14852" max="14852" width="10.140625" style="81" customWidth="1"/>
    <col min="14853" max="14853" width="8.85546875" style="81" customWidth="1"/>
    <col min="14854" max="14854" width="9.28515625" style="81" customWidth="1"/>
    <col min="14855" max="14859" width="16" style="81" customWidth="1"/>
    <col min="14860" max="15105" width="9.140625" style="81"/>
    <col min="15106" max="15106" width="42.42578125" style="81" customWidth="1"/>
    <col min="15107" max="15107" width="46.42578125" style="81" customWidth="1"/>
    <col min="15108" max="15108" width="10.140625" style="81" customWidth="1"/>
    <col min="15109" max="15109" width="8.85546875" style="81" customWidth="1"/>
    <col min="15110" max="15110" width="9.28515625" style="81" customWidth="1"/>
    <col min="15111" max="15115" width="16" style="81" customWidth="1"/>
    <col min="15116" max="15361" width="9.140625" style="81"/>
    <col min="15362" max="15362" width="42.42578125" style="81" customWidth="1"/>
    <col min="15363" max="15363" width="46.42578125" style="81" customWidth="1"/>
    <col min="15364" max="15364" width="10.140625" style="81" customWidth="1"/>
    <col min="15365" max="15365" width="8.85546875" style="81" customWidth="1"/>
    <col min="15366" max="15366" width="9.28515625" style="81" customWidth="1"/>
    <col min="15367" max="15371" width="16" style="81" customWidth="1"/>
    <col min="15372" max="15617" width="9.140625" style="81"/>
    <col min="15618" max="15618" width="42.42578125" style="81" customWidth="1"/>
    <col min="15619" max="15619" width="46.42578125" style="81" customWidth="1"/>
    <col min="15620" max="15620" width="10.140625" style="81" customWidth="1"/>
    <col min="15621" max="15621" width="8.85546875" style="81" customWidth="1"/>
    <col min="15622" max="15622" width="9.28515625" style="81" customWidth="1"/>
    <col min="15623" max="15627" width="16" style="81" customWidth="1"/>
    <col min="15628" max="15873" width="9.140625" style="81"/>
    <col min="15874" max="15874" width="42.42578125" style="81" customWidth="1"/>
    <col min="15875" max="15875" width="46.42578125" style="81" customWidth="1"/>
    <col min="15876" max="15876" width="10.140625" style="81" customWidth="1"/>
    <col min="15877" max="15877" width="8.85546875" style="81" customWidth="1"/>
    <col min="15878" max="15878" width="9.28515625" style="81" customWidth="1"/>
    <col min="15879" max="15883" width="16" style="81" customWidth="1"/>
    <col min="15884" max="16129" width="9.140625" style="81"/>
    <col min="16130" max="16130" width="42.42578125" style="81" customWidth="1"/>
    <col min="16131" max="16131" width="46.42578125" style="81" customWidth="1"/>
    <col min="16132" max="16132" width="10.140625" style="81" customWidth="1"/>
    <col min="16133" max="16133" width="8.85546875" style="81" customWidth="1"/>
    <col min="16134" max="16134" width="9.28515625" style="81" customWidth="1"/>
    <col min="16135" max="16139" width="16" style="81" customWidth="1"/>
    <col min="16140" max="16384" width="9.140625" style="81"/>
  </cols>
  <sheetData>
    <row r="1" spans="1:11" s="65" customFormat="1" ht="21.75" customHeight="1" x14ac:dyDescent="0.25">
      <c r="A1" s="540" t="str">
        <f>'Elenco P.I.'!B2</f>
        <v xml:space="preserve">Comune di </v>
      </c>
      <c r="B1" s="541"/>
      <c r="C1" s="541"/>
      <c r="D1" s="541"/>
      <c r="E1" s="541"/>
      <c r="F1" s="541"/>
      <c r="G1" s="541"/>
      <c r="H1" s="541"/>
      <c r="I1" s="541"/>
      <c r="J1" s="541"/>
      <c r="K1" s="542"/>
    </row>
    <row r="2" spans="1:11" s="65" customFormat="1" ht="19.5" customHeight="1" x14ac:dyDescent="0.25">
      <c r="A2" s="66" t="s">
        <v>0</v>
      </c>
      <c r="B2" s="67" t="str">
        <f>'Elenco P.I.'!B7</f>
        <v xml:space="preserve">Area:  </v>
      </c>
      <c r="C2" s="68"/>
      <c r="D2" s="68"/>
      <c r="E2" s="68"/>
      <c r="F2" s="68"/>
      <c r="G2" s="69" t="s">
        <v>225</v>
      </c>
      <c r="H2" s="69" t="s">
        <v>226</v>
      </c>
      <c r="I2" s="68"/>
      <c r="J2" s="69" t="s">
        <v>227</v>
      </c>
      <c r="K2" s="70"/>
    </row>
    <row r="3" spans="1:11" s="65" customFormat="1" ht="19.5" customHeight="1" x14ac:dyDescent="0.25">
      <c r="A3" s="66" t="s">
        <v>228</v>
      </c>
      <c r="B3" s="71"/>
      <c r="C3" s="68"/>
      <c r="D3" s="68"/>
      <c r="E3" s="68"/>
      <c r="F3" s="68"/>
      <c r="G3" s="72"/>
      <c r="H3" s="72"/>
      <c r="I3" s="68"/>
      <c r="J3" s="73">
        <v>2021</v>
      </c>
      <c r="K3" s="70"/>
    </row>
    <row r="4" spans="1:11" s="65" customFormat="1" ht="19.5" customHeight="1" x14ac:dyDescent="0.25">
      <c r="A4" s="66" t="s">
        <v>229</v>
      </c>
      <c r="B4" s="74"/>
      <c r="C4" s="68"/>
      <c r="D4" s="68"/>
      <c r="E4" s="68"/>
      <c r="F4" s="68"/>
      <c r="G4" s="68"/>
      <c r="H4" s="68"/>
      <c r="I4" s="68"/>
      <c r="J4" s="68"/>
      <c r="K4" s="70"/>
    </row>
    <row r="5" spans="1:11" ht="9.75" customHeight="1" x14ac:dyDescent="0.25">
      <c r="A5" s="75"/>
      <c r="B5" s="76"/>
      <c r="C5" s="77"/>
      <c r="D5" s="77"/>
      <c r="E5" s="77"/>
      <c r="F5" s="77"/>
      <c r="G5" s="77"/>
      <c r="H5" s="78"/>
      <c r="I5" s="79"/>
      <c r="J5" s="79"/>
      <c r="K5" s="80"/>
    </row>
    <row r="6" spans="1:11" ht="12.75" customHeight="1" x14ac:dyDescent="0.25">
      <c r="A6" s="543" t="s">
        <v>230</v>
      </c>
      <c r="B6" s="543"/>
      <c r="C6" s="543"/>
      <c r="D6" s="543"/>
      <c r="E6" s="543"/>
      <c r="F6" s="543"/>
      <c r="G6" s="545" t="s">
        <v>231</v>
      </c>
      <c r="H6" s="545"/>
      <c r="I6" s="545"/>
      <c r="J6" s="545"/>
      <c r="K6" s="545"/>
    </row>
    <row r="7" spans="1:11" ht="15.75" customHeight="1" x14ac:dyDescent="0.25">
      <c r="A7" s="544"/>
      <c r="B7" s="544"/>
      <c r="C7" s="544"/>
      <c r="D7" s="544"/>
      <c r="E7" s="544"/>
      <c r="F7" s="544"/>
      <c r="G7" s="192">
        <v>1</v>
      </c>
      <c r="H7" s="192">
        <v>2</v>
      </c>
      <c r="I7" s="192">
        <v>3</v>
      </c>
      <c r="J7" s="192">
        <v>4</v>
      </c>
      <c r="K7" s="192">
        <v>5</v>
      </c>
    </row>
    <row r="8" spans="1:11" ht="15.75" customHeight="1" x14ac:dyDescent="0.25">
      <c r="A8" s="544"/>
      <c r="B8" s="544"/>
      <c r="C8" s="544"/>
      <c r="D8" s="544"/>
      <c r="E8" s="544"/>
      <c r="F8" s="544"/>
      <c r="G8" s="82" t="s">
        <v>232</v>
      </c>
      <c r="H8" s="82" t="s">
        <v>233</v>
      </c>
      <c r="I8" s="83" t="s">
        <v>234</v>
      </c>
      <c r="J8" s="83" t="s">
        <v>235</v>
      </c>
      <c r="K8" s="83" t="s">
        <v>236</v>
      </c>
    </row>
    <row r="9" spans="1:11" ht="4.5" customHeight="1" x14ac:dyDescent="0.25">
      <c r="A9" s="546"/>
      <c r="B9" s="546"/>
      <c r="C9" s="546"/>
      <c r="D9" s="546"/>
      <c r="E9" s="546"/>
      <c r="F9" s="546"/>
      <c r="G9" s="546"/>
      <c r="H9" s="546"/>
      <c r="I9" s="546"/>
      <c r="J9" s="546"/>
      <c r="K9" s="546"/>
    </row>
    <row r="10" spans="1:11" ht="32.25" customHeight="1" x14ac:dyDescent="0.25">
      <c r="A10" s="84" t="s">
        <v>237</v>
      </c>
      <c r="B10" s="84" t="s">
        <v>238</v>
      </c>
      <c r="C10" s="85" t="s">
        <v>239</v>
      </c>
      <c r="D10" s="85" t="s">
        <v>530</v>
      </c>
      <c r="E10" s="85" t="s">
        <v>240</v>
      </c>
      <c r="F10" s="85" t="s">
        <v>241</v>
      </c>
      <c r="G10" s="85" t="s">
        <v>242</v>
      </c>
      <c r="H10" s="85" t="s">
        <v>57</v>
      </c>
      <c r="I10" s="85" t="s">
        <v>243</v>
      </c>
      <c r="J10" s="85" t="s">
        <v>244</v>
      </c>
      <c r="K10" s="85" t="s">
        <v>245</v>
      </c>
    </row>
    <row r="11" spans="1:11" ht="57.75" customHeight="1" x14ac:dyDescent="0.25">
      <c r="A11" s="86" t="str">
        <f>Dirigente!B16</f>
        <v>Assicurare un'efficace acquisizione, gestione e programmazione delle risorse finanziarie dell'ente al fine di garantire la qualità dei servizi svolti e il rispetto dei piani e dei programmi della politica</v>
      </c>
      <c r="B11" s="87"/>
      <c r="C11" s="88"/>
      <c r="D11" s="293">
        <f>(C11/C$21)*60</f>
        <v>0</v>
      </c>
      <c r="E11" s="89">
        <f t="shared" ref="E11:E20" si="0">F11/100</f>
        <v>0</v>
      </c>
      <c r="F11" s="90"/>
      <c r="G11" s="91" t="str">
        <f>IF(F11&lt;=20,"X","")</f>
        <v>X</v>
      </c>
      <c r="H11" s="91" t="str">
        <f>IF(AND(F11&gt;20,F11&lt;=50),"X","")</f>
        <v/>
      </c>
      <c r="I11" s="91" t="str">
        <f>IF(AND(F11&gt;50,F11&lt;=70),"X","")</f>
        <v/>
      </c>
      <c r="J11" s="91" t="str">
        <f>IF(AND(F11&gt;70,F11&lt;=90),"X","")</f>
        <v/>
      </c>
      <c r="K11" s="91" t="str">
        <f>IF(AND(F11&gt;90,F11&lt;=100),"X","")</f>
        <v/>
      </c>
    </row>
    <row r="12" spans="1:11" ht="105" customHeight="1" x14ac:dyDescent="0.25">
      <c r="A12" s="86" t="str">
        <f>Dirigente!B17</f>
        <v xml:space="preserve">Attuazione delle misure previste dalla normativa  in materia di trasparenza </v>
      </c>
      <c r="B12" s="93"/>
      <c r="C12" s="88"/>
      <c r="D12" s="293">
        <f t="shared" ref="D12:D20" si="1">(C12/C$21)*60</f>
        <v>0</v>
      </c>
      <c r="E12" s="89">
        <f t="shared" si="0"/>
        <v>0</v>
      </c>
      <c r="F12" s="90"/>
      <c r="G12" s="91" t="str">
        <f t="shared" ref="G12:G20" si="2">IF(F12&lt;=20,"X","")</f>
        <v>X</v>
      </c>
      <c r="H12" s="91" t="str">
        <f t="shared" ref="H12:H20" si="3">IF(AND(F12&gt;20,F12&lt;=50),"X","")</f>
        <v/>
      </c>
      <c r="I12" s="91" t="str">
        <f t="shared" ref="I12:I20" si="4">IF(AND(F12&gt;50,F12&lt;=70),"X","")</f>
        <v/>
      </c>
      <c r="J12" s="91" t="str">
        <f t="shared" ref="J12:J20" si="5">IF(AND(F12&gt;70,F12&lt;=90),"X","")</f>
        <v/>
      </c>
      <c r="K12" s="91" t="str">
        <f t="shared" ref="K12:K20" si="6">IF(AND(F12&gt;90,F12&lt;=100),"X","")</f>
        <v/>
      </c>
    </row>
    <row r="13" spans="1:11" ht="102.75" customHeight="1" x14ac:dyDescent="0.25">
      <c r="A13" s="86" t="str">
        <f>Dirigente!B18</f>
        <v>Attuazione delle misure previste dalla normativa  in materia di Anticorruzione</v>
      </c>
      <c r="B13" s="93"/>
      <c r="C13" s="90"/>
      <c r="D13" s="293">
        <f t="shared" si="1"/>
        <v>0</v>
      </c>
      <c r="E13" s="89">
        <f t="shared" si="0"/>
        <v>0</v>
      </c>
      <c r="F13" s="90"/>
      <c r="G13" s="91" t="str">
        <f t="shared" si="2"/>
        <v>X</v>
      </c>
      <c r="H13" s="91" t="str">
        <f t="shared" si="3"/>
        <v/>
      </c>
      <c r="I13" s="91" t="str">
        <f t="shared" si="4"/>
        <v/>
      </c>
      <c r="J13" s="91" t="str">
        <f t="shared" si="5"/>
        <v/>
      </c>
      <c r="K13" s="91" t="str">
        <f t="shared" si="6"/>
        <v/>
      </c>
    </row>
    <row r="14" spans="1:11" ht="96.75" customHeight="1" x14ac:dyDescent="0.25">
      <c r="A14" s="86" t="str">
        <f>Dirigente!B19</f>
        <v>Assicurare un elevato standard degli atti amministrativi finalizzato a garantire la legittimità, regolarità e correttezza dell’azione amministrativa nonche di regolarità contabile degli atti mediante l'attuazione dei controlli cosi come previsto nel numero e con le modalità programmate nel regolamento sui controlli interni adottato dall'ente.</v>
      </c>
      <c r="B14" s="93"/>
      <c r="C14" s="90"/>
      <c r="D14" s="293">
        <f t="shared" si="1"/>
        <v>0</v>
      </c>
      <c r="E14" s="89">
        <f t="shared" si="0"/>
        <v>0</v>
      </c>
      <c r="F14" s="90"/>
      <c r="G14" s="91" t="str">
        <f t="shared" si="2"/>
        <v>X</v>
      </c>
      <c r="H14" s="91" t="str">
        <f t="shared" si="3"/>
        <v/>
      </c>
      <c r="I14" s="91" t="str">
        <f t="shared" si="4"/>
        <v/>
      </c>
      <c r="J14" s="91" t="str">
        <f t="shared" si="5"/>
        <v/>
      </c>
      <c r="K14" s="91" t="str">
        <f t="shared" si="6"/>
        <v/>
      </c>
    </row>
    <row r="15" spans="1:11" ht="57.75" customHeight="1" x14ac:dyDescent="0.25">
      <c r="A15" s="86" t="e">
        <f>Dirigente!#REF!</f>
        <v>#REF!</v>
      </c>
      <c r="B15" s="93"/>
      <c r="C15" s="90"/>
      <c r="D15" s="293">
        <f t="shared" si="1"/>
        <v>0</v>
      </c>
      <c r="E15" s="89">
        <f t="shared" si="0"/>
        <v>0</v>
      </c>
      <c r="F15" s="90"/>
      <c r="G15" s="91" t="str">
        <f t="shared" si="2"/>
        <v>X</v>
      </c>
      <c r="H15" s="91" t="str">
        <f t="shared" si="3"/>
        <v/>
      </c>
      <c r="I15" s="91" t="str">
        <f t="shared" si="4"/>
        <v/>
      </c>
      <c r="J15" s="91" t="str">
        <f t="shared" si="5"/>
        <v/>
      </c>
      <c r="K15" s="91" t="str">
        <f t="shared" si="6"/>
        <v/>
      </c>
    </row>
    <row r="16" spans="1:11" ht="57.75" customHeight="1" x14ac:dyDescent="0.25">
      <c r="A16" s="86" t="e">
        <f>Dirigente!#REF!</f>
        <v>#REF!</v>
      </c>
      <c r="B16" s="93"/>
      <c r="C16" s="90"/>
      <c r="D16" s="293">
        <f t="shared" si="1"/>
        <v>0</v>
      </c>
      <c r="E16" s="89">
        <f t="shared" si="0"/>
        <v>0</v>
      </c>
      <c r="F16" s="90"/>
      <c r="G16" s="91" t="str">
        <f t="shared" si="2"/>
        <v>X</v>
      </c>
      <c r="H16" s="91" t="str">
        <f t="shared" si="3"/>
        <v/>
      </c>
      <c r="I16" s="91" t="str">
        <f t="shared" si="4"/>
        <v/>
      </c>
      <c r="J16" s="91" t="str">
        <f t="shared" si="5"/>
        <v/>
      </c>
      <c r="K16" s="91" t="str">
        <f t="shared" si="6"/>
        <v/>
      </c>
    </row>
    <row r="17" spans="1:11" ht="57.75" customHeight="1" x14ac:dyDescent="0.25">
      <c r="A17" s="86" t="str">
        <f>Dirigente!B20</f>
        <v>Rispetto dei tempi di pagamento:  Garantire il rispetto dei tempi di pagamento delle fatture per lavori, forniture e servizi come richiesto dall'art. 4 bis), c. 2 del D.L. D.L. 24/02/2023 n. 13 (cd. Decreto PNRR3) convertito in L. 21/04/2023 n. 41 e secondo le indicazioni operative della circolare n° 1  del MEF/RGS  del 03.01.2024</v>
      </c>
      <c r="B17" s="86"/>
      <c r="C17" s="90">
        <v>60</v>
      </c>
      <c r="D17" s="293">
        <f t="shared" si="1"/>
        <v>60</v>
      </c>
      <c r="E17" s="89">
        <f t="shared" si="0"/>
        <v>0</v>
      </c>
      <c r="F17" s="90"/>
      <c r="G17" s="91" t="str">
        <f t="shared" si="2"/>
        <v>X</v>
      </c>
      <c r="H17" s="91" t="str">
        <f t="shared" si="3"/>
        <v/>
      </c>
      <c r="I17" s="91" t="str">
        <f t="shared" si="4"/>
        <v/>
      </c>
      <c r="J17" s="91" t="str">
        <f t="shared" si="5"/>
        <v/>
      </c>
      <c r="K17" s="91" t="str">
        <f t="shared" si="6"/>
        <v/>
      </c>
    </row>
    <row r="18" spans="1:11" ht="26.25" customHeight="1" x14ac:dyDescent="0.25">
      <c r="A18" s="86" t="str">
        <f>Dirigente!B21</f>
        <v>Riqualificazione dei servizi pubblici per l'inclusione e l'accessibilità.Predisposizone di un Piano Operativo, a cura del Responsabile di Servizio  individuato con proprio decreto dal Sindaco secondo le caretteristiche di cui all'art. 3 comma 2 bis del  D.Lgs 13.12.2023 n. 222,  finalizzato alla definzione e relativa attuazione, secondo le tempistiche previste nel piano stesso, degli obiettivi programmatici e strategici di riqualificazione dei servizi per l'inclusione e l'accessibilità.</v>
      </c>
      <c r="B18" s="93"/>
      <c r="C18" s="90"/>
      <c r="D18" s="293">
        <f t="shared" si="1"/>
        <v>0</v>
      </c>
      <c r="E18" s="89">
        <f t="shared" si="0"/>
        <v>0</v>
      </c>
      <c r="F18" s="90"/>
      <c r="G18" s="91" t="str">
        <f t="shared" si="2"/>
        <v>X</v>
      </c>
      <c r="H18" s="91" t="str">
        <f t="shared" si="3"/>
        <v/>
      </c>
      <c r="I18" s="91" t="str">
        <f t="shared" si="4"/>
        <v/>
      </c>
      <c r="J18" s="91" t="str">
        <f t="shared" si="5"/>
        <v/>
      </c>
      <c r="K18" s="91" t="str">
        <f t="shared" si="6"/>
        <v/>
      </c>
    </row>
    <row r="19" spans="1:11" ht="26.25" customHeight="1" x14ac:dyDescent="0.25">
      <c r="A19" s="86">
        <f>Dirigente!B23</f>
        <v>0</v>
      </c>
      <c r="B19" s="93"/>
      <c r="C19" s="90"/>
      <c r="D19" s="293">
        <f t="shared" si="1"/>
        <v>0</v>
      </c>
      <c r="E19" s="89">
        <f t="shared" si="0"/>
        <v>0</v>
      </c>
      <c r="F19" s="90"/>
      <c r="G19" s="91" t="str">
        <f t="shared" si="2"/>
        <v>X</v>
      </c>
      <c r="H19" s="91" t="str">
        <f t="shared" si="3"/>
        <v/>
      </c>
      <c r="I19" s="91" t="str">
        <f t="shared" si="4"/>
        <v/>
      </c>
      <c r="J19" s="91" t="str">
        <f t="shared" si="5"/>
        <v/>
      </c>
      <c r="K19" s="91" t="str">
        <f t="shared" si="6"/>
        <v/>
      </c>
    </row>
    <row r="20" spans="1:11" ht="26.25" customHeight="1" x14ac:dyDescent="0.25">
      <c r="A20" s="86">
        <f>Dirigente!B24</f>
        <v>0</v>
      </c>
      <c r="B20" s="93"/>
      <c r="C20" s="90"/>
      <c r="D20" s="293">
        <f t="shared" si="1"/>
        <v>0</v>
      </c>
      <c r="E20" s="89">
        <f t="shared" si="0"/>
        <v>0</v>
      </c>
      <c r="F20" s="90"/>
      <c r="G20" s="91" t="str">
        <f t="shared" si="2"/>
        <v>X</v>
      </c>
      <c r="H20" s="91" t="str">
        <f t="shared" si="3"/>
        <v/>
      </c>
      <c r="I20" s="91" t="str">
        <f t="shared" si="4"/>
        <v/>
      </c>
      <c r="J20" s="91" t="str">
        <f t="shared" si="5"/>
        <v/>
      </c>
      <c r="K20" s="91" t="str">
        <f t="shared" si="6"/>
        <v/>
      </c>
    </row>
    <row r="21" spans="1:11" x14ac:dyDescent="0.25">
      <c r="A21" s="94" t="s">
        <v>246</v>
      </c>
      <c r="B21" s="95" t="str">
        <f>IF(C21=60,"Pesatura Adeguata","Pesatura Inadeguata")</f>
        <v>Pesatura Adeguata</v>
      </c>
      <c r="C21" s="96">
        <f>SUM(C11:C20)</f>
        <v>60</v>
      </c>
      <c r="D21" s="96"/>
      <c r="E21" s="96"/>
      <c r="F21" s="97">
        <f>SUM(H21:K21)/C21</f>
        <v>0</v>
      </c>
      <c r="G21" s="98"/>
      <c r="H21" s="99">
        <f>IF(H11="x",C11*E11)+IF(H12="x",C12*E12)+IF(H13="x",C13*E13)+IF(H14="x",C14*E14)+IF(H15="x",C15*E15)+IF(H16="x",C16*E16)+IF(H17="x",C17*E17)+IF(H18="x",C18*E18)+IF(H19="x",C19*E19)+IF(H20="x",C20*E20)</f>
        <v>0</v>
      </c>
      <c r="I21" s="99">
        <f>IF(I11="x",C11*E11)+IF(I12="x",C12*E12)+IF(I13="x",C13*E13)+IF(I14="x",C14*E14)+IF(I15="x",C15*E15)+IF(I16="x",C16*E16)+IF(I17="x",C17*E17)+IF(I18="x",C18*E18)+IF(I19="x",C19*E19)+IF(I20="x",C20*E20)</f>
        <v>0</v>
      </c>
      <c r="J21" s="99">
        <f>IF(J11="x",C11*E11)+IF(J12="x",C12*E12)+IF(J13="x",C13*E13)+IF(J14="x",C14*E14)+IF(J15="x",C15*E15)+IF(J16="x",C16*E16)+IF(J17="x",C17*E17)+IF(J18="x",C18*E18)+IF(J19="x",C19*E19)+IF(J20="x",C20*E20)</f>
        <v>0</v>
      </c>
      <c r="K21" s="99">
        <f>IF(K11="x",C11*E11)+IF(K12="x",C12*E12)+IF(K13="x",C13*E13)+IF(K14="x",C14*E14)+IF(K15="x",C15*E15)+IF(K16="x",C16*E16)+IF(K17="x",C17*E17)+IF(K18="x",C18*E18)+IF(K19="x",C19*E19)+IF(K19="x",C19*E19)</f>
        <v>0</v>
      </c>
    </row>
    <row r="22" spans="1:11" ht="3" customHeight="1" x14ac:dyDescent="0.25">
      <c r="A22" s="546"/>
      <c r="B22" s="547"/>
      <c r="C22" s="547"/>
      <c r="D22" s="193"/>
      <c r="E22" s="193"/>
      <c r="F22" s="546"/>
      <c r="G22" s="547"/>
      <c r="H22" s="547"/>
      <c r="I22" s="546"/>
      <c r="J22" s="547"/>
      <c r="K22" s="547"/>
    </row>
    <row r="23" spans="1:11" ht="42" customHeight="1" x14ac:dyDescent="0.25">
      <c r="A23" s="84" t="s">
        <v>247</v>
      </c>
      <c r="B23" s="84" t="s">
        <v>238</v>
      </c>
      <c r="C23" s="85" t="s">
        <v>239</v>
      </c>
      <c r="D23" s="85"/>
      <c r="E23" s="85" t="s">
        <v>240</v>
      </c>
      <c r="F23" s="85" t="s">
        <v>241</v>
      </c>
      <c r="G23" s="85" t="s">
        <v>242</v>
      </c>
      <c r="H23" s="85" t="s">
        <v>57</v>
      </c>
      <c r="I23" s="85" t="s">
        <v>243</v>
      </c>
      <c r="J23" s="85" t="s">
        <v>244</v>
      </c>
      <c r="K23" s="85" t="s">
        <v>245</v>
      </c>
    </row>
    <row r="24" spans="1:11" s="6" customFormat="1" ht="27" customHeight="1" x14ac:dyDescent="0.25">
      <c r="A24" s="93" t="str">
        <f>Dirigente!B31</f>
        <v>Collegamento capitoli vincolati e non entrata/spesa</v>
      </c>
      <c r="B24" s="92"/>
      <c r="C24" s="100">
        <v>20</v>
      </c>
      <c r="D24" s="100">
        <f>(C24/C$56)*40</f>
        <v>20</v>
      </c>
      <c r="E24" s="89">
        <f>F24/100</f>
        <v>0</v>
      </c>
      <c r="F24" s="90"/>
      <c r="G24" s="91" t="str">
        <f t="shared" ref="G24:G50" si="7">IF(F24&lt;=20,"X","")</f>
        <v>X</v>
      </c>
      <c r="H24" s="91" t="str">
        <f t="shared" ref="H24:H50" si="8">IF(AND(F24&gt;20,F24&lt;=50),"X","")</f>
        <v/>
      </c>
      <c r="I24" s="91" t="str">
        <f t="shared" ref="I24:I50" si="9">IF(AND(F24&gt;50,F24&lt;=70),"X","")</f>
        <v/>
      </c>
      <c r="J24" s="91" t="str">
        <f t="shared" ref="J24:J50" si="10">IF(AND(F24&gt;70,F24&lt;=90),"X","")</f>
        <v/>
      </c>
      <c r="K24" s="91" t="str">
        <f>IF(AND(F24&gt;90,F24&lt;=100),"X","")</f>
        <v/>
      </c>
    </row>
    <row r="25" spans="1:11" s="6" customFormat="1" ht="27" customHeight="1" x14ac:dyDescent="0.25">
      <c r="A25" s="93" t="str">
        <f>Dirigente!B32</f>
        <v>Carta dei servizi finanziari</v>
      </c>
      <c r="B25" s="93"/>
      <c r="C25" s="100"/>
      <c r="D25" s="100">
        <f t="shared" ref="D25:D55" si="11">(C25/C$56)*40</f>
        <v>0</v>
      </c>
      <c r="E25" s="89">
        <f t="shared" ref="E25:E31" si="12">F25/100</f>
        <v>0</v>
      </c>
      <c r="F25" s="90"/>
      <c r="G25" s="91" t="str">
        <f t="shared" si="7"/>
        <v>X</v>
      </c>
      <c r="H25" s="91" t="str">
        <f t="shared" si="8"/>
        <v/>
      </c>
      <c r="I25" s="91" t="str">
        <f t="shared" si="9"/>
        <v/>
      </c>
      <c r="J25" s="91" t="str">
        <f t="shared" si="10"/>
        <v/>
      </c>
      <c r="K25" s="91" t="str">
        <f t="shared" ref="K25:K47" si="13">IF(AND(F25&gt;90,F25&lt;=100),"X","")</f>
        <v/>
      </c>
    </row>
    <row r="26" spans="1:11" s="6" customFormat="1" ht="27" customHeight="1" x14ac:dyDescent="0.25">
      <c r="A26" s="93" t="str">
        <f>Dirigente!B33</f>
        <v>Registrazione su portale InPA e pubblicazione concorso a tempo determinato ed indeterminato</v>
      </c>
      <c r="B26" s="93"/>
      <c r="C26" s="100"/>
      <c r="D26" s="100">
        <f t="shared" si="11"/>
        <v>0</v>
      </c>
      <c r="E26" s="89">
        <f t="shared" si="12"/>
        <v>0</v>
      </c>
      <c r="F26" s="90"/>
      <c r="G26" s="91" t="str">
        <f t="shared" si="7"/>
        <v>X</v>
      </c>
      <c r="H26" s="91" t="str">
        <f t="shared" si="8"/>
        <v/>
      </c>
      <c r="I26" s="91" t="str">
        <f t="shared" si="9"/>
        <v/>
      </c>
      <c r="J26" s="91" t="str">
        <f t="shared" si="10"/>
        <v/>
      </c>
      <c r="K26" s="91" t="str">
        <f t="shared" si="13"/>
        <v/>
      </c>
    </row>
    <row r="27" spans="1:11" s="6" customFormat="1" ht="27" customHeight="1" x14ac:dyDescent="0.25">
      <c r="A27" s="93" t="str">
        <f>Dirigente!B34</f>
        <v>Approvazione nuovo regolamento accesso agli impieghi (in collaborazione con Segretario Comunale)</v>
      </c>
      <c r="B27" s="93"/>
      <c r="C27" s="100"/>
      <c r="D27" s="100">
        <f t="shared" si="11"/>
        <v>0</v>
      </c>
      <c r="E27" s="89">
        <f t="shared" si="12"/>
        <v>0</v>
      </c>
      <c r="F27" s="90"/>
      <c r="G27" s="91" t="str">
        <f t="shared" si="7"/>
        <v>X</v>
      </c>
      <c r="H27" s="91" t="str">
        <f t="shared" si="8"/>
        <v/>
      </c>
      <c r="I27" s="91" t="str">
        <f t="shared" si="9"/>
        <v/>
      </c>
      <c r="J27" s="91" t="str">
        <f t="shared" si="10"/>
        <v/>
      </c>
      <c r="K27" s="91" t="str">
        <f t="shared" si="13"/>
        <v/>
      </c>
    </row>
    <row r="28" spans="1:11" s="6" customFormat="1" ht="27" customHeight="1" x14ac:dyDescent="0.25">
      <c r="A28" s="93" t="str">
        <f>Dirigente!B35</f>
        <v>Ricontrattualizzazione utenze vodafone</v>
      </c>
      <c r="B28" s="93"/>
      <c r="C28" s="101"/>
      <c r="D28" s="100">
        <f t="shared" si="11"/>
        <v>0</v>
      </c>
      <c r="E28" s="89">
        <f t="shared" si="12"/>
        <v>0</v>
      </c>
      <c r="F28" s="90"/>
      <c r="G28" s="91" t="str">
        <f t="shared" si="7"/>
        <v>X</v>
      </c>
      <c r="H28" s="91" t="str">
        <f t="shared" si="8"/>
        <v/>
      </c>
      <c r="I28" s="91" t="str">
        <f t="shared" si="9"/>
        <v/>
      </c>
      <c r="J28" s="91" t="str">
        <f t="shared" si="10"/>
        <v/>
      </c>
      <c r="K28" s="91" t="str">
        <f t="shared" si="13"/>
        <v/>
      </c>
    </row>
    <row r="29" spans="1:11" s="6" customFormat="1" ht="27" customHeight="1" x14ac:dyDescent="0.25">
      <c r="A29" s="93" t="e">
        <f>Dirigente!#REF!</f>
        <v>#REF!</v>
      </c>
      <c r="B29" s="93"/>
      <c r="C29" s="101"/>
      <c r="D29" s="100">
        <f t="shared" si="11"/>
        <v>0</v>
      </c>
      <c r="E29" s="89">
        <f t="shared" si="12"/>
        <v>0</v>
      </c>
      <c r="F29" s="90"/>
      <c r="G29" s="91" t="str">
        <f t="shared" si="7"/>
        <v>X</v>
      </c>
      <c r="H29" s="91" t="str">
        <f t="shared" si="8"/>
        <v/>
      </c>
      <c r="I29" s="91" t="str">
        <f t="shared" si="9"/>
        <v/>
      </c>
      <c r="J29" s="91" t="str">
        <f t="shared" si="10"/>
        <v/>
      </c>
      <c r="K29" s="91" t="str">
        <f t="shared" si="13"/>
        <v/>
      </c>
    </row>
    <row r="30" spans="1:11" s="6" customFormat="1" ht="27" customHeight="1" x14ac:dyDescent="0.25">
      <c r="A30" s="93" t="str">
        <f>Dirigente!B36</f>
        <v>Conciliazione con Abbanoa (Arera)</v>
      </c>
      <c r="B30" s="93"/>
      <c r="C30" s="101"/>
      <c r="D30" s="100">
        <f t="shared" si="11"/>
        <v>0</v>
      </c>
      <c r="E30" s="89">
        <f t="shared" si="12"/>
        <v>0</v>
      </c>
      <c r="F30" s="90"/>
      <c r="G30" s="91" t="str">
        <f t="shared" si="7"/>
        <v>X</v>
      </c>
      <c r="H30" s="91" t="str">
        <f t="shared" si="8"/>
        <v/>
      </c>
      <c r="I30" s="91" t="str">
        <f t="shared" si="9"/>
        <v/>
      </c>
      <c r="J30" s="91" t="str">
        <f t="shared" si="10"/>
        <v/>
      </c>
      <c r="K30" s="91" t="str">
        <f t="shared" si="13"/>
        <v/>
      </c>
    </row>
    <row r="31" spans="1:11" s="6" customFormat="1" ht="27" customHeight="1" x14ac:dyDescent="0.25">
      <c r="A31" s="93" t="str">
        <f>Dirigente!B37</f>
        <v>Approvazione bilancio comunale entro il 31.12.2024</v>
      </c>
      <c r="B31" s="93"/>
      <c r="C31" s="101"/>
      <c r="D31" s="100">
        <f t="shared" si="11"/>
        <v>0</v>
      </c>
      <c r="E31" s="89">
        <f t="shared" si="12"/>
        <v>0</v>
      </c>
      <c r="F31" s="90"/>
      <c r="G31" s="91" t="str">
        <f t="shared" si="7"/>
        <v>X</v>
      </c>
      <c r="H31" s="91" t="str">
        <f t="shared" si="8"/>
        <v/>
      </c>
      <c r="I31" s="91" t="str">
        <f t="shared" si="9"/>
        <v/>
      </c>
      <c r="J31" s="91" t="str">
        <f t="shared" si="10"/>
        <v/>
      </c>
      <c r="K31" s="91" t="str">
        <f t="shared" si="13"/>
        <v/>
      </c>
    </row>
    <row r="32" spans="1:11" s="6" customFormat="1" ht="27" customHeight="1" x14ac:dyDescent="0.25">
      <c r="A32" s="93">
        <f>Dirigente!B38</f>
        <v>0</v>
      </c>
      <c r="B32" s="93"/>
      <c r="C32" s="101"/>
      <c r="D32" s="100">
        <f t="shared" si="11"/>
        <v>0</v>
      </c>
      <c r="E32" s="89"/>
      <c r="F32" s="90"/>
      <c r="G32" s="91" t="str">
        <f t="shared" si="7"/>
        <v>X</v>
      </c>
      <c r="H32" s="91" t="str">
        <f t="shared" si="8"/>
        <v/>
      </c>
      <c r="I32" s="91" t="str">
        <f t="shared" si="9"/>
        <v/>
      </c>
      <c r="J32" s="91" t="str">
        <f t="shared" si="10"/>
        <v/>
      </c>
      <c r="K32" s="91" t="str">
        <f t="shared" si="13"/>
        <v/>
      </c>
    </row>
    <row r="33" spans="1:11" s="6" customFormat="1" ht="27" customHeight="1" x14ac:dyDescent="0.25">
      <c r="A33" s="93">
        <f>Dirigente!B39</f>
        <v>0</v>
      </c>
      <c r="B33" s="93"/>
      <c r="C33" s="101"/>
      <c r="D33" s="100">
        <f t="shared" si="11"/>
        <v>0</v>
      </c>
      <c r="E33" s="89"/>
      <c r="F33" s="90"/>
      <c r="G33" s="91" t="str">
        <f t="shared" si="7"/>
        <v>X</v>
      </c>
      <c r="H33" s="91" t="str">
        <f t="shared" si="8"/>
        <v/>
      </c>
      <c r="I33" s="91" t="str">
        <f t="shared" si="9"/>
        <v/>
      </c>
      <c r="J33" s="91" t="str">
        <f t="shared" si="10"/>
        <v/>
      </c>
      <c r="K33" s="91" t="str">
        <f t="shared" si="13"/>
        <v/>
      </c>
    </row>
    <row r="34" spans="1:11" s="6" customFormat="1" ht="27" customHeight="1" x14ac:dyDescent="0.25">
      <c r="A34" s="93">
        <f>Dirigente!B40</f>
        <v>0</v>
      </c>
      <c r="B34" s="93"/>
      <c r="C34" s="101"/>
      <c r="D34" s="100">
        <f t="shared" si="11"/>
        <v>0</v>
      </c>
      <c r="E34" s="89"/>
      <c r="F34" s="90"/>
      <c r="G34" s="91" t="str">
        <f t="shared" si="7"/>
        <v>X</v>
      </c>
      <c r="H34" s="91" t="str">
        <f t="shared" si="8"/>
        <v/>
      </c>
      <c r="I34" s="91" t="str">
        <f t="shared" si="9"/>
        <v/>
      </c>
      <c r="J34" s="91" t="str">
        <f t="shared" si="10"/>
        <v/>
      </c>
      <c r="K34" s="91" t="str">
        <f t="shared" si="13"/>
        <v/>
      </c>
    </row>
    <row r="35" spans="1:11" s="6" customFormat="1" ht="27" customHeight="1" x14ac:dyDescent="0.25">
      <c r="A35" s="93">
        <f>Dirigente!B41</f>
        <v>0</v>
      </c>
      <c r="B35" s="93"/>
      <c r="C35" s="101"/>
      <c r="D35" s="100">
        <f t="shared" si="11"/>
        <v>0</v>
      </c>
      <c r="E35" s="89"/>
      <c r="F35" s="90"/>
      <c r="G35" s="91" t="str">
        <f t="shared" si="7"/>
        <v>X</v>
      </c>
      <c r="H35" s="91" t="str">
        <f t="shared" si="8"/>
        <v/>
      </c>
      <c r="I35" s="91" t="str">
        <f t="shared" si="9"/>
        <v/>
      </c>
      <c r="J35" s="91" t="str">
        <f t="shared" si="10"/>
        <v/>
      </c>
      <c r="K35" s="91" t="str">
        <f t="shared" si="13"/>
        <v/>
      </c>
    </row>
    <row r="36" spans="1:11" s="6" customFormat="1" ht="27" customHeight="1" x14ac:dyDescent="0.25">
      <c r="A36" s="93" t="e">
        <f>Dirigente!#REF!</f>
        <v>#REF!</v>
      </c>
      <c r="B36" s="93"/>
      <c r="C36" s="101"/>
      <c r="D36" s="100">
        <f t="shared" si="11"/>
        <v>0</v>
      </c>
      <c r="E36" s="89"/>
      <c r="F36" s="90"/>
      <c r="G36" s="91" t="str">
        <f t="shared" si="7"/>
        <v>X</v>
      </c>
      <c r="H36" s="91" t="str">
        <f t="shared" si="8"/>
        <v/>
      </c>
      <c r="I36" s="91" t="str">
        <f t="shared" si="9"/>
        <v/>
      </c>
      <c r="J36" s="91" t="str">
        <f t="shared" si="10"/>
        <v/>
      </c>
      <c r="K36" s="91" t="str">
        <f t="shared" si="13"/>
        <v/>
      </c>
    </row>
    <row r="37" spans="1:11" s="6" customFormat="1" ht="27" customHeight="1" x14ac:dyDescent="0.25">
      <c r="A37" s="93" t="e">
        <f>Dirigente!#REF!</f>
        <v>#REF!</v>
      </c>
      <c r="B37" s="93"/>
      <c r="C37" s="101"/>
      <c r="D37" s="100">
        <f t="shared" si="11"/>
        <v>0</v>
      </c>
      <c r="E37" s="89"/>
      <c r="F37" s="90"/>
      <c r="G37" s="91" t="str">
        <f t="shared" si="7"/>
        <v>X</v>
      </c>
      <c r="H37" s="91" t="str">
        <f t="shared" si="8"/>
        <v/>
      </c>
      <c r="I37" s="91" t="str">
        <f t="shared" si="9"/>
        <v/>
      </c>
      <c r="J37" s="91" t="str">
        <f t="shared" si="10"/>
        <v/>
      </c>
      <c r="K37" s="91" t="str">
        <f t="shared" si="13"/>
        <v/>
      </c>
    </row>
    <row r="38" spans="1:11" s="6" customFormat="1" ht="27" customHeight="1" x14ac:dyDescent="0.25">
      <c r="A38" s="93" t="e">
        <f>Dirigente!#REF!</f>
        <v>#REF!</v>
      </c>
      <c r="B38" s="93"/>
      <c r="C38" s="101"/>
      <c r="D38" s="100">
        <f t="shared" si="11"/>
        <v>0</v>
      </c>
      <c r="E38" s="89"/>
      <c r="F38" s="90"/>
      <c r="G38" s="91" t="str">
        <f t="shared" si="7"/>
        <v>X</v>
      </c>
      <c r="H38" s="91" t="str">
        <f t="shared" si="8"/>
        <v/>
      </c>
      <c r="I38" s="91" t="str">
        <f t="shared" si="9"/>
        <v/>
      </c>
      <c r="J38" s="91" t="str">
        <f t="shared" si="10"/>
        <v/>
      </c>
      <c r="K38" s="91" t="str">
        <f t="shared" si="13"/>
        <v/>
      </c>
    </row>
    <row r="39" spans="1:11" s="6" customFormat="1" ht="27" customHeight="1" x14ac:dyDescent="0.25">
      <c r="A39" s="93" t="e">
        <f>Dirigente!#REF!</f>
        <v>#REF!</v>
      </c>
      <c r="B39" s="93"/>
      <c r="C39" s="101"/>
      <c r="D39" s="100">
        <f t="shared" si="11"/>
        <v>0</v>
      </c>
      <c r="E39" s="89"/>
      <c r="F39" s="90"/>
      <c r="G39" s="91" t="str">
        <f t="shared" si="7"/>
        <v>X</v>
      </c>
      <c r="H39" s="91" t="str">
        <f t="shared" si="8"/>
        <v/>
      </c>
      <c r="I39" s="91" t="str">
        <f t="shared" si="9"/>
        <v/>
      </c>
      <c r="J39" s="91" t="str">
        <f t="shared" si="10"/>
        <v/>
      </c>
      <c r="K39" s="91" t="str">
        <f t="shared" si="13"/>
        <v/>
      </c>
    </row>
    <row r="40" spans="1:11" s="6" customFormat="1" ht="27" customHeight="1" x14ac:dyDescent="0.25">
      <c r="A40" s="93" t="e">
        <f>Dirigente!#REF!</f>
        <v>#REF!</v>
      </c>
      <c r="B40" s="93"/>
      <c r="C40" s="101"/>
      <c r="D40" s="100">
        <f t="shared" si="11"/>
        <v>0</v>
      </c>
      <c r="E40" s="89"/>
      <c r="F40" s="90"/>
      <c r="G40" s="91" t="str">
        <f t="shared" si="7"/>
        <v>X</v>
      </c>
      <c r="H40" s="91" t="str">
        <f t="shared" si="8"/>
        <v/>
      </c>
      <c r="I40" s="91" t="str">
        <f t="shared" si="9"/>
        <v/>
      </c>
      <c r="J40" s="91" t="str">
        <f t="shared" si="10"/>
        <v/>
      </c>
      <c r="K40" s="91" t="str">
        <f t="shared" si="13"/>
        <v/>
      </c>
    </row>
    <row r="41" spans="1:11" s="6" customFormat="1" ht="27" customHeight="1" x14ac:dyDescent="0.25">
      <c r="A41" s="93" t="e">
        <f>Dirigente!#REF!</f>
        <v>#REF!</v>
      </c>
      <c r="B41" s="93"/>
      <c r="C41" s="101"/>
      <c r="D41" s="100">
        <f t="shared" si="11"/>
        <v>0</v>
      </c>
      <c r="E41" s="89"/>
      <c r="F41" s="90"/>
      <c r="G41" s="91" t="str">
        <f t="shared" si="7"/>
        <v>X</v>
      </c>
      <c r="H41" s="91" t="str">
        <f t="shared" si="8"/>
        <v/>
      </c>
      <c r="I41" s="91" t="str">
        <f t="shared" si="9"/>
        <v/>
      </c>
      <c r="J41" s="91" t="str">
        <f t="shared" si="10"/>
        <v/>
      </c>
      <c r="K41" s="91" t="str">
        <f t="shared" si="13"/>
        <v/>
      </c>
    </row>
    <row r="42" spans="1:11" s="6" customFormat="1" ht="27" customHeight="1" x14ac:dyDescent="0.25">
      <c r="A42" s="93" t="e">
        <f>Dirigente!#REF!</f>
        <v>#REF!</v>
      </c>
      <c r="B42" s="93"/>
      <c r="C42" s="101"/>
      <c r="D42" s="100">
        <f t="shared" si="11"/>
        <v>0</v>
      </c>
      <c r="E42" s="89"/>
      <c r="F42" s="90"/>
      <c r="G42" s="91" t="str">
        <f t="shared" si="7"/>
        <v>X</v>
      </c>
      <c r="H42" s="91" t="str">
        <f t="shared" si="8"/>
        <v/>
      </c>
      <c r="I42" s="91" t="str">
        <f t="shared" si="9"/>
        <v/>
      </c>
      <c r="J42" s="91" t="str">
        <f t="shared" si="10"/>
        <v/>
      </c>
      <c r="K42" s="91" t="str">
        <f t="shared" si="13"/>
        <v/>
      </c>
    </row>
    <row r="43" spans="1:11" s="6" customFormat="1" ht="27" customHeight="1" x14ac:dyDescent="0.25">
      <c r="A43" s="93" t="e">
        <f>Dirigente!#REF!</f>
        <v>#REF!</v>
      </c>
      <c r="B43" s="93"/>
      <c r="C43" s="101"/>
      <c r="D43" s="100">
        <f t="shared" si="11"/>
        <v>0</v>
      </c>
      <c r="E43" s="89"/>
      <c r="F43" s="90"/>
      <c r="G43" s="91" t="str">
        <f t="shared" si="7"/>
        <v>X</v>
      </c>
      <c r="H43" s="91" t="str">
        <f t="shared" si="8"/>
        <v/>
      </c>
      <c r="I43" s="91" t="str">
        <f t="shared" si="9"/>
        <v/>
      </c>
      <c r="J43" s="91" t="str">
        <f t="shared" si="10"/>
        <v/>
      </c>
      <c r="K43" s="91" t="str">
        <f t="shared" si="13"/>
        <v/>
      </c>
    </row>
    <row r="44" spans="1:11" s="6" customFormat="1" ht="27" customHeight="1" x14ac:dyDescent="0.25">
      <c r="A44" s="93" t="e">
        <f>Dirigente!#REF!</f>
        <v>#REF!</v>
      </c>
      <c r="B44" s="93"/>
      <c r="C44" s="101"/>
      <c r="D44" s="100">
        <f t="shared" si="11"/>
        <v>0</v>
      </c>
      <c r="E44" s="89"/>
      <c r="F44" s="90"/>
      <c r="G44" s="91" t="str">
        <f t="shared" si="7"/>
        <v>X</v>
      </c>
      <c r="H44" s="91" t="str">
        <f t="shared" si="8"/>
        <v/>
      </c>
      <c r="I44" s="91" t="str">
        <f t="shared" si="9"/>
        <v/>
      </c>
      <c r="J44" s="91" t="str">
        <f t="shared" si="10"/>
        <v/>
      </c>
      <c r="K44" s="91" t="str">
        <f t="shared" si="13"/>
        <v/>
      </c>
    </row>
    <row r="45" spans="1:11" s="6" customFormat="1" ht="27" customHeight="1" x14ac:dyDescent="0.25">
      <c r="A45" s="93" t="e">
        <f>Dirigente!#REF!</f>
        <v>#REF!</v>
      </c>
      <c r="B45" s="93"/>
      <c r="C45" s="101"/>
      <c r="D45" s="100">
        <f t="shared" si="11"/>
        <v>0</v>
      </c>
      <c r="E45" s="89"/>
      <c r="F45" s="90"/>
      <c r="G45" s="91" t="str">
        <f t="shared" si="7"/>
        <v>X</v>
      </c>
      <c r="H45" s="91" t="str">
        <f t="shared" si="8"/>
        <v/>
      </c>
      <c r="I45" s="91" t="str">
        <f t="shared" si="9"/>
        <v/>
      </c>
      <c r="J45" s="91" t="str">
        <f t="shared" si="10"/>
        <v/>
      </c>
      <c r="K45" s="91" t="str">
        <f t="shared" si="13"/>
        <v/>
      </c>
    </row>
    <row r="46" spans="1:11" s="6" customFormat="1" ht="27" customHeight="1" x14ac:dyDescent="0.25">
      <c r="A46" s="93" t="e">
        <f>Dirigente!#REF!</f>
        <v>#REF!</v>
      </c>
      <c r="B46" s="93"/>
      <c r="C46" s="101"/>
      <c r="D46" s="100">
        <f t="shared" si="11"/>
        <v>0</v>
      </c>
      <c r="E46" s="89"/>
      <c r="F46" s="90"/>
      <c r="G46" s="91" t="str">
        <f t="shared" si="7"/>
        <v>X</v>
      </c>
      <c r="H46" s="91" t="str">
        <f t="shared" si="8"/>
        <v/>
      </c>
      <c r="I46" s="91" t="str">
        <f t="shared" si="9"/>
        <v/>
      </c>
      <c r="J46" s="91" t="str">
        <f t="shared" si="10"/>
        <v/>
      </c>
      <c r="K46" s="91" t="str">
        <f t="shared" si="13"/>
        <v/>
      </c>
    </row>
    <row r="47" spans="1:11" s="6" customFormat="1" ht="27" customHeight="1" x14ac:dyDescent="0.25">
      <c r="A47" s="93" t="e">
        <f>Dirigente!#REF!</f>
        <v>#REF!</v>
      </c>
      <c r="B47" s="93"/>
      <c r="C47" s="101"/>
      <c r="D47" s="100">
        <f t="shared" si="11"/>
        <v>0</v>
      </c>
      <c r="E47" s="89"/>
      <c r="F47" s="90"/>
      <c r="G47" s="91" t="str">
        <f t="shared" si="7"/>
        <v>X</v>
      </c>
      <c r="H47" s="91" t="str">
        <f t="shared" si="8"/>
        <v/>
      </c>
      <c r="I47" s="91" t="str">
        <f t="shared" si="9"/>
        <v/>
      </c>
      <c r="J47" s="91" t="str">
        <f t="shared" si="10"/>
        <v/>
      </c>
      <c r="K47" s="91" t="str">
        <f t="shared" si="13"/>
        <v/>
      </c>
    </row>
    <row r="48" spans="1:11" ht="42" customHeight="1" x14ac:dyDescent="0.25">
      <c r="A48" s="192" t="s">
        <v>248</v>
      </c>
      <c r="B48" s="192" t="s">
        <v>249</v>
      </c>
      <c r="C48" s="85" t="s">
        <v>239</v>
      </c>
      <c r="D48" s="100" t="s">
        <v>530</v>
      </c>
      <c r="E48" s="85" t="s">
        <v>240</v>
      </c>
      <c r="F48" s="85" t="s">
        <v>241</v>
      </c>
      <c r="G48" s="85" t="s">
        <v>250</v>
      </c>
      <c r="H48" s="85" t="s">
        <v>251</v>
      </c>
      <c r="I48" s="85" t="s">
        <v>252</v>
      </c>
      <c r="J48" s="85" t="s">
        <v>253</v>
      </c>
      <c r="K48" s="85" t="s">
        <v>254</v>
      </c>
    </row>
    <row r="49" spans="1:11" s="6" customFormat="1" ht="49.5" customHeight="1" x14ac:dyDescent="0.25">
      <c r="A49" s="93" t="s">
        <v>310</v>
      </c>
      <c r="B49" s="93" t="s">
        <v>311</v>
      </c>
      <c r="C49" s="101">
        <v>20</v>
      </c>
      <c r="D49" s="100">
        <f t="shared" si="11"/>
        <v>20</v>
      </c>
      <c r="E49" s="89">
        <f>F49/100</f>
        <v>0</v>
      </c>
      <c r="F49" s="90"/>
      <c r="G49" s="91" t="str">
        <f t="shared" si="7"/>
        <v>X</v>
      </c>
      <c r="H49" s="91" t="str">
        <f t="shared" si="8"/>
        <v/>
      </c>
      <c r="I49" s="91" t="str">
        <f t="shared" si="9"/>
        <v/>
      </c>
      <c r="J49" s="91" t="str">
        <f t="shared" si="10"/>
        <v/>
      </c>
      <c r="K49" s="91" t="str">
        <f t="shared" ref="K49:K55" si="14">IF(AND(F49&gt;90,F49&lt;=100),"X","")</f>
        <v/>
      </c>
    </row>
    <row r="50" spans="1:11" s="6" customFormat="1" ht="18.75" customHeight="1" x14ac:dyDescent="0.25">
      <c r="A50" s="93"/>
      <c r="B50" s="93"/>
      <c r="C50" s="101"/>
      <c r="D50" s="100">
        <f t="shared" si="11"/>
        <v>0</v>
      </c>
      <c r="E50" s="89">
        <f t="shared" ref="E50:E55" si="15">F50/100</f>
        <v>0</v>
      </c>
      <c r="F50" s="90"/>
      <c r="G50" s="91" t="str">
        <f t="shared" si="7"/>
        <v>X</v>
      </c>
      <c r="H50" s="91" t="str">
        <f t="shared" si="8"/>
        <v/>
      </c>
      <c r="I50" s="91" t="str">
        <f t="shared" si="9"/>
        <v/>
      </c>
      <c r="J50" s="91" t="str">
        <f t="shared" si="10"/>
        <v/>
      </c>
      <c r="K50" s="91" t="str">
        <f t="shared" si="14"/>
        <v/>
      </c>
    </row>
    <row r="51" spans="1:11" s="6" customFormat="1" ht="18.75" customHeight="1" x14ac:dyDescent="0.25">
      <c r="A51" s="93"/>
      <c r="B51" s="93"/>
      <c r="C51" s="101"/>
      <c r="D51" s="100">
        <f t="shared" si="11"/>
        <v>0</v>
      </c>
      <c r="E51" s="89">
        <f t="shared" si="15"/>
        <v>0</v>
      </c>
      <c r="F51" s="90"/>
      <c r="G51" s="91" t="str">
        <f>IF(F51&lt;=20,"X","")</f>
        <v>X</v>
      </c>
      <c r="H51" s="91" t="str">
        <f>IF(AND(F51&gt;20,F51&lt;=50),"X","")</f>
        <v/>
      </c>
      <c r="I51" s="91" t="str">
        <f>IF(AND(F51&gt;50,F51&lt;=70),"X","")</f>
        <v/>
      </c>
      <c r="J51" s="91" t="str">
        <f>IF(AND(F51&gt;70,F51&lt;=90),"X","")</f>
        <v/>
      </c>
      <c r="K51" s="91" t="str">
        <f t="shared" si="14"/>
        <v/>
      </c>
    </row>
    <row r="52" spans="1:11" s="6" customFormat="1" ht="18.75" customHeight="1" x14ac:dyDescent="0.25">
      <c r="A52" s="93"/>
      <c r="B52" s="93"/>
      <c r="C52" s="101"/>
      <c r="D52" s="100">
        <f t="shared" si="11"/>
        <v>0</v>
      </c>
      <c r="E52" s="89">
        <f t="shared" si="15"/>
        <v>0</v>
      </c>
      <c r="F52" s="90"/>
      <c r="G52" s="91" t="str">
        <f>IF(F52&lt;=20,"X","")</f>
        <v>X</v>
      </c>
      <c r="H52" s="91" t="str">
        <f>IF(AND(F52&gt;20,F52&lt;=50),"X","")</f>
        <v/>
      </c>
      <c r="I52" s="91" t="str">
        <f>IF(AND(F52&gt;50,F52&lt;=70),"X","")</f>
        <v/>
      </c>
      <c r="J52" s="91" t="str">
        <f>IF(AND(F52&gt;70,F52&lt;=90),"X","")</f>
        <v/>
      </c>
      <c r="K52" s="91" t="str">
        <f t="shared" si="14"/>
        <v/>
      </c>
    </row>
    <row r="53" spans="1:11" s="6" customFormat="1" ht="18.75" customHeight="1" x14ac:dyDescent="0.25">
      <c r="A53" s="93"/>
      <c r="B53" s="93"/>
      <c r="C53" s="101"/>
      <c r="D53" s="100">
        <f t="shared" si="11"/>
        <v>0</v>
      </c>
      <c r="E53" s="89">
        <f t="shared" si="15"/>
        <v>0</v>
      </c>
      <c r="F53" s="90"/>
      <c r="G53" s="91" t="str">
        <f>IF(F53&lt;=20,"X","")</f>
        <v>X</v>
      </c>
      <c r="H53" s="91" t="str">
        <f>IF(AND(F53&gt;20,F53&lt;=50),"X","")</f>
        <v/>
      </c>
      <c r="I53" s="91" t="str">
        <f>IF(AND(F53&gt;50,F53&lt;=70),"X","")</f>
        <v/>
      </c>
      <c r="J53" s="91" t="str">
        <f>IF(AND(F53&gt;70,F53&lt;=90),"X","")</f>
        <v/>
      </c>
      <c r="K53" s="91" t="str">
        <f t="shared" si="14"/>
        <v/>
      </c>
    </row>
    <row r="54" spans="1:11" s="6" customFormat="1" ht="18.75" customHeight="1" x14ac:dyDescent="0.25">
      <c r="A54" s="93"/>
      <c r="B54" s="93"/>
      <c r="C54" s="101"/>
      <c r="D54" s="100">
        <f t="shared" si="11"/>
        <v>0</v>
      </c>
      <c r="E54" s="89">
        <f t="shared" si="15"/>
        <v>0</v>
      </c>
      <c r="F54" s="90"/>
      <c r="G54" s="91" t="str">
        <f>IF(F54&lt;=20,"X","")</f>
        <v>X</v>
      </c>
      <c r="H54" s="91" t="str">
        <f>IF(AND(F54&gt;20,F54&lt;=50),"X","")</f>
        <v/>
      </c>
      <c r="I54" s="91" t="str">
        <f>IF(AND(F54&gt;50,F54&lt;=70),"X","")</f>
        <v/>
      </c>
      <c r="J54" s="91" t="str">
        <f>IF(AND(F54&gt;70,F54&lt;=90),"X","")</f>
        <v/>
      </c>
      <c r="K54" s="91" t="str">
        <f t="shared" si="14"/>
        <v/>
      </c>
    </row>
    <row r="55" spans="1:11" s="6" customFormat="1" ht="18.75" customHeight="1" x14ac:dyDescent="0.25">
      <c r="A55" s="93"/>
      <c r="B55" s="93"/>
      <c r="C55" s="101"/>
      <c r="D55" s="100">
        <f t="shared" si="11"/>
        <v>0</v>
      </c>
      <c r="E55" s="89">
        <f t="shared" si="15"/>
        <v>0</v>
      </c>
      <c r="F55" s="90"/>
      <c r="G55" s="91" t="str">
        <f>IF(F55&lt;=20,"X","")</f>
        <v>X</v>
      </c>
      <c r="H55" s="91" t="str">
        <f>IF(AND(F55&gt;20,F55&lt;=50),"X","")</f>
        <v/>
      </c>
      <c r="I55" s="91" t="str">
        <f>IF(AND(F55&gt;50,F55&lt;=70),"X","")</f>
        <v/>
      </c>
      <c r="J55" s="91" t="str">
        <f>IF(AND(F55&gt;70,F55&lt;=90),"X","")</f>
        <v/>
      </c>
      <c r="K55" s="91" t="str">
        <f t="shared" si="14"/>
        <v/>
      </c>
    </row>
    <row r="56" spans="1:11" ht="25.5" x14ac:dyDescent="0.25">
      <c r="A56" s="94" t="s">
        <v>255</v>
      </c>
      <c r="B56" s="95" t="str">
        <f>IF(C56=40,"Pesatura Adeguata","Pesatura Inadeguata")</f>
        <v>Pesatura Adeguata</v>
      </c>
      <c r="C56" s="101">
        <f>SUM(C24:C51)</f>
        <v>40</v>
      </c>
      <c r="D56" s="101"/>
      <c r="E56" s="192"/>
      <c r="F56" s="97">
        <f>SUM(H56:K56)/C56</f>
        <v>0</v>
      </c>
      <c r="G56" s="102"/>
      <c r="H56" s="103">
        <f>IF(H24="x",C24*E24)+IF(H25="x",C25*E25)+IF(H26="x",C26*E26)+IF(H27="x",C27*E27)+IF(H28="x",C28*E28)+IF(H29="x",C29*E29)+IF(H30="x",C30*E30)+IF(H31="x",C31*E31)+IF(H32="x",C32*E32)+IF(H33="x",C33*E33)+IF(H34="x",C34*E34)+IF(H35="x",C35*E35)+IF(H36="x",C36*E36)+IF(H37="x",C37*E37)+IF(H38="x",C38*E38)+IF(H39="x",C39*E39)+IF(H40="x",C40*E40)+IF(H41="x",C41*E41)+IF(H42="x",C42*E42)+IF(H43="x",C43*E43)+IF(H44="x",C44*E44)+IF(H45="x",C45*E45)+IF(H46="x",C46*E46)+IF(H47="x",C47*E47)+IF(H48="x",C48*E48)+IF(H49="x",C49*E49)+IF(H50="x",C50*E50)+IF(H51="x",C51*E51)+IF(H52="x",C52*E52)+IF(H53="x",C53*E53)+IF(H54="x",C54*E54)+IF(H55="x",C55*E55)</f>
        <v>0</v>
      </c>
      <c r="I56" s="103">
        <f>IF(I24="x",C24*E24)+IF(I25="x",C25*E25)+IF(I26="x",C26*E26)+IF(I27="x",C27*E27)+IF(I28="x",C28*E28)+IF(I29="x",C29*E29)+IF(I30="x",C30*E30)+IF(I31="x",C31*E31)+IF(I32="x",C32*E32)+IF(I33="x",C33*E33)+IF(I34="x",C34*E34)+IF(I35="x",C35*E35)+IF(I36="x",C36*E36)+IF(I37="x",C37*E37)+IF(I38="x",C38*E38)+IF(I39="x",C39*E39)+IF(I40="x",C40*E40)+IF(I41="x",C41*E41)+IF(I42="x",C42*E42)+IF(I43="x",C43*E43)+IF(I44="x",C44*E44)+IF(I45="x",C45*E45)+IF(I46="x",C46*E46)+IF(I47="x",C47*E47)+IF(I48="x",C48*E48)+IF(I49="x",C49*E49)+IF(I50="x",C50*E50)+IF(I51="x",C51*E51)+IF(I52="x",C52*E52)+IF(I53="x",C53*E53)+IF(I54="x",C54*E54)+IF(I55="x",C55*E55)</f>
        <v>0</v>
      </c>
      <c r="J56" s="103">
        <f>IF(J24="x",C24*E24)+IF(J25="x",C25*E25)+IF(J26="x",C26*E26)+IF(J27="x",C27*E27)+IF(J28="x",C28*E28)+IF(J29="x",C29*E29)+IF(J30="x",C30*E30)+IF(J31="x",C31*E31)+IF(J32="x",C32*E32)+IF(J33="x",C33*E33)+IF(J34="x",C34*E34)+IF(J35="x",C35*E35)+IF(J36="x",C36*E36)+IF(J37="x",C37*E37)+IF(J38="x",C38*E38)+IF(J39="x",C39*E39)+IF(J40="x",C40*E40)+IF(J41="x",C41*E41)+IF(J42="x",C42*E42)+IF(J43="x",C43*E43)+IF(J44="x",C44*E44)+IF(J45="x",C45*E45)+IF(J46="x",C46*E46)+IF(J47="x",C47*E47)+IF(J48="x",C48*E48)+IF(J49="x",C49*E49)+IF(J50="x",C50*E50)+IF(J51="x",C51*E51)+IF(J52="x",C52*E52)+IF(J53="x",C53*E53)+IF(J54="x",C54*E54)+IF(J55="x",C55*E55)</f>
        <v>0</v>
      </c>
      <c r="K56" s="103">
        <f>IF(K24="x",C24*E24)+IF(K25="x",C25*E25)+IF(K26="x",C26*E26)+IF(K27="x",C27*E27)+IF(K28="x",C28*E28)+IF(K29="x",C29*E29)+IF(K30="x",C30*E30)+IF(K31="x",C31*E31)+IF(K32="x",C32*E32)+IF(K33="x",C33*E33)+IF(K34="x",C34*E34)+IF(K35="x",C35*E35)+IF(K36="x",C36*E36)+IF(K37="x",C37*E37)+IF(K38="x",C38*E38)+IF(K39="x",C39*E39)+IF(K40="x",C40*E40)+IF(K41="x",C41*E41)+IF(K42="x",C42*E42)+IF(K43="x",C43*E43)+IF(K44="x",C44*E44)+IF(K45="x",C45*E45)+IF(K46="x",C46*E46)+IF(K47="x",C47*E47)+IF(K48="x",C48*E48)+IF(K49="x",C49*E49)+IF(K50="x",C50*E50)+IF(K51="x",C51*E51)+IF(K52="x",C52*E52)+IF(K53="x",C53*E53)+IF(K54="x",C54*E54)+IF(K55="x",C55*E55)</f>
        <v>0</v>
      </c>
    </row>
    <row r="57" spans="1:11" ht="18" customHeight="1" x14ac:dyDescent="0.25">
      <c r="A57" s="104"/>
      <c r="B57" s="105"/>
      <c r="C57" s="106"/>
      <c r="D57" s="106"/>
      <c r="E57" s="106" t="s">
        <v>256</v>
      </c>
      <c r="F57" s="107"/>
      <c r="G57" s="108"/>
      <c r="H57" s="108"/>
      <c r="I57" s="108"/>
      <c r="J57" s="108"/>
      <c r="K57" s="109"/>
    </row>
    <row r="58" spans="1:11" ht="16.5" customHeight="1" x14ac:dyDescent="0.25">
      <c r="A58" s="536" t="s">
        <v>257</v>
      </c>
      <c r="B58" s="537"/>
      <c r="C58" s="96">
        <f>SUM(H21:K21)</f>
        <v>0</v>
      </c>
      <c r="D58" s="292"/>
      <c r="E58" s="110">
        <f>C58/60</f>
        <v>0</v>
      </c>
      <c r="F58" s="111"/>
      <c r="G58" s="112"/>
      <c r="H58" s="112"/>
      <c r="I58" s="112"/>
      <c r="J58" s="112"/>
      <c r="K58" s="113"/>
    </row>
    <row r="59" spans="1:11" ht="17.25" customHeight="1" x14ac:dyDescent="0.25">
      <c r="A59" s="114" t="s">
        <v>200</v>
      </c>
      <c r="B59" s="115"/>
      <c r="C59" s="116"/>
      <c r="D59" s="116"/>
      <c r="E59" s="116"/>
      <c r="F59" s="538" t="s">
        <v>258</v>
      </c>
      <c r="G59" s="538"/>
      <c r="H59" s="539"/>
      <c r="I59" s="117">
        <f>C58+C60</f>
        <v>0</v>
      </c>
      <c r="J59" s="116" t="s">
        <v>259</v>
      </c>
      <c r="K59" s="118"/>
    </row>
    <row r="60" spans="1:11" ht="16.5" customHeight="1" x14ac:dyDescent="0.25">
      <c r="A60" s="536" t="s">
        <v>260</v>
      </c>
      <c r="B60" s="537"/>
      <c r="C60" s="96">
        <f>SUM(G56:K56)</f>
        <v>0</v>
      </c>
      <c r="D60" s="292"/>
      <c r="E60" s="110" t="s">
        <v>256</v>
      </c>
      <c r="F60" s="111"/>
      <c r="G60" s="112"/>
      <c r="H60" s="112"/>
      <c r="I60" s="112"/>
      <c r="J60" s="112"/>
      <c r="K60" s="113"/>
    </row>
    <row r="61" spans="1:11" ht="26.25" customHeight="1" x14ac:dyDescent="0.25">
      <c r="A61" s="119"/>
      <c r="B61" s="120"/>
      <c r="C61" s="120"/>
      <c r="D61" s="120"/>
      <c r="E61" s="120"/>
      <c r="F61" s="121"/>
      <c r="G61" s="122"/>
      <c r="H61" s="122"/>
      <c r="I61" s="122"/>
      <c r="J61" s="122"/>
      <c r="K61" s="123"/>
    </row>
  </sheetData>
  <mergeCells count="10">
    <mergeCell ref="A58:B58"/>
    <mergeCell ref="F59:H59"/>
    <mergeCell ref="A60:B60"/>
    <mergeCell ref="A1:K1"/>
    <mergeCell ref="A6:F8"/>
    <mergeCell ref="G6:K6"/>
    <mergeCell ref="A9:K9"/>
    <mergeCell ref="A22:C22"/>
    <mergeCell ref="F22:H22"/>
    <mergeCell ref="I22:K22"/>
  </mergeCells>
  <conditionalFormatting sqref="B21 B56:B57">
    <cfRule type="cellIs" dxfId="59" priority="31" stopIfTrue="1" operator="equal">
      <formula>"Pesatura Inadeguata"</formula>
    </cfRule>
  </conditionalFormatting>
  <conditionalFormatting sqref="G11:G47">
    <cfRule type="cellIs" dxfId="58" priority="6" stopIfTrue="1" operator="equal">
      <formula>"x"</formula>
    </cfRule>
  </conditionalFormatting>
  <conditionalFormatting sqref="G49:G55">
    <cfRule type="cellIs" dxfId="57" priority="12" stopIfTrue="1" operator="equal">
      <formula>"x"</formula>
    </cfRule>
  </conditionalFormatting>
  <conditionalFormatting sqref="H11:H47">
    <cfRule type="cellIs" dxfId="56" priority="15" stopIfTrue="1" operator="equal">
      <formula>"x"</formula>
    </cfRule>
    <cfRule type="cellIs" dxfId="55" priority="17" stopIfTrue="1" operator="equal">
      <formula>"x"</formula>
    </cfRule>
  </conditionalFormatting>
  <conditionalFormatting sqref="H13:H20">
    <cfRule type="cellIs" dxfId="54" priority="3" stopIfTrue="1" operator="equal">
      <formula>"x"</formula>
    </cfRule>
    <cfRule type="cellIs" dxfId="53" priority="5" stopIfTrue="1" operator="equal">
      <formula>"x"</formula>
    </cfRule>
  </conditionalFormatting>
  <conditionalFormatting sqref="H49:H55">
    <cfRule type="cellIs" dxfId="52" priority="9" stopIfTrue="1" operator="equal">
      <formula>"x"</formula>
    </cfRule>
    <cfRule type="cellIs" dxfId="51" priority="11" stopIfTrue="1" operator="equal">
      <formula>"x"</formula>
    </cfRule>
  </conditionalFormatting>
  <conditionalFormatting sqref="I11:I47">
    <cfRule type="cellIs" dxfId="50" priority="4" stopIfTrue="1" operator="equal">
      <formula>"x"</formula>
    </cfRule>
  </conditionalFormatting>
  <conditionalFormatting sqref="I49:I55">
    <cfRule type="cellIs" dxfId="49" priority="10" stopIfTrue="1" operator="equal">
      <formula>"x"</formula>
    </cfRule>
  </conditionalFormatting>
  <conditionalFormatting sqref="J11:J47">
    <cfRule type="cellIs" dxfId="48" priority="2" stopIfTrue="1" operator="equal">
      <formula>"x"</formula>
    </cfRule>
  </conditionalFormatting>
  <conditionalFormatting sqref="J49:J55">
    <cfRule type="cellIs" dxfId="47" priority="8" stopIfTrue="1" operator="equal">
      <formula>"x"</formula>
    </cfRule>
  </conditionalFormatting>
  <conditionalFormatting sqref="K11:K47">
    <cfRule type="cellIs" dxfId="46" priority="1" stopIfTrue="1" operator="equal">
      <formula>"x"</formula>
    </cfRule>
  </conditionalFormatting>
  <conditionalFormatting sqref="K49:K55">
    <cfRule type="cellIs" dxfId="45" priority="7" stopIfTrue="1" operator="equal">
      <formula>"x"</formula>
    </cfRule>
  </conditionalFormatting>
  <dataValidations count="2">
    <dataValidation type="list" allowBlank="1" showInputMessage="1" showErrorMessage="1" sqref="WVK983088:WVK983095 IY48:IY55 SU48:SU55 ACQ48:ACQ55 AMM48:AMM55 AWI48:AWI55 BGE48:BGE55 BQA48:BQA55 BZW48:BZW55 CJS48:CJS55 CTO48:CTO55 DDK48:DDK55 DNG48:DNG55 DXC48:DXC55 EGY48:EGY55 EQU48:EQU55 FAQ48:FAQ55 FKM48:FKM55 FUI48:FUI55 GEE48:GEE55 GOA48:GOA55 GXW48:GXW55 HHS48:HHS55 HRO48:HRO55 IBK48:IBK55 ILG48:ILG55 IVC48:IVC55 JEY48:JEY55 JOU48:JOU55 JYQ48:JYQ55 KIM48:KIM55 KSI48:KSI55 LCE48:LCE55 LMA48:LMA55 LVW48:LVW55 MFS48:MFS55 MPO48:MPO55 MZK48:MZK55 NJG48:NJG55 NTC48:NTC55 OCY48:OCY55 OMU48:OMU55 OWQ48:OWQ55 PGM48:PGM55 PQI48:PQI55 QAE48:QAE55 QKA48:QKA55 QTW48:QTW55 RDS48:RDS55 RNO48:RNO55 RXK48:RXK55 SHG48:SHG55 SRC48:SRC55 TAY48:TAY55 TKU48:TKU55 TUQ48:TUQ55 UEM48:UEM55 UOI48:UOI55 UYE48:UYE55 VIA48:VIA55 VRW48:VRW55 WBS48:WBS55 WLO48:WLO55 WVK48:WVK55 B65584:B65591 IY65584:IY65591 SU65584:SU65591 ACQ65584:ACQ65591 AMM65584:AMM65591 AWI65584:AWI65591 BGE65584:BGE65591 BQA65584:BQA65591 BZW65584:BZW65591 CJS65584:CJS65591 CTO65584:CTO65591 DDK65584:DDK65591 DNG65584:DNG65591 DXC65584:DXC65591 EGY65584:EGY65591 EQU65584:EQU65591 FAQ65584:FAQ65591 FKM65584:FKM65591 FUI65584:FUI65591 GEE65584:GEE65591 GOA65584:GOA65591 GXW65584:GXW65591 HHS65584:HHS65591 HRO65584:HRO65591 IBK65584:IBK65591 ILG65584:ILG65591 IVC65584:IVC65591 JEY65584:JEY65591 JOU65584:JOU65591 JYQ65584:JYQ65591 KIM65584:KIM65591 KSI65584:KSI65591 LCE65584:LCE65591 LMA65584:LMA65591 LVW65584:LVW65591 MFS65584:MFS65591 MPO65584:MPO65591 MZK65584:MZK65591 NJG65584:NJG65591 NTC65584:NTC65591 OCY65584:OCY65591 OMU65584:OMU65591 OWQ65584:OWQ65591 PGM65584:PGM65591 PQI65584:PQI65591 QAE65584:QAE65591 QKA65584:QKA65591 QTW65584:QTW65591 RDS65584:RDS65591 RNO65584:RNO65591 RXK65584:RXK65591 SHG65584:SHG65591 SRC65584:SRC65591 TAY65584:TAY65591 TKU65584:TKU65591 TUQ65584:TUQ65591 UEM65584:UEM65591 UOI65584:UOI65591 UYE65584:UYE65591 VIA65584:VIA65591 VRW65584:VRW65591 WBS65584:WBS65591 WLO65584:WLO65591 WVK65584:WVK65591 B131120:B131127 IY131120:IY131127 SU131120:SU131127 ACQ131120:ACQ131127 AMM131120:AMM131127 AWI131120:AWI131127 BGE131120:BGE131127 BQA131120:BQA131127 BZW131120:BZW131127 CJS131120:CJS131127 CTO131120:CTO131127 DDK131120:DDK131127 DNG131120:DNG131127 DXC131120:DXC131127 EGY131120:EGY131127 EQU131120:EQU131127 FAQ131120:FAQ131127 FKM131120:FKM131127 FUI131120:FUI131127 GEE131120:GEE131127 GOA131120:GOA131127 GXW131120:GXW131127 HHS131120:HHS131127 HRO131120:HRO131127 IBK131120:IBK131127 ILG131120:ILG131127 IVC131120:IVC131127 JEY131120:JEY131127 JOU131120:JOU131127 JYQ131120:JYQ131127 KIM131120:KIM131127 KSI131120:KSI131127 LCE131120:LCE131127 LMA131120:LMA131127 LVW131120:LVW131127 MFS131120:MFS131127 MPO131120:MPO131127 MZK131120:MZK131127 NJG131120:NJG131127 NTC131120:NTC131127 OCY131120:OCY131127 OMU131120:OMU131127 OWQ131120:OWQ131127 PGM131120:PGM131127 PQI131120:PQI131127 QAE131120:QAE131127 QKA131120:QKA131127 QTW131120:QTW131127 RDS131120:RDS131127 RNO131120:RNO131127 RXK131120:RXK131127 SHG131120:SHG131127 SRC131120:SRC131127 TAY131120:TAY131127 TKU131120:TKU131127 TUQ131120:TUQ131127 UEM131120:UEM131127 UOI131120:UOI131127 UYE131120:UYE131127 VIA131120:VIA131127 VRW131120:VRW131127 WBS131120:WBS131127 WLO131120:WLO131127 WVK131120:WVK131127 B196656:B196663 IY196656:IY196663 SU196656:SU196663 ACQ196656:ACQ196663 AMM196656:AMM196663 AWI196656:AWI196663 BGE196656:BGE196663 BQA196656:BQA196663 BZW196656:BZW196663 CJS196656:CJS196663 CTO196656:CTO196663 DDK196656:DDK196663 DNG196656:DNG196663 DXC196656:DXC196663 EGY196656:EGY196663 EQU196656:EQU196663 FAQ196656:FAQ196663 FKM196656:FKM196663 FUI196656:FUI196663 GEE196656:GEE196663 GOA196656:GOA196663 GXW196656:GXW196663 HHS196656:HHS196663 HRO196656:HRO196663 IBK196656:IBK196663 ILG196656:ILG196663 IVC196656:IVC196663 JEY196656:JEY196663 JOU196656:JOU196663 JYQ196656:JYQ196663 KIM196656:KIM196663 KSI196656:KSI196663 LCE196656:LCE196663 LMA196656:LMA196663 LVW196656:LVW196663 MFS196656:MFS196663 MPO196656:MPO196663 MZK196656:MZK196663 NJG196656:NJG196663 NTC196656:NTC196663 OCY196656:OCY196663 OMU196656:OMU196663 OWQ196656:OWQ196663 PGM196656:PGM196663 PQI196656:PQI196663 QAE196656:QAE196663 QKA196656:QKA196663 QTW196656:QTW196663 RDS196656:RDS196663 RNO196656:RNO196663 RXK196656:RXK196663 SHG196656:SHG196663 SRC196656:SRC196663 TAY196656:TAY196663 TKU196656:TKU196663 TUQ196656:TUQ196663 UEM196656:UEM196663 UOI196656:UOI196663 UYE196656:UYE196663 VIA196656:VIA196663 VRW196656:VRW196663 WBS196656:WBS196663 WLO196656:WLO196663 WVK196656:WVK196663 B262192:B262199 IY262192:IY262199 SU262192:SU262199 ACQ262192:ACQ262199 AMM262192:AMM262199 AWI262192:AWI262199 BGE262192:BGE262199 BQA262192:BQA262199 BZW262192:BZW262199 CJS262192:CJS262199 CTO262192:CTO262199 DDK262192:DDK262199 DNG262192:DNG262199 DXC262192:DXC262199 EGY262192:EGY262199 EQU262192:EQU262199 FAQ262192:FAQ262199 FKM262192:FKM262199 FUI262192:FUI262199 GEE262192:GEE262199 GOA262192:GOA262199 GXW262192:GXW262199 HHS262192:HHS262199 HRO262192:HRO262199 IBK262192:IBK262199 ILG262192:ILG262199 IVC262192:IVC262199 JEY262192:JEY262199 JOU262192:JOU262199 JYQ262192:JYQ262199 KIM262192:KIM262199 KSI262192:KSI262199 LCE262192:LCE262199 LMA262192:LMA262199 LVW262192:LVW262199 MFS262192:MFS262199 MPO262192:MPO262199 MZK262192:MZK262199 NJG262192:NJG262199 NTC262192:NTC262199 OCY262192:OCY262199 OMU262192:OMU262199 OWQ262192:OWQ262199 PGM262192:PGM262199 PQI262192:PQI262199 QAE262192:QAE262199 QKA262192:QKA262199 QTW262192:QTW262199 RDS262192:RDS262199 RNO262192:RNO262199 RXK262192:RXK262199 SHG262192:SHG262199 SRC262192:SRC262199 TAY262192:TAY262199 TKU262192:TKU262199 TUQ262192:TUQ262199 UEM262192:UEM262199 UOI262192:UOI262199 UYE262192:UYE262199 VIA262192:VIA262199 VRW262192:VRW262199 WBS262192:WBS262199 WLO262192:WLO262199 WVK262192:WVK262199 B327728:B327735 IY327728:IY327735 SU327728:SU327735 ACQ327728:ACQ327735 AMM327728:AMM327735 AWI327728:AWI327735 BGE327728:BGE327735 BQA327728:BQA327735 BZW327728:BZW327735 CJS327728:CJS327735 CTO327728:CTO327735 DDK327728:DDK327735 DNG327728:DNG327735 DXC327728:DXC327735 EGY327728:EGY327735 EQU327728:EQU327735 FAQ327728:FAQ327735 FKM327728:FKM327735 FUI327728:FUI327735 GEE327728:GEE327735 GOA327728:GOA327735 GXW327728:GXW327735 HHS327728:HHS327735 HRO327728:HRO327735 IBK327728:IBK327735 ILG327728:ILG327735 IVC327728:IVC327735 JEY327728:JEY327735 JOU327728:JOU327735 JYQ327728:JYQ327735 KIM327728:KIM327735 KSI327728:KSI327735 LCE327728:LCE327735 LMA327728:LMA327735 LVW327728:LVW327735 MFS327728:MFS327735 MPO327728:MPO327735 MZK327728:MZK327735 NJG327728:NJG327735 NTC327728:NTC327735 OCY327728:OCY327735 OMU327728:OMU327735 OWQ327728:OWQ327735 PGM327728:PGM327735 PQI327728:PQI327735 QAE327728:QAE327735 QKA327728:QKA327735 QTW327728:QTW327735 RDS327728:RDS327735 RNO327728:RNO327735 RXK327728:RXK327735 SHG327728:SHG327735 SRC327728:SRC327735 TAY327728:TAY327735 TKU327728:TKU327735 TUQ327728:TUQ327735 UEM327728:UEM327735 UOI327728:UOI327735 UYE327728:UYE327735 VIA327728:VIA327735 VRW327728:VRW327735 WBS327728:WBS327735 WLO327728:WLO327735 WVK327728:WVK327735 B393264:B393271 IY393264:IY393271 SU393264:SU393271 ACQ393264:ACQ393271 AMM393264:AMM393271 AWI393264:AWI393271 BGE393264:BGE393271 BQA393264:BQA393271 BZW393264:BZW393271 CJS393264:CJS393271 CTO393264:CTO393271 DDK393264:DDK393271 DNG393264:DNG393271 DXC393264:DXC393271 EGY393264:EGY393271 EQU393264:EQU393271 FAQ393264:FAQ393271 FKM393264:FKM393271 FUI393264:FUI393271 GEE393264:GEE393271 GOA393264:GOA393271 GXW393264:GXW393271 HHS393264:HHS393271 HRO393264:HRO393271 IBK393264:IBK393271 ILG393264:ILG393271 IVC393264:IVC393271 JEY393264:JEY393271 JOU393264:JOU393271 JYQ393264:JYQ393271 KIM393264:KIM393271 KSI393264:KSI393271 LCE393264:LCE393271 LMA393264:LMA393271 LVW393264:LVW393271 MFS393264:MFS393271 MPO393264:MPO393271 MZK393264:MZK393271 NJG393264:NJG393271 NTC393264:NTC393271 OCY393264:OCY393271 OMU393264:OMU393271 OWQ393264:OWQ393271 PGM393264:PGM393271 PQI393264:PQI393271 QAE393264:QAE393271 QKA393264:QKA393271 QTW393264:QTW393271 RDS393264:RDS393271 RNO393264:RNO393271 RXK393264:RXK393271 SHG393264:SHG393271 SRC393264:SRC393271 TAY393264:TAY393271 TKU393264:TKU393271 TUQ393264:TUQ393271 UEM393264:UEM393271 UOI393264:UOI393271 UYE393264:UYE393271 VIA393264:VIA393271 VRW393264:VRW393271 WBS393264:WBS393271 WLO393264:WLO393271 WVK393264:WVK393271 B458800:B458807 IY458800:IY458807 SU458800:SU458807 ACQ458800:ACQ458807 AMM458800:AMM458807 AWI458800:AWI458807 BGE458800:BGE458807 BQA458800:BQA458807 BZW458800:BZW458807 CJS458800:CJS458807 CTO458800:CTO458807 DDK458800:DDK458807 DNG458800:DNG458807 DXC458800:DXC458807 EGY458800:EGY458807 EQU458800:EQU458807 FAQ458800:FAQ458807 FKM458800:FKM458807 FUI458800:FUI458807 GEE458800:GEE458807 GOA458800:GOA458807 GXW458800:GXW458807 HHS458800:HHS458807 HRO458800:HRO458807 IBK458800:IBK458807 ILG458800:ILG458807 IVC458800:IVC458807 JEY458800:JEY458807 JOU458800:JOU458807 JYQ458800:JYQ458807 KIM458800:KIM458807 KSI458800:KSI458807 LCE458800:LCE458807 LMA458800:LMA458807 LVW458800:LVW458807 MFS458800:MFS458807 MPO458800:MPO458807 MZK458800:MZK458807 NJG458800:NJG458807 NTC458800:NTC458807 OCY458800:OCY458807 OMU458800:OMU458807 OWQ458800:OWQ458807 PGM458800:PGM458807 PQI458800:PQI458807 QAE458800:QAE458807 QKA458800:QKA458807 QTW458800:QTW458807 RDS458800:RDS458807 RNO458800:RNO458807 RXK458800:RXK458807 SHG458800:SHG458807 SRC458800:SRC458807 TAY458800:TAY458807 TKU458800:TKU458807 TUQ458800:TUQ458807 UEM458800:UEM458807 UOI458800:UOI458807 UYE458800:UYE458807 VIA458800:VIA458807 VRW458800:VRW458807 WBS458800:WBS458807 WLO458800:WLO458807 WVK458800:WVK458807 B524336:B524343 IY524336:IY524343 SU524336:SU524343 ACQ524336:ACQ524343 AMM524336:AMM524343 AWI524336:AWI524343 BGE524336:BGE524343 BQA524336:BQA524343 BZW524336:BZW524343 CJS524336:CJS524343 CTO524336:CTO524343 DDK524336:DDK524343 DNG524336:DNG524343 DXC524336:DXC524343 EGY524336:EGY524343 EQU524336:EQU524343 FAQ524336:FAQ524343 FKM524336:FKM524343 FUI524336:FUI524343 GEE524336:GEE524343 GOA524336:GOA524343 GXW524336:GXW524343 HHS524336:HHS524343 HRO524336:HRO524343 IBK524336:IBK524343 ILG524336:ILG524343 IVC524336:IVC524343 JEY524336:JEY524343 JOU524336:JOU524343 JYQ524336:JYQ524343 KIM524336:KIM524343 KSI524336:KSI524343 LCE524336:LCE524343 LMA524336:LMA524343 LVW524336:LVW524343 MFS524336:MFS524343 MPO524336:MPO524343 MZK524336:MZK524343 NJG524336:NJG524343 NTC524336:NTC524343 OCY524336:OCY524343 OMU524336:OMU524343 OWQ524336:OWQ524343 PGM524336:PGM524343 PQI524336:PQI524343 QAE524336:QAE524343 QKA524336:QKA524343 QTW524336:QTW524343 RDS524336:RDS524343 RNO524336:RNO524343 RXK524336:RXK524343 SHG524336:SHG524343 SRC524336:SRC524343 TAY524336:TAY524343 TKU524336:TKU524343 TUQ524336:TUQ524343 UEM524336:UEM524343 UOI524336:UOI524343 UYE524336:UYE524343 VIA524336:VIA524343 VRW524336:VRW524343 WBS524336:WBS524343 WLO524336:WLO524343 WVK524336:WVK524343 B589872:B589879 IY589872:IY589879 SU589872:SU589879 ACQ589872:ACQ589879 AMM589872:AMM589879 AWI589872:AWI589879 BGE589872:BGE589879 BQA589872:BQA589879 BZW589872:BZW589879 CJS589872:CJS589879 CTO589872:CTO589879 DDK589872:DDK589879 DNG589872:DNG589879 DXC589872:DXC589879 EGY589872:EGY589879 EQU589872:EQU589879 FAQ589872:FAQ589879 FKM589872:FKM589879 FUI589872:FUI589879 GEE589872:GEE589879 GOA589872:GOA589879 GXW589872:GXW589879 HHS589872:HHS589879 HRO589872:HRO589879 IBK589872:IBK589879 ILG589872:ILG589879 IVC589872:IVC589879 JEY589872:JEY589879 JOU589872:JOU589879 JYQ589872:JYQ589879 KIM589872:KIM589879 KSI589872:KSI589879 LCE589872:LCE589879 LMA589872:LMA589879 LVW589872:LVW589879 MFS589872:MFS589879 MPO589872:MPO589879 MZK589872:MZK589879 NJG589872:NJG589879 NTC589872:NTC589879 OCY589872:OCY589879 OMU589872:OMU589879 OWQ589872:OWQ589879 PGM589872:PGM589879 PQI589872:PQI589879 QAE589872:QAE589879 QKA589872:QKA589879 QTW589872:QTW589879 RDS589872:RDS589879 RNO589872:RNO589879 RXK589872:RXK589879 SHG589872:SHG589879 SRC589872:SRC589879 TAY589872:TAY589879 TKU589872:TKU589879 TUQ589872:TUQ589879 UEM589872:UEM589879 UOI589872:UOI589879 UYE589872:UYE589879 VIA589872:VIA589879 VRW589872:VRW589879 WBS589872:WBS589879 WLO589872:WLO589879 WVK589872:WVK589879 B655408:B655415 IY655408:IY655415 SU655408:SU655415 ACQ655408:ACQ655415 AMM655408:AMM655415 AWI655408:AWI655415 BGE655408:BGE655415 BQA655408:BQA655415 BZW655408:BZW655415 CJS655408:CJS655415 CTO655408:CTO655415 DDK655408:DDK655415 DNG655408:DNG655415 DXC655408:DXC655415 EGY655408:EGY655415 EQU655408:EQU655415 FAQ655408:FAQ655415 FKM655408:FKM655415 FUI655408:FUI655415 GEE655408:GEE655415 GOA655408:GOA655415 GXW655408:GXW655415 HHS655408:HHS655415 HRO655408:HRO655415 IBK655408:IBK655415 ILG655408:ILG655415 IVC655408:IVC655415 JEY655408:JEY655415 JOU655408:JOU655415 JYQ655408:JYQ655415 KIM655408:KIM655415 KSI655408:KSI655415 LCE655408:LCE655415 LMA655408:LMA655415 LVW655408:LVW655415 MFS655408:MFS655415 MPO655408:MPO655415 MZK655408:MZK655415 NJG655408:NJG655415 NTC655408:NTC655415 OCY655408:OCY655415 OMU655408:OMU655415 OWQ655408:OWQ655415 PGM655408:PGM655415 PQI655408:PQI655415 QAE655408:QAE655415 QKA655408:QKA655415 QTW655408:QTW655415 RDS655408:RDS655415 RNO655408:RNO655415 RXK655408:RXK655415 SHG655408:SHG655415 SRC655408:SRC655415 TAY655408:TAY655415 TKU655408:TKU655415 TUQ655408:TUQ655415 UEM655408:UEM655415 UOI655408:UOI655415 UYE655408:UYE655415 VIA655408:VIA655415 VRW655408:VRW655415 WBS655408:WBS655415 WLO655408:WLO655415 WVK655408:WVK655415 B720944:B720951 IY720944:IY720951 SU720944:SU720951 ACQ720944:ACQ720951 AMM720944:AMM720951 AWI720944:AWI720951 BGE720944:BGE720951 BQA720944:BQA720951 BZW720944:BZW720951 CJS720944:CJS720951 CTO720944:CTO720951 DDK720944:DDK720951 DNG720944:DNG720951 DXC720944:DXC720951 EGY720944:EGY720951 EQU720944:EQU720951 FAQ720944:FAQ720951 FKM720944:FKM720951 FUI720944:FUI720951 GEE720944:GEE720951 GOA720944:GOA720951 GXW720944:GXW720951 HHS720944:HHS720951 HRO720944:HRO720951 IBK720944:IBK720951 ILG720944:ILG720951 IVC720944:IVC720951 JEY720944:JEY720951 JOU720944:JOU720951 JYQ720944:JYQ720951 KIM720944:KIM720951 KSI720944:KSI720951 LCE720944:LCE720951 LMA720944:LMA720951 LVW720944:LVW720951 MFS720944:MFS720951 MPO720944:MPO720951 MZK720944:MZK720951 NJG720944:NJG720951 NTC720944:NTC720951 OCY720944:OCY720951 OMU720944:OMU720951 OWQ720944:OWQ720951 PGM720944:PGM720951 PQI720944:PQI720951 QAE720944:QAE720951 QKA720944:QKA720951 QTW720944:QTW720951 RDS720944:RDS720951 RNO720944:RNO720951 RXK720944:RXK720951 SHG720944:SHG720951 SRC720944:SRC720951 TAY720944:TAY720951 TKU720944:TKU720951 TUQ720944:TUQ720951 UEM720944:UEM720951 UOI720944:UOI720951 UYE720944:UYE720951 VIA720944:VIA720951 VRW720944:VRW720951 WBS720944:WBS720951 WLO720944:WLO720951 WVK720944:WVK720951 B786480:B786487 IY786480:IY786487 SU786480:SU786487 ACQ786480:ACQ786487 AMM786480:AMM786487 AWI786480:AWI786487 BGE786480:BGE786487 BQA786480:BQA786487 BZW786480:BZW786487 CJS786480:CJS786487 CTO786480:CTO786487 DDK786480:DDK786487 DNG786480:DNG786487 DXC786480:DXC786487 EGY786480:EGY786487 EQU786480:EQU786487 FAQ786480:FAQ786487 FKM786480:FKM786487 FUI786480:FUI786487 GEE786480:GEE786487 GOA786480:GOA786487 GXW786480:GXW786487 HHS786480:HHS786487 HRO786480:HRO786487 IBK786480:IBK786487 ILG786480:ILG786487 IVC786480:IVC786487 JEY786480:JEY786487 JOU786480:JOU786487 JYQ786480:JYQ786487 KIM786480:KIM786487 KSI786480:KSI786487 LCE786480:LCE786487 LMA786480:LMA786487 LVW786480:LVW786487 MFS786480:MFS786487 MPO786480:MPO786487 MZK786480:MZK786487 NJG786480:NJG786487 NTC786480:NTC786487 OCY786480:OCY786487 OMU786480:OMU786487 OWQ786480:OWQ786487 PGM786480:PGM786487 PQI786480:PQI786487 QAE786480:QAE786487 QKA786480:QKA786487 QTW786480:QTW786487 RDS786480:RDS786487 RNO786480:RNO786487 RXK786480:RXK786487 SHG786480:SHG786487 SRC786480:SRC786487 TAY786480:TAY786487 TKU786480:TKU786487 TUQ786480:TUQ786487 UEM786480:UEM786487 UOI786480:UOI786487 UYE786480:UYE786487 VIA786480:VIA786487 VRW786480:VRW786487 WBS786480:WBS786487 WLO786480:WLO786487 WVK786480:WVK786487 B852016:B852023 IY852016:IY852023 SU852016:SU852023 ACQ852016:ACQ852023 AMM852016:AMM852023 AWI852016:AWI852023 BGE852016:BGE852023 BQA852016:BQA852023 BZW852016:BZW852023 CJS852016:CJS852023 CTO852016:CTO852023 DDK852016:DDK852023 DNG852016:DNG852023 DXC852016:DXC852023 EGY852016:EGY852023 EQU852016:EQU852023 FAQ852016:FAQ852023 FKM852016:FKM852023 FUI852016:FUI852023 GEE852016:GEE852023 GOA852016:GOA852023 GXW852016:GXW852023 HHS852016:HHS852023 HRO852016:HRO852023 IBK852016:IBK852023 ILG852016:ILG852023 IVC852016:IVC852023 JEY852016:JEY852023 JOU852016:JOU852023 JYQ852016:JYQ852023 KIM852016:KIM852023 KSI852016:KSI852023 LCE852016:LCE852023 LMA852016:LMA852023 LVW852016:LVW852023 MFS852016:MFS852023 MPO852016:MPO852023 MZK852016:MZK852023 NJG852016:NJG852023 NTC852016:NTC852023 OCY852016:OCY852023 OMU852016:OMU852023 OWQ852016:OWQ852023 PGM852016:PGM852023 PQI852016:PQI852023 QAE852016:QAE852023 QKA852016:QKA852023 QTW852016:QTW852023 RDS852016:RDS852023 RNO852016:RNO852023 RXK852016:RXK852023 SHG852016:SHG852023 SRC852016:SRC852023 TAY852016:TAY852023 TKU852016:TKU852023 TUQ852016:TUQ852023 UEM852016:UEM852023 UOI852016:UOI852023 UYE852016:UYE852023 VIA852016:VIA852023 VRW852016:VRW852023 WBS852016:WBS852023 WLO852016:WLO852023 WVK852016:WVK852023 B917552:B917559 IY917552:IY917559 SU917552:SU917559 ACQ917552:ACQ917559 AMM917552:AMM917559 AWI917552:AWI917559 BGE917552:BGE917559 BQA917552:BQA917559 BZW917552:BZW917559 CJS917552:CJS917559 CTO917552:CTO917559 DDK917552:DDK917559 DNG917552:DNG917559 DXC917552:DXC917559 EGY917552:EGY917559 EQU917552:EQU917559 FAQ917552:FAQ917559 FKM917552:FKM917559 FUI917552:FUI917559 GEE917552:GEE917559 GOA917552:GOA917559 GXW917552:GXW917559 HHS917552:HHS917559 HRO917552:HRO917559 IBK917552:IBK917559 ILG917552:ILG917559 IVC917552:IVC917559 JEY917552:JEY917559 JOU917552:JOU917559 JYQ917552:JYQ917559 KIM917552:KIM917559 KSI917552:KSI917559 LCE917552:LCE917559 LMA917552:LMA917559 LVW917552:LVW917559 MFS917552:MFS917559 MPO917552:MPO917559 MZK917552:MZK917559 NJG917552:NJG917559 NTC917552:NTC917559 OCY917552:OCY917559 OMU917552:OMU917559 OWQ917552:OWQ917559 PGM917552:PGM917559 PQI917552:PQI917559 QAE917552:QAE917559 QKA917552:QKA917559 QTW917552:QTW917559 RDS917552:RDS917559 RNO917552:RNO917559 RXK917552:RXK917559 SHG917552:SHG917559 SRC917552:SRC917559 TAY917552:TAY917559 TKU917552:TKU917559 TUQ917552:TUQ917559 UEM917552:UEM917559 UOI917552:UOI917559 UYE917552:UYE917559 VIA917552:VIA917559 VRW917552:VRW917559 WBS917552:WBS917559 WLO917552:WLO917559 WVK917552:WVK917559 B983088:B983095 IY983088:IY983095 SU983088:SU983095 ACQ983088:ACQ983095 AMM983088:AMM983095 AWI983088:AWI983095 BGE983088:BGE983095 BQA983088:BQA983095 BZW983088:BZW983095 CJS983088:CJS983095 CTO983088:CTO983095 DDK983088:DDK983095 DNG983088:DNG983095 DXC983088:DXC983095 EGY983088:EGY983095 EQU983088:EQU983095 FAQ983088:FAQ983095 FKM983088:FKM983095 FUI983088:FUI983095 GEE983088:GEE983095 GOA983088:GOA983095 GXW983088:GXW983095 HHS983088:HHS983095 HRO983088:HRO983095 IBK983088:IBK983095 ILG983088:ILG983095 IVC983088:IVC983095 JEY983088:JEY983095 JOU983088:JOU983095 JYQ983088:JYQ983095 KIM983088:KIM983095 KSI983088:KSI983095 LCE983088:LCE983095 LMA983088:LMA983095 LVW983088:LVW983095 MFS983088:MFS983095 MPO983088:MPO983095 MZK983088:MZK983095 NJG983088:NJG983095 NTC983088:NTC983095 OCY983088:OCY983095 OMU983088:OMU983095 OWQ983088:OWQ983095 PGM983088:PGM983095 PQI983088:PQI983095 QAE983088:QAE983095 QKA983088:QKA983095 QTW983088:QTW983095 RDS983088:RDS983095 RNO983088:RNO983095 RXK983088:RXK983095 SHG983088:SHG983095 SRC983088:SRC983095 TAY983088:TAY983095 TKU983088:TKU983095 TUQ983088:TUQ983095 UEM983088:UEM983095 UOI983088:UOI983095 UYE983088:UYE983095 VIA983088:VIA983095 VRW983088:VRW983095 WBS983088:WBS983095 WLO983088:WLO983095 B48" xr:uid="{00000000-0002-0000-0D00-000000000000}">
      <formula1>Valore</formula1>
    </dataValidation>
    <dataValidation type="list" allowBlank="1" showInputMessage="1" showErrorMessage="1" sqref="WVJ983088:WVJ983095 IX48:IX55 ST48:ST55 ACP48:ACP55 AML48:AML55 AWH48:AWH55 BGD48:BGD55 BPZ48:BPZ55 BZV48:BZV55 CJR48:CJR55 CTN48:CTN55 DDJ48:DDJ55 DNF48:DNF55 DXB48:DXB55 EGX48:EGX55 EQT48:EQT55 FAP48:FAP55 FKL48:FKL55 FUH48:FUH55 GED48:GED55 GNZ48:GNZ55 GXV48:GXV55 HHR48:HHR55 HRN48:HRN55 IBJ48:IBJ55 ILF48:ILF55 IVB48:IVB55 JEX48:JEX55 JOT48:JOT55 JYP48:JYP55 KIL48:KIL55 KSH48:KSH55 LCD48:LCD55 LLZ48:LLZ55 LVV48:LVV55 MFR48:MFR55 MPN48:MPN55 MZJ48:MZJ55 NJF48:NJF55 NTB48:NTB55 OCX48:OCX55 OMT48:OMT55 OWP48:OWP55 PGL48:PGL55 PQH48:PQH55 QAD48:QAD55 QJZ48:QJZ55 QTV48:QTV55 RDR48:RDR55 RNN48:RNN55 RXJ48:RXJ55 SHF48:SHF55 SRB48:SRB55 TAX48:TAX55 TKT48:TKT55 TUP48:TUP55 UEL48:UEL55 UOH48:UOH55 UYD48:UYD55 VHZ48:VHZ55 VRV48:VRV55 WBR48:WBR55 WLN48:WLN55 WVJ48:WVJ55 A65584:A65591 IX65584:IX65591 ST65584:ST65591 ACP65584:ACP65591 AML65584:AML65591 AWH65584:AWH65591 BGD65584:BGD65591 BPZ65584:BPZ65591 BZV65584:BZV65591 CJR65584:CJR65591 CTN65584:CTN65591 DDJ65584:DDJ65591 DNF65584:DNF65591 DXB65584:DXB65591 EGX65584:EGX65591 EQT65584:EQT65591 FAP65584:FAP65591 FKL65584:FKL65591 FUH65584:FUH65591 GED65584:GED65591 GNZ65584:GNZ65591 GXV65584:GXV65591 HHR65584:HHR65591 HRN65584:HRN65591 IBJ65584:IBJ65591 ILF65584:ILF65591 IVB65584:IVB65591 JEX65584:JEX65591 JOT65584:JOT65591 JYP65584:JYP65591 KIL65584:KIL65591 KSH65584:KSH65591 LCD65584:LCD65591 LLZ65584:LLZ65591 LVV65584:LVV65591 MFR65584:MFR65591 MPN65584:MPN65591 MZJ65584:MZJ65591 NJF65584:NJF65591 NTB65584:NTB65591 OCX65584:OCX65591 OMT65584:OMT65591 OWP65584:OWP65591 PGL65584:PGL65591 PQH65584:PQH65591 QAD65584:QAD65591 QJZ65584:QJZ65591 QTV65584:QTV65591 RDR65584:RDR65591 RNN65584:RNN65591 RXJ65584:RXJ65591 SHF65584:SHF65591 SRB65584:SRB65591 TAX65584:TAX65591 TKT65584:TKT65591 TUP65584:TUP65591 UEL65584:UEL65591 UOH65584:UOH65591 UYD65584:UYD65591 VHZ65584:VHZ65591 VRV65584:VRV65591 WBR65584:WBR65591 WLN65584:WLN65591 WVJ65584:WVJ65591 A131120:A131127 IX131120:IX131127 ST131120:ST131127 ACP131120:ACP131127 AML131120:AML131127 AWH131120:AWH131127 BGD131120:BGD131127 BPZ131120:BPZ131127 BZV131120:BZV131127 CJR131120:CJR131127 CTN131120:CTN131127 DDJ131120:DDJ131127 DNF131120:DNF131127 DXB131120:DXB131127 EGX131120:EGX131127 EQT131120:EQT131127 FAP131120:FAP131127 FKL131120:FKL131127 FUH131120:FUH131127 GED131120:GED131127 GNZ131120:GNZ131127 GXV131120:GXV131127 HHR131120:HHR131127 HRN131120:HRN131127 IBJ131120:IBJ131127 ILF131120:ILF131127 IVB131120:IVB131127 JEX131120:JEX131127 JOT131120:JOT131127 JYP131120:JYP131127 KIL131120:KIL131127 KSH131120:KSH131127 LCD131120:LCD131127 LLZ131120:LLZ131127 LVV131120:LVV131127 MFR131120:MFR131127 MPN131120:MPN131127 MZJ131120:MZJ131127 NJF131120:NJF131127 NTB131120:NTB131127 OCX131120:OCX131127 OMT131120:OMT131127 OWP131120:OWP131127 PGL131120:PGL131127 PQH131120:PQH131127 QAD131120:QAD131127 QJZ131120:QJZ131127 QTV131120:QTV131127 RDR131120:RDR131127 RNN131120:RNN131127 RXJ131120:RXJ131127 SHF131120:SHF131127 SRB131120:SRB131127 TAX131120:TAX131127 TKT131120:TKT131127 TUP131120:TUP131127 UEL131120:UEL131127 UOH131120:UOH131127 UYD131120:UYD131127 VHZ131120:VHZ131127 VRV131120:VRV131127 WBR131120:WBR131127 WLN131120:WLN131127 WVJ131120:WVJ131127 A196656:A196663 IX196656:IX196663 ST196656:ST196663 ACP196656:ACP196663 AML196656:AML196663 AWH196656:AWH196663 BGD196656:BGD196663 BPZ196656:BPZ196663 BZV196656:BZV196663 CJR196656:CJR196663 CTN196656:CTN196663 DDJ196656:DDJ196663 DNF196656:DNF196663 DXB196656:DXB196663 EGX196656:EGX196663 EQT196656:EQT196663 FAP196656:FAP196663 FKL196656:FKL196663 FUH196656:FUH196663 GED196656:GED196663 GNZ196656:GNZ196663 GXV196656:GXV196663 HHR196656:HHR196663 HRN196656:HRN196663 IBJ196656:IBJ196663 ILF196656:ILF196663 IVB196656:IVB196663 JEX196656:JEX196663 JOT196656:JOT196663 JYP196656:JYP196663 KIL196656:KIL196663 KSH196656:KSH196663 LCD196656:LCD196663 LLZ196656:LLZ196663 LVV196656:LVV196663 MFR196656:MFR196663 MPN196656:MPN196663 MZJ196656:MZJ196663 NJF196656:NJF196663 NTB196656:NTB196663 OCX196656:OCX196663 OMT196656:OMT196663 OWP196656:OWP196663 PGL196656:PGL196663 PQH196656:PQH196663 QAD196656:QAD196663 QJZ196656:QJZ196663 QTV196656:QTV196663 RDR196656:RDR196663 RNN196656:RNN196663 RXJ196656:RXJ196663 SHF196656:SHF196663 SRB196656:SRB196663 TAX196656:TAX196663 TKT196656:TKT196663 TUP196656:TUP196663 UEL196656:UEL196663 UOH196656:UOH196663 UYD196656:UYD196663 VHZ196656:VHZ196663 VRV196656:VRV196663 WBR196656:WBR196663 WLN196656:WLN196663 WVJ196656:WVJ196663 A262192:A262199 IX262192:IX262199 ST262192:ST262199 ACP262192:ACP262199 AML262192:AML262199 AWH262192:AWH262199 BGD262192:BGD262199 BPZ262192:BPZ262199 BZV262192:BZV262199 CJR262192:CJR262199 CTN262192:CTN262199 DDJ262192:DDJ262199 DNF262192:DNF262199 DXB262192:DXB262199 EGX262192:EGX262199 EQT262192:EQT262199 FAP262192:FAP262199 FKL262192:FKL262199 FUH262192:FUH262199 GED262192:GED262199 GNZ262192:GNZ262199 GXV262192:GXV262199 HHR262192:HHR262199 HRN262192:HRN262199 IBJ262192:IBJ262199 ILF262192:ILF262199 IVB262192:IVB262199 JEX262192:JEX262199 JOT262192:JOT262199 JYP262192:JYP262199 KIL262192:KIL262199 KSH262192:KSH262199 LCD262192:LCD262199 LLZ262192:LLZ262199 LVV262192:LVV262199 MFR262192:MFR262199 MPN262192:MPN262199 MZJ262192:MZJ262199 NJF262192:NJF262199 NTB262192:NTB262199 OCX262192:OCX262199 OMT262192:OMT262199 OWP262192:OWP262199 PGL262192:PGL262199 PQH262192:PQH262199 QAD262192:QAD262199 QJZ262192:QJZ262199 QTV262192:QTV262199 RDR262192:RDR262199 RNN262192:RNN262199 RXJ262192:RXJ262199 SHF262192:SHF262199 SRB262192:SRB262199 TAX262192:TAX262199 TKT262192:TKT262199 TUP262192:TUP262199 UEL262192:UEL262199 UOH262192:UOH262199 UYD262192:UYD262199 VHZ262192:VHZ262199 VRV262192:VRV262199 WBR262192:WBR262199 WLN262192:WLN262199 WVJ262192:WVJ262199 A327728:A327735 IX327728:IX327735 ST327728:ST327735 ACP327728:ACP327735 AML327728:AML327735 AWH327728:AWH327735 BGD327728:BGD327735 BPZ327728:BPZ327735 BZV327728:BZV327735 CJR327728:CJR327735 CTN327728:CTN327735 DDJ327728:DDJ327735 DNF327728:DNF327735 DXB327728:DXB327735 EGX327728:EGX327735 EQT327728:EQT327735 FAP327728:FAP327735 FKL327728:FKL327735 FUH327728:FUH327735 GED327728:GED327735 GNZ327728:GNZ327735 GXV327728:GXV327735 HHR327728:HHR327735 HRN327728:HRN327735 IBJ327728:IBJ327735 ILF327728:ILF327735 IVB327728:IVB327735 JEX327728:JEX327735 JOT327728:JOT327735 JYP327728:JYP327735 KIL327728:KIL327735 KSH327728:KSH327735 LCD327728:LCD327735 LLZ327728:LLZ327735 LVV327728:LVV327735 MFR327728:MFR327735 MPN327728:MPN327735 MZJ327728:MZJ327735 NJF327728:NJF327735 NTB327728:NTB327735 OCX327728:OCX327735 OMT327728:OMT327735 OWP327728:OWP327735 PGL327728:PGL327735 PQH327728:PQH327735 QAD327728:QAD327735 QJZ327728:QJZ327735 QTV327728:QTV327735 RDR327728:RDR327735 RNN327728:RNN327735 RXJ327728:RXJ327735 SHF327728:SHF327735 SRB327728:SRB327735 TAX327728:TAX327735 TKT327728:TKT327735 TUP327728:TUP327735 UEL327728:UEL327735 UOH327728:UOH327735 UYD327728:UYD327735 VHZ327728:VHZ327735 VRV327728:VRV327735 WBR327728:WBR327735 WLN327728:WLN327735 WVJ327728:WVJ327735 A393264:A393271 IX393264:IX393271 ST393264:ST393271 ACP393264:ACP393271 AML393264:AML393271 AWH393264:AWH393271 BGD393264:BGD393271 BPZ393264:BPZ393271 BZV393264:BZV393271 CJR393264:CJR393271 CTN393264:CTN393271 DDJ393264:DDJ393271 DNF393264:DNF393271 DXB393264:DXB393271 EGX393264:EGX393271 EQT393264:EQT393271 FAP393264:FAP393271 FKL393264:FKL393271 FUH393264:FUH393271 GED393264:GED393271 GNZ393264:GNZ393271 GXV393264:GXV393271 HHR393264:HHR393271 HRN393264:HRN393271 IBJ393264:IBJ393271 ILF393264:ILF393271 IVB393264:IVB393271 JEX393264:JEX393271 JOT393264:JOT393271 JYP393264:JYP393271 KIL393264:KIL393271 KSH393264:KSH393271 LCD393264:LCD393271 LLZ393264:LLZ393271 LVV393264:LVV393271 MFR393264:MFR393271 MPN393264:MPN393271 MZJ393264:MZJ393271 NJF393264:NJF393271 NTB393264:NTB393271 OCX393264:OCX393271 OMT393264:OMT393271 OWP393264:OWP393271 PGL393264:PGL393271 PQH393264:PQH393271 QAD393264:QAD393271 QJZ393264:QJZ393271 QTV393264:QTV393271 RDR393264:RDR393271 RNN393264:RNN393271 RXJ393264:RXJ393271 SHF393264:SHF393271 SRB393264:SRB393271 TAX393264:TAX393271 TKT393264:TKT393271 TUP393264:TUP393271 UEL393264:UEL393271 UOH393264:UOH393271 UYD393264:UYD393271 VHZ393264:VHZ393271 VRV393264:VRV393271 WBR393264:WBR393271 WLN393264:WLN393271 WVJ393264:WVJ393271 A458800:A458807 IX458800:IX458807 ST458800:ST458807 ACP458800:ACP458807 AML458800:AML458807 AWH458800:AWH458807 BGD458800:BGD458807 BPZ458800:BPZ458807 BZV458800:BZV458807 CJR458800:CJR458807 CTN458800:CTN458807 DDJ458800:DDJ458807 DNF458800:DNF458807 DXB458800:DXB458807 EGX458800:EGX458807 EQT458800:EQT458807 FAP458800:FAP458807 FKL458800:FKL458807 FUH458800:FUH458807 GED458800:GED458807 GNZ458800:GNZ458807 GXV458800:GXV458807 HHR458800:HHR458807 HRN458800:HRN458807 IBJ458800:IBJ458807 ILF458800:ILF458807 IVB458800:IVB458807 JEX458800:JEX458807 JOT458800:JOT458807 JYP458800:JYP458807 KIL458800:KIL458807 KSH458800:KSH458807 LCD458800:LCD458807 LLZ458800:LLZ458807 LVV458800:LVV458807 MFR458800:MFR458807 MPN458800:MPN458807 MZJ458800:MZJ458807 NJF458800:NJF458807 NTB458800:NTB458807 OCX458800:OCX458807 OMT458800:OMT458807 OWP458800:OWP458807 PGL458800:PGL458807 PQH458800:PQH458807 QAD458800:QAD458807 QJZ458800:QJZ458807 QTV458800:QTV458807 RDR458800:RDR458807 RNN458800:RNN458807 RXJ458800:RXJ458807 SHF458800:SHF458807 SRB458800:SRB458807 TAX458800:TAX458807 TKT458800:TKT458807 TUP458800:TUP458807 UEL458800:UEL458807 UOH458800:UOH458807 UYD458800:UYD458807 VHZ458800:VHZ458807 VRV458800:VRV458807 WBR458800:WBR458807 WLN458800:WLN458807 WVJ458800:WVJ458807 A524336:A524343 IX524336:IX524343 ST524336:ST524343 ACP524336:ACP524343 AML524336:AML524343 AWH524336:AWH524343 BGD524336:BGD524343 BPZ524336:BPZ524343 BZV524336:BZV524343 CJR524336:CJR524343 CTN524336:CTN524343 DDJ524336:DDJ524343 DNF524336:DNF524343 DXB524336:DXB524343 EGX524336:EGX524343 EQT524336:EQT524343 FAP524336:FAP524343 FKL524336:FKL524343 FUH524336:FUH524343 GED524336:GED524343 GNZ524336:GNZ524343 GXV524336:GXV524343 HHR524336:HHR524343 HRN524336:HRN524343 IBJ524336:IBJ524343 ILF524336:ILF524343 IVB524336:IVB524343 JEX524336:JEX524343 JOT524336:JOT524343 JYP524336:JYP524343 KIL524336:KIL524343 KSH524336:KSH524343 LCD524336:LCD524343 LLZ524336:LLZ524343 LVV524336:LVV524343 MFR524336:MFR524343 MPN524336:MPN524343 MZJ524336:MZJ524343 NJF524336:NJF524343 NTB524336:NTB524343 OCX524336:OCX524343 OMT524336:OMT524343 OWP524336:OWP524343 PGL524336:PGL524343 PQH524336:PQH524343 QAD524336:QAD524343 QJZ524336:QJZ524343 QTV524336:QTV524343 RDR524336:RDR524343 RNN524336:RNN524343 RXJ524336:RXJ524343 SHF524336:SHF524343 SRB524336:SRB524343 TAX524336:TAX524343 TKT524336:TKT524343 TUP524336:TUP524343 UEL524336:UEL524343 UOH524336:UOH524343 UYD524336:UYD524343 VHZ524336:VHZ524343 VRV524336:VRV524343 WBR524336:WBR524343 WLN524336:WLN524343 WVJ524336:WVJ524343 A589872:A589879 IX589872:IX589879 ST589872:ST589879 ACP589872:ACP589879 AML589872:AML589879 AWH589872:AWH589879 BGD589872:BGD589879 BPZ589872:BPZ589879 BZV589872:BZV589879 CJR589872:CJR589879 CTN589872:CTN589879 DDJ589872:DDJ589879 DNF589872:DNF589879 DXB589872:DXB589879 EGX589872:EGX589879 EQT589872:EQT589879 FAP589872:FAP589879 FKL589872:FKL589879 FUH589872:FUH589879 GED589872:GED589879 GNZ589872:GNZ589879 GXV589872:GXV589879 HHR589872:HHR589879 HRN589872:HRN589879 IBJ589872:IBJ589879 ILF589872:ILF589879 IVB589872:IVB589879 JEX589872:JEX589879 JOT589872:JOT589879 JYP589872:JYP589879 KIL589872:KIL589879 KSH589872:KSH589879 LCD589872:LCD589879 LLZ589872:LLZ589879 LVV589872:LVV589879 MFR589872:MFR589879 MPN589872:MPN589879 MZJ589872:MZJ589879 NJF589872:NJF589879 NTB589872:NTB589879 OCX589872:OCX589879 OMT589872:OMT589879 OWP589872:OWP589879 PGL589872:PGL589879 PQH589872:PQH589879 QAD589872:QAD589879 QJZ589872:QJZ589879 QTV589872:QTV589879 RDR589872:RDR589879 RNN589872:RNN589879 RXJ589872:RXJ589879 SHF589872:SHF589879 SRB589872:SRB589879 TAX589872:TAX589879 TKT589872:TKT589879 TUP589872:TUP589879 UEL589872:UEL589879 UOH589872:UOH589879 UYD589872:UYD589879 VHZ589872:VHZ589879 VRV589872:VRV589879 WBR589872:WBR589879 WLN589872:WLN589879 WVJ589872:WVJ589879 A655408:A655415 IX655408:IX655415 ST655408:ST655415 ACP655408:ACP655415 AML655408:AML655415 AWH655408:AWH655415 BGD655408:BGD655415 BPZ655408:BPZ655415 BZV655408:BZV655415 CJR655408:CJR655415 CTN655408:CTN655415 DDJ655408:DDJ655415 DNF655408:DNF655415 DXB655408:DXB655415 EGX655408:EGX655415 EQT655408:EQT655415 FAP655408:FAP655415 FKL655408:FKL655415 FUH655408:FUH655415 GED655408:GED655415 GNZ655408:GNZ655415 GXV655408:GXV655415 HHR655408:HHR655415 HRN655408:HRN655415 IBJ655408:IBJ655415 ILF655408:ILF655415 IVB655408:IVB655415 JEX655408:JEX655415 JOT655408:JOT655415 JYP655408:JYP655415 KIL655408:KIL655415 KSH655408:KSH655415 LCD655408:LCD655415 LLZ655408:LLZ655415 LVV655408:LVV655415 MFR655408:MFR655415 MPN655408:MPN655415 MZJ655408:MZJ655415 NJF655408:NJF655415 NTB655408:NTB655415 OCX655408:OCX655415 OMT655408:OMT655415 OWP655408:OWP655415 PGL655408:PGL655415 PQH655408:PQH655415 QAD655408:QAD655415 QJZ655408:QJZ655415 QTV655408:QTV655415 RDR655408:RDR655415 RNN655408:RNN655415 RXJ655408:RXJ655415 SHF655408:SHF655415 SRB655408:SRB655415 TAX655408:TAX655415 TKT655408:TKT655415 TUP655408:TUP655415 UEL655408:UEL655415 UOH655408:UOH655415 UYD655408:UYD655415 VHZ655408:VHZ655415 VRV655408:VRV655415 WBR655408:WBR655415 WLN655408:WLN655415 WVJ655408:WVJ655415 A720944:A720951 IX720944:IX720951 ST720944:ST720951 ACP720944:ACP720951 AML720944:AML720951 AWH720944:AWH720951 BGD720944:BGD720951 BPZ720944:BPZ720951 BZV720944:BZV720951 CJR720944:CJR720951 CTN720944:CTN720951 DDJ720944:DDJ720951 DNF720944:DNF720951 DXB720944:DXB720951 EGX720944:EGX720951 EQT720944:EQT720951 FAP720944:FAP720951 FKL720944:FKL720951 FUH720944:FUH720951 GED720944:GED720951 GNZ720944:GNZ720951 GXV720944:GXV720951 HHR720944:HHR720951 HRN720944:HRN720951 IBJ720944:IBJ720951 ILF720944:ILF720951 IVB720944:IVB720951 JEX720944:JEX720951 JOT720944:JOT720951 JYP720944:JYP720951 KIL720944:KIL720951 KSH720944:KSH720951 LCD720944:LCD720951 LLZ720944:LLZ720951 LVV720944:LVV720951 MFR720944:MFR720951 MPN720944:MPN720951 MZJ720944:MZJ720951 NJF720944:NJF720951 NTB720944:NTB720951 OCX720944:OCX720951 OMT720944:OMT720951 OWP720944:OWP720951 PGL720944:PGL720951 PQH720944:PQH720951 QAD720944:QAD720951 QJZ720944:QJZ720951 QTV720944:QTV720951 RDR720944:RDR720951 RNN720944:RNN720951 RXJ720944:RXJ720951 SHF720944:SHF720951 SRB720944:SRB720951 TAX720944:TAX720951 TKT720944:TKT720951 TUP720944:TUP720951 UEL720944:UEL720951 UOH720944:UOH720951 UYD720944:UYD720951 VHZ720944:VHZ720951 VRV720944:VRV720951 WBR720944:WBR720951 WLN720944:WLN720951 WVJ720944:WVJ720951 A786480:A786487 IX786480:IX786487 ST786480:ST786487 ACP786480:ACP786487 AML786480:AML786487 AWH786480:AWH786487 BGD786480:BGD786487 BPZ786480:BPZ786487 BZV786480:BZV786487 CJR786480:CJR786487 CTN786480:CTN786487 DDJ786480:DDJ786487 DNF786480:DNF786487 DXB786480:DXB786487 EGX786480:EGX786487 EQT786480:EQT786487 FAP786480:FAP786487 FKL786480:FKL786487 FUH786480:FUH786487 GED786480:GED786487 GNZ786480:GNZ786487 GXV786480:GXV786487 HHR786480:HHR786487 HRN786480:HRN786487 IBJ786480:IBJ786487 ILF786480:ILF786487 IVB786480:IVB786487 JEX786480:JEX786487 JOT786480:JOT786487 JYP786480:JYP786487 KIL786480:KIL786487 KSH786480:KSH786487 LCD786480:LCD786487 LLZ786480:LLZ786487 LVV786480:LVV786487 MFR786480:MFR786487 MPN786480:MPN786487 MZJ786480:MZJ786487 NJF786480:NJF786487 NTB786480:NTB786487 OCX786480:OCX786487 OMT786480:OMT786487 OWP786480:OWP786487 PGL786480:PGL786487 PQH786480:PQH786487 QAD786480:QAD786487 QJZ786480:QJZ786487 QTV786480:QTV786487 RDR786480:RDR786487 RNN786480:RNN786487 RXJ786480:RXJ786487 SHF786480:SHF786487 SRB786480:SRB786487 TAX786480:TAX786487 TKT786480:TKT786487 TUP786480:TUP786487 UEL786480:UEL786487 UOH786480:UOH786487 UYD786480:UYD786487 VHZ786480:VHZ786487 VRV786480:VRV786487 WBR786480:WBR786487 WLN786480:WLN786487 WVJ786480:WVJ786487 A852016:A852023 IX852016:IX852023 ST852016:ST852023 ACP852016:ACP852023 AML852016:AML852023 AWH852016:AWH852023 BGD852016:BGD852023 BPZ852016:BPZ852023 BZV852016:BZV852023 CJR852016:CJR852023 CTN852016:CTN852023 DDJ852016:DDJ852023 DNF852016:DNF852023 DXB852016:DXB852023 EGX852016:EGX852023 EQT852016:EQT852023 FAP852016:FAP852023 FKL852016:FKL852023 FUH852016:FUH852023 GED852016:GED852023 GNZ852016:GNZ852023 GXV852016:GXV852023 HHR852016:HHR852023 HRN852016:HRN852023 IBJ852016:IBJ852023 ILF852016:ILF852023 IVB852016:IVB852023 JEX852016:JEX852023 JOT852016:JOT852023 JYP852016:JYP852023 KIL852016:KIL852023 KSH852016:KSH852023 LCD852016:LCD852023 LLZ852016:LLZ852023 LVV852016:LVV852023 MFR852016:MFR852023 MPN852016:MPN852023 MZJ852016:MZJ852023 NJF852016:NJF852023 NTB852016:NTB852023 OCX852016:OCX852023 OMT852016:OMT852023 OWP852016:OWP852023 PGL852016:PGL852023 PQH852016:PQH852023 QAD852016:QAD852023 QJZ852016:QJZ852023 QTV852016:QTV852023 RDR852016:RDR852023 RNN852016:RNN852023 RXJ852016:RXJ852023 SHF852016:SHF852023 SRB852016:SRB852023 TAX852016:TAX852023 TKT852016:TKT852023 TUP852016:TUP852023 UEL852016:UEL852023 UOH852016:UOH852023 UYD852016:UYD852023 VHZ852016:VHZ852023 VRV852016:VRV852023 WBR852016:WBR852023 WLN852016:WLN852023 WVJ852016:WVJ852023 A917552:A917559 IX917552:IX917559 ST917552:ST917559 ACP917552:ACP917559 AML917552:AML917559 AWH917552:AWH917559 BGD917552:BGD917559 BPZ917552:BPZ917559 BZV917552:BZV917559 CJR917552:CJR917559 CTN917552:CTN917559 DDJ917552:DDJ917559 DNF917552:DNF917559 DXB917552:DXB917559 EGX917552:EGX917559 EQT917552:EQT917559 FAP917552:FAP917559 FKL917552:FKL917559 FUH917552:FUH917559 GED917552:GED917559 GNZ917552:GNZ917559 GXV917552:GXV917559 HHR917552:HHR917559 HRN917552:HRN917559 IBJ917552:IBJ917559 ILF917552:ILF917559 IVB917552:IVB917559 JEX917552:JEX917559 JOT917552:JOT917559 JYP917552:JYP917559 KIL917552:KIL917559 KSH917552:KSH917559 LCD917552:LCD917559 LLZ917552:LLZ917559 LVV917552:LVV917559 MFR917552:MFR917559 MPN917552:MPN917559 MZJ917552:MZJ917559 NJF917552:NJF917559 NTB917552:NTB917559 OCX917552:OCX917559 OMT917552:OMT917559 OWP917552:OWP917559 PGL917552:PGL917559 PQH917552:PQH917559 QAD917552:QAD917559 QJZ917552:QJZ917559 QTV917552:QTV917559 RDR917552:RDR917559 RNN917552:RNN917559 RXJ917552:RXJ917559 SHF917552:SHF917559 SRB917552:SRB917559 TAX917552:TAX917559 TKT917552:TKT917559 TUP917552:TUP917559 UEL917552:UEL917559 UOH917552:UOH917559 UYD917552:UYD917559 VHZ917552:VHZ917559 VRV917552:VRV917559 WBR917552:WBR917559 WLN917552:WLN917559 WVJ917552:WVJ917559 A983088:A983095 IX983088:IX983095 ST983088:ST983095 ACP983088:ACP983095 AML983088:AML983095 AWH983088:AWH983095 BGD983088:BGD983095 BPZ983088:BPZ983095 BZV983088:BZV983095 CJR983088:CJR983095 CTN983088:CTN983095 DDJ983088:DDJ983095 DNF983088:DNF983095 DXB983088:DXB983095 EGX983088:EGX983095 EQT983088:EQT983095 FAP983088:FAP983095 FKL983088:FKL983095 FUH983088:FUH983095 GED983088:GED983095 GNZ983088:GNZ983095 GXV983088:GXV983095 HHR983088:HHR983095 HRN983088:HRN983095 IBJ983088:IBJ983095 ILF983088:ILF983095 IVB983088:IVB983095 JEX983088:JEX983095 JOT983088:JOT983095 JYP983088:JYP983095 KIL983088:KIL983095 KSH983088:KSH983095 LCD983088:LCD983095 LLZ983088:LLZ983095 LVV983088:LVV983095 MFR983088:MFR983095 MPN983088:MPN983095 MZJ983088:MZJ983095 NJF983088:NJF983095 NTB983088:NTB983095 OCX983088:OCX983095 OMT983088:OMT983095 OWP983088:OWP983095 PGL983088:PGL983095 PQH983088:PQH983095 QAD983088:QAD983095 QJZ983088:QJZ983095 QTV983088:QTV983095 RDR983088:RDR983095 RNN983088:RNN983095 RXJ983088:RXJ983095 SHF983088:SHF983095 SRB983088:SRB983095 TAX983088:TAX983095 TKT983088:TKT983095 TUP983088:TUP983095 UEL983088:UEL983095 UOH983088:UOH983095 UYD983088:UYD983095 VHZ983088:VHZ983095 VRV983088:VRV983095 WBR983088:WBR983095 WLN983088:WLN983095 A48" xr:uid="{00000000-0002-0000-0D00-000001000000}">
      <formula1>Comportamenti</formula1>
    </dataValidation>
  </dataValidations>
  <pageMargins left="0.7" right="0.7" top="0.75" bottom="0.75" header="0.3" footer="0.3"/>
  <pageSetup paperSize="9" scale="65" orientation="landscape"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D00-000002000000}">
          <x14:formula1>
            <xm:f>Foglio1!$B$2:$B$10</xm:f>
          </x14:formula1>
          <xm:sqref>B49:B55</xm:sqref>
        </x14:dataValidation>
        <x14:dataValidation type="list" allowBlank="1" showInputMessage="1" showErrorMessage="1" xr:uid="{00000000-0002-0000-0D00-000003000000}">
          <x14:formula1>
            <xm:f>Foglio1!$A$2:$A$10</xm:f>
          </x14:formula1>
          <xm:sqref>A49:A55</xm:sqref>
        </x14:dataValidation>
      </x14:dataValidations>
    </ext>
  </extLs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K61"/>
  <sheetViews>
    <sheetView workbookViewId="0">
      <selection activeCell="E2" sqref="E1:E1048576"/>
    </sheetView>
  </sheetViews>
  <sheetFormatPr defaultRowHeight="12.75" x14ac:dyDescent="0.25"/>
  <cols>
    <col min="1" max="1" width="48.5703125" style="81" customWidth="1"/>
    <col min="2" max="2" width="52.5703125" style="81" customWidth="1"/>
    <col min="3" max="4" width="10.140625" style="81" customWidth="1"/>
    <col min="5" max="5" width="10.28515625" style="81" hidden="1" customWidth="1"/>
    <col min="6" max="6" width="9.28515625" style="81" customWidth="1"/>
    <col min="7" max="11" width="16" style="81" customWidth="1"/>
    <col min="12" max="257" width="9.140625" style="81"/>
    <col min="258" max="258" width="42.42578125" style="81" customWidth="1"/>
    <col min="259" max="259" width="46.42578125" style="81" customWidth="1"/>
    <col min="260" max="260" width="10.140625" style="81" customWidth="1"/>
    <col min="261" max="261" width="8.85546875" style="81" customWidth="1"/>
    <col min="262" max="262" width="9.28515625" style="81" customWidth="1"/>
    <col min="263" max="267" width="16" style="81" customWidth="1"/>
    <col min="268" max="513" width="9.140625" style="81"/>
    <col min="514" max="514" width="42.42578125" style="81" customWidth="1"/>
    <col min="515" max="515" width="46.42578125" style="81" customWidth="1"/>
    <col min="516" max="516" width="10.140625" style="81" customWidth="1"/>
    <col min="517" max="517" width="8.85546875" style="81" customWidth="1"/>
    <col min="518" max="518" width="9.28515625" style="81" customWidth="1"/>
    <col min="519" max="523" width="16" style="81" customWidth="1"/>
    <col min="524" max="769" width="9.140625" style="81"/>
    <col min="770" max="770" width="42.42578125" style="81" customWidth="1"/>
    <col min="771" max="771" width="46.42578125" style="81" customWidth="1"/>
    <col min="772" max="772" width="10.140625" style="81" customWidth="1"/>
    <col min="773" max="773" width="8.85546875" style="81" customWidth="1"/>
    <col min="774" max="774" width="9.28515625" style="81" customWidth="1"/>
    <col min="775" max="779" width="16" style="81" customWidth="1"/>
    <col min="780" max="1025" width="9.140625" style="81"/>
    <col min="1026" max="1026" width="42.42578125" style="81" customWidth="1"/>
    <col min="1027" max="1027" width="46.42578125" style="81" customWidth="1"/>
    <col min="1028" max="1028" width="10.140625" style="81" customWidth="1"/>
    <col min="1029" max="1029" width="8.85546875" style="81" customWidth="1"/>
    <col min="1030" max="1030" width="9.28515625" style="81" customWidth="1"/>
    <col min="1031" max="1035" width="16" style="81" customWidth="1"/>
    <col min="1036" max="1281" width="9.140625" style="81"/>
    <col min="1282" max="1282" width="42.42578125" style="81" customWidth="1"/>
    <col min="1283" max="1283" width="46.42578125" style="81" customWidth="1"/>
    <col min="1284" max="1284" width="10.140625" style="81" customWidth="1"/>
    <col min="1285" max="1285" width="8.85546875" style="81" customWidth="1"/>
    <col min="1286" max="1286" width="9.28515625" style="81" customWidth="1"/>
    <col min="1287" max="1291" width="16" style="81" customWidth="1"/>
    <col min="1292" max="1537" width="9.140625" style="81"/>
    <col min="1538" max="1538" width="42.42578125" style="81" customWidth="1"/>
    <col min="1539" max="1539" width="46.42578125" style="81" customWidth="1"/>
    <col min="1540" max="1540" width="10.140625" style="81" customWidth="1"/>
    <col min="1541" max="1541" width="8.85546875" style="81" customWidth="1"/>
    <col min="1542" max="1542" width="9.28515625" style="81" customWidth="1"/>
    <col min="1543" max="1547" width="16" style="81" customWidth="1"/>
    <col min="1548" max="1793" width="9.140625" style="81"/>
    <col min="1794" max="1794" width="42.42578125" style="81" customWidth="1"/>
    <col min="1795" max="1795" width="46.42578125" style="81" customWidth="1"/>
    <col min="1796" max="1796" width="10.140625" style="81" customWidth="1"/>
    <col min="1797" max="1797" width="8.85546875" style="81" customWidth="1"/>
    <col min="1798" max="1798" width="9.28515625" style="81" customWidth="1"/>
    <col min="1799" max="1803" width="16" style="81" customWidth="1"/>
    <col min="1804" max="2049" width="9.140625" style="81"/>
    <col min="2050" max="2050" width="42.42578125" style="81" customWidth="1"/>
    <col min="2051" max="2051" width="46.42578125" style="81" customWidth="1"/>
    <col min="2052" max="2052" width="10.140625" style="81" customWidth="1"/>
    <col min="2053" max="2053" width="8.85546875" style="81" customWidth="1"/>
    <col min="2054" max="2054" width="9.28515625" style="81" customWidth="1"/>
    <col min="2055" max="2059" width="16" style="81" customWidth="1"/>
    <col min="2060" max="2305" width="9.140625" style="81"/>
    <col min="2306" max="2306" width="42.42578125" style="81" customWidth="1"/>
    <col min="2307" max="2307" width="46.42578125" style="81" customWidth="1"/>
    <col min="2308" max="2308" width="10.140625" style="81" customWidth="1"/>
    <col min="2309" max="2309" width="8.85546875" style="81" customWidth="1"/>
    <col min="2310" max="2310" width="9.28515625" style="81" customWidth="1"/>
    <col min="2311" max="2315" width="16" style="81" customWidth="1"/>
    <col min="2316" max="2561" width="9.140625" style="81"/>
    <col min="2562" max="2562" width="42.42578125" style="81" customWidth="1"/>
    <col min="2563" max="2563" width="46.42578125" style="81" customWidth="1"/>
    <col min="2564" max="2564" width="10.140625" style="81" customWidth="1"/>
    <col min="2565" max="2565" width="8.85546875" style="81" customWidth="1"/>
    <col min="2566" max="2566" width="9.28515625" style="81" customWidth="1"/>
    <col min="2567" max="2571" width="16" style="81" customWidth="1"/>
    <col min="2572" max="2817" width="9.140625" style="81"/>
    <col min="2818" max="2818" width="42.42578125" style="81" customWidth="1"/>
    <col min="2819" max="2819" width="46.42578125" style="81" customWidth="1"/>
    <col min="2820" max="2820" width="10.140625" style="81" customWidth="1"/>
    <col min="2821" max="2821" width="8.85546875" style="81" customWidth="1"/>
    <col min="2822" max="2822" width="9.28515625" style="81" customWidth="1"/>
    <col min="2823" max="2827" width="16" style="81" customWidth="1"/>
    <col min="2828" max="3073" width="9.140625" style="81"/>
    <col min="3074" max="3074" width="42.42578125" style="81" customWidth="1"/>
    <col min="3075" max="3075" width="46.42578125" style="81" customWidth="1"/>
    <col min="3076" max="3076" width="10.140625" style="81" customWidth="1"/>
    <col min="3077" max="3077" width="8.85546875" style="81" customWidth="1"/>
    <col min="3078" max="3078" width="9.28515625" style="81" customWidth="1"/>
    <col min="3079" max="3083" width="16" style="81" customWidth="1"/>
    <col min="3084" max="3329" width="9.140625" style="81"/>
    <col min="3330" max="3330" width="42.42578125" style="81" customWidth="1"/>
    <col min="3331" max="3331" width="46.42578125" style="81" customWidth="1"/>
    <col min="3332" max="3332" width="10.140625" style="81" customWidth="1"/>
    <col min="3333" max="3333" width="8.85546875" style="81" customWidth="1"/>
    <col min="3334" max="3334" width="9.28515625" style="81" customWidth="1"/>
    <col min="3335" max="3339" width="16" style="81" customWidth="1"/>
    <col min="3340" max="3585" width="9.140625" style="81"/>
    <col min="3586" max="3586" width="42.42578125" style="81" customWidth="1"/>
    <col min="3587" max="3587" width="46.42578125" style="81" customWidth="1"/>
    <col min="3588" max="3588" width="10.140625" style="81" customWidth="1"/>
    <col min="3589" max="3589" width="8.85546875" style="81" customWidth="1"/>
    <col min="3590" max="3590" width="9.28515625" style="81" customWidth="1"/>
    <col min="3591" max="3595" width="16" style="81" customWidth="1"/>
    <col min="3596" max="3841" width="9.140625" style="81"/>
    <col min="3842" max="3842" width="42.42578125" style="81" customWidth="1"/>
    <col min="3843" max="3843" width="46.42578125" style="81" customWidth="1"/>
    <col min="3844" max="3844" width="10.140625" style="81" customWidth="1"/>
    <col min="3845" max="3845" width="8.85546875" style="81" customWidth="1"/>
    <col min="3846" max="3846" width="9.28515625" style="81" customWidth="1"/>
    <col min="3847" max="3851" width="16" style="81" customWidth="1"/>
    <col min="3852" max="4097" width="9.140625" style="81"/>
    <col min="4098" max="4098" width="42.42578125" style="81" customWidth="1"/>
    <col min="4099" max="4099" width="46.42578125" style="81" customWidth="1"/>
    <col min="4100" max="4100" width="10.140625" style="81" customWidth="1"/>
    <col min="4101" max="4101" width="8.85546875" style="81" customWidth="1"/>
    <col min="4102" max="4102" width="9.28515625" style="81" customWidth="1"/>
    <col min="4103" max="4107" width="16" style="81" customWidth="1"/>
    <col min="4108" max="4353" width="9.140625" style="81"/>
    <col min="4354" max="4354" width="42.42578125" style="81" customWidth="1"/>
    <col min="4355" max="4355" width="46.42578125" style="81" customWidth="1"/>
    <col min="4356" max="4356" width="10.140625" style="81" customWidth="1"/>
    <col min="4357" max="4357" width="8.85546875" style="81" customWidth="1"/>
    <col min="4358" max="4358" width="9.28515625" style="81" customWidth="1"/>
    <col min="4359" max="4363" width="16" style="81" customWidth="1"/>
    <col min="4364" max="4609" width="9.140625" style="81"/>
    <col min="4610" max="4610" width="42.42578125" style="81" customWidth="1"/>
    <col min="4611" max="4611" width="46.42578125" style="81" customWidth="1"/>
    <col min="4612" max="4612" width="10.140625" style="81" customWidth="1"/>
    <col min="4613" max="4613" width="8.85546875" style="81" customWidth="1"/>
    <col min="4614" max="4614" width="9.28515625" style="81" customWidth="1"/>
    <col min="4615" max="4619" width="16" style="81" customWidth="1"/>
    <col min="4620" max="4865" width="9.140625" style="81"/>
    <col min="4866" max="4866" width="42.42578125" style="81" customWidth="1"/>
    <col min="4867" max="4867" width="46.42578125" style="81" customWidth="1"/>
    <col min="4868" max="4868" width="10.140625" style="81" customWidth="1"/>
    <col min="4869" max="4869" width="8.85546875" style="81" customWidth="1"/>
    <col min="4870" max="4870" width="9.28515625" style="81" customWidth="1"/>
    <col min="4871" max="4875" width="16" style="81" customWidth="1"/>
    <col min="4876" max="5121" width="9.140625" style="81"/>
    <col min="5122" max="5122" width="42.42578125" style="81" customWidth="1"/>
    <col min="5123" max="5123" width="46.42578125" style="81" customWidth="1"/>
    <col min="5124" max="5124" width="10.140625" style="81" customWidth="1"/>
    <col min="5125" max="5125" width="8.85546875" style="81" customWidth="1"/>
    <col min="5126" max="5126" width="9.28515625" style="81" customWidth="1"/>
    <col min="5127" max="5131" width="16" style="81" customWidth="1"/>
    <col min="5132" max="5377" width="9.140625" style="81"/>
    <col min="5378" max="5378" width="42.42578125" style="81" customWidth="1"/>
    <col min="5379" max="5379" width="46.42578125" style="81" customWidth="1"/>
    <col min="5380" max="5380" width="10.140625" style="81" customWidth="1"/>
    <col min="5381" max="5381" width="8.85546875" style="81" customWidth="1"/>
    <col min="5382" max="5382" width="9.28515625" style="81" customWidth="1"/>
    <col min="5383" max="5387" width="16" style="81" customWidth="1"/>
    <col min="5388" max="5633" width="9.140625" style="81"/>
    <col min="5634" max="5634" width="42.42578125" style="81" customWidth="1"/>
    <col min="5635" max="5635" width="46.42578125" style="81" customWidth="1"/>
    <col min="5636" max="5636" width="10.140625" style="81" customWidth="1"/>
    <col min="5637" max="5637" width="8.85546875" style="81" customWidth="1"/>
    <col min="5638" max="5638" width="9.28515625" style="81" customWidth="1"/>
    <col min="5639" max="5643" width="16" style="81" customWidth="1"/>
    <col min="5644" max="5889" width="9.140625" style="81"/>
    <col min="5890" max="5890" width="42.42578125" style="81" customWidth="1"/>
    <col min="5891" max="5891" width="46.42578125" style="81" customWidth="1"/>
    <col min="5892" max="5892" width="10.140625" style="81" customWidth="1"/>
    <col min="5893" max="5893" width="8.85546875" style="81" customWidth="1"/>
    <col min="5894" max="5894" width="9.28515625" style="81" customWidth="1"/>
    <col min="5895" max="5899" width="16" style="81" customWidth="1"/>
    <col min="5900" max="6145" width="9.140625" style="81"/>
    <col min="6146" max="6146" width="42.42578125" style="81" customWidth="1"/>
    <col min="6147" max="6147" width="46.42578125" style="81" customWidth="1"/>
    <col min="6148" max="6148" width="10.140625" style="81" customWidth="1"/>
    <col min="6149" max="6149" width="8.85546875" style="81" customWidth="1"/>
    <col min="6150" max="6150" width="9.28515625" style="81" customWidth="1"/>
    <col min="6151" max="6155" width="16" style="81" customWidth="1"/>
    <col min="6156" max="6401" width="9.140625" style="81"/>
    <col min="6402" max="6402" width="42.42578125" style="81" customWidth="1"/>
    <col min="6403" max="6403" width="46.42578125" style="81" customWidth="1"/>
    <col min="6404" max="6404" width="10.140625" style="81" customWidth="1"/>
    <col min="6405" max="6405" width="8.85546875" style="81" customWidth="1"/>
    <col min="6406" max="6406" width="9.28515625" style="81" customWidth="1"/>
    <col min="6407" max="6411" width="16" style="81" customWidth="1"/>
    <col min="6412" max="6657" width="9.140625" style="81"/>
    <col min="6658" max="6658" width="42.42578125" style="81" customWidth="1"/>
    <col min="6659" max="6659" width="46.42578125" style="81" customWidth="1"/>
    <col min="6660" max="6660" width="10.140625" style="81" customWidth="1"/>
    <col min="6661" max="6661" width="8.85546875" style="81" customWidth="1"/>
    <col min="6662" max="6662" width="9.28515625" style="81" customWidth="1"/>
    <col min="6663" max="6667" width="16" style="81" customWidth="1"/>
    <col min="6668" max="6913" width="9.140625" style="81"/>
    <col min="6914" max="6914" width="42.42578125" style="81" customWidth="1"/>
    <col min="6915" max="6915" width="46.42578125" style="81" customWidth="1"/>
    <col min="6916" max="6916" width="10.140625" style="81" customWidth="1"/>
    <col min="6917" max="6917" width="8.85546875" style="81" customWidth="1"/>
    <col min="6918" max="6918" width="9.28515625" style="81" customWidth="1"/>
    <col min="6919" max="6923" width="16" style="81" customWidth="1"/>
    <col min="6924" max="7169" width="9.140625" style="81"/>
    <col min="7170" max="7170" width="42.42578125" style="81" customWidth="1"/>
    <col min="7171" max="7171" width="46.42578125" style="81" customWidth="1"/>
    <col min="7172" max="7172" width="10.140625" style="81" customWidth="1"/>
    <col min="7173" max="7173" width="8.85546875" style="81" customWidth="1"/>
    <col min="7174" max="7174" width="9.28515625" style="81" customWidth="1"/>
    <col min="7175" max="7179" width="16" style="81" customWidth="1"/>
    <col min="7180" max="7425" width="9.140625" style="81"/>
    <col min="7426" max="7426" width="42.42578125" style="81" customWidth="1"/>
    <col min="7427" max="7427" width="46.42578125" style="81" customWidth="1"/>
    <col min="7428" max="7428" width="10.140625" style="81" customWidth="1"/>
    <col min="7429" max="7429" width="8.85546875" style="81" customWidth="1"/>
    <col min="7430" max="7430" width="9.28515625" style="81" customWidth="1"/>
    <col min="7431" max="7435" width="16" style="81" customWidth="1"/>
    <col min="7436" max="7681" width="9.140625" style="81"/>
    <col min="7682" max="7682" width="42.42578125" style="81" customWidth="1"/>
    <col min="7683" max="7683" width="46.42578125" style="81" customWidth="1"/>
    <col min="7684" max="7684" width="10.140625" style="81" customWidth="1"/>
    <col min="7685" max="7685" width="8.85546875" style="81" customWidth="1"/>
    <col min="7686" max="7686" width="9.28515625" style="81" customWidth="1"/>
    <col min="7687" max="7691" width="16" style="81" customWidth="1"/>
    <col min="7692" max="7937" width="9.140625" style="81"/>
    <col min="7938" max="7938" width="42.42578125" style="81" customWidth="1"/>
    <col min="7939" max="7939" width="46.42578125" style="81" customWidth="1"/>
    <col min="7940" max="7940" width="10.140625" style="81" customWidth="1"/>
    <col min="7941" max="7941" width="8.85546875" style="81" customWidth="1"/>
    <col min="7942" max="7942" width="9.28515625" style="81" customWidth="1"/>
    <col min="7943" max="7947" width="16" style="81" customWidth="1"/>
    <col min="7948" max="8193" width="9.140625" style="81"/>
    <col min="8194" max="8194" width="42.42578125" style="81" customWidth="1"/>
    <col min="8195" max="8195" width="46.42578125" style="81" customWidth="1"/>
    <col min="8196" max="8196" width="10.140625" style="81" customWidth="1"/>
    <col min="8197" max="8197" width="8.85546875" style="81" customWidth="1"/>
    <col min="8198" max="8198" width="9.28515625" style="81" customWidth="1"/>
    <col min="8199" max="8203" width="16" style="81" customWidth="1"/>
    <col min="8204" max="8449" width="9.140625" style="81"/>
    <col min="8450" max="8450" width="42.42578125" style="81" customWidth="1"/>
    <col min="8451" max="8451" width="46.42578125" style="81" customWidth="1"/>
    <col min="8452" max="8452" width="10.140625" style="81" customWidth="1"/>
    <col min="8453" max="8453" width="8.85546875" style="81" customWidth="1"/>
    <col min="8454" max="8454" width="9.28515625" style="81" customWidth="1"/>
    <col min="8455" max="8459" width="16" style="81" customWidth="1"/>
    <col min="8460" max="8705" width="9.140625" style="81"/>
    <col min="8706" max="8706" width="42.42578125" style="81" customWidth="1"/>
    <col min="8707" max="8707" width="46.42578125" style="81" customWidth="1"/>
    <col min="8708" max="8708" width="10.140625" style="81" customWidth="1"/>
    <col min="8709" max="8709" width="8.85546875" style="81" customWidth="1"/>
    <col min="8710" max="8710" width="9.28515625" style="81" customWidth="1"/>
    <col min="8711" max="8715" width="16" style="81" customWidth="1"/>
    <col min="8716" max="8961" width="9.140625" style="81"/>
    <col min="8962" max="8962" width="42.42578125" style="81" customWidth="1"/>
    <col min="8963" max="8963" width="46.42578125" style="81" customWidth="1"/>
    <col min="8964" max="8964" width="10.140625" style="81" customWidth="1"/>
    <col min="8965" max="8965" width="8.85546875" style="81" customWidth="1"/>
    <col min="8966" max="8966" width="9.28515625" style="81" customWidth="1"/>
    <col min="8967" max="8971" width="16" style="81" customWidth="1"/>
    <col min="8972" max="9217" width="9.140625" style="81"/>
    <col min="9218" max="9218" width="42.42578125" style="81" customWidth="1"/>
    <col min="9219" max="9219" width="46.42578125" style="81" customWidth="1"/>
    <col min="9220" max="9220" width="10.140625" style="81" customWidth="1"/>
    <col min="9221" max="9221" width="8.85546875" style="81" customWidth="1"/>
    <col min="9222" max="9222" width="9.28515625" style="81" customWidth="1"/>
    <col min="9223" max="9227" width="16" style="81" customWidth="1"/>
    <col min="9228" max="9473" width="9.140625" style="81"/>
    <col min="9474" max="9474" width="42.42578125" style="81" customWidth="1"/>
    <col min="9475" max="9475" width="46.42578125" style="81" customWidth="1"/>
    <col min="9476" max="9476" width="10.140625" style="81" customWidth="1"/>
    <col min="9477" max="9477" width="8.85546875" style="81" customWidth="1"/>
    <col min="9478" max="9478" width="9.28515625" style="81" customWidth="1"/>
    <col min="9479" max="9483" width="16" style="81" customWidth="1"/>
    <col min="9484" max="9729" width="9.140625" style="81"/>
    <col min="9730" max="9730" width="42.42578125" style="81" customWidth="1"/>
    <col min="9731" max="9731" width="46.42578125" style="81" customWidth="1"/>
    <col min="9732" max="9732" width="10.140625" style="81" customWidth="1"/>
    <col min="9733" max="9733" width="8.85546875" style="81" customWidth="1"/>
    <col min="9734" max="9734" width="9.28515625" style="81" customWidth="1"/>
    <col min="9735" max="9739" width="16" style="81" customWidth="1"/>
    <col min="9740" max="9985" width="9.140625" style="81"/>
    <col min="9986" max="9986" width="42.42578125" style="81" customWidth="1"/>
    <col min="9987" max="9987" width="46.42578125" style="81" customWidth="1"/>
    <col min="9988" max="9988" width="10.140625" style="81" customWidth="1"/>
    <col min="9989" max="9989" width="8.85546875" style="81" customWidth="1"/>
    <col min="9990" max="9990" width="9.28515625" style="81" customWidth="1"/>
    <col min="9991" max="9995" width="16" style="81" customWidth="1"/>
    <col min="9996" max="10241" width="9.140625" style="81"/>
    <col min="10242" max="10242" width="42.42578125" style="81" customWidth="1"/>
    <col min="10243" max="10243" width="46.42578125" style="81" customWidth="1"/>
    <col min="10244" max="10244" width="10.140625" style="81" customWidth="1"/>
    <col min="10245" max="10245" width="8.85546875" style="81" customWidth="1"/>
    <col min="10246" max="10246" width="9.28515625" style="81" customWidth="1"/>
    <col min="10247" max="10251" width="16" style="81" customWidth="1"/>
    <col min="10252" max="10497" width="9.140625" style="81"/>
    <col min="10498" max="10498" width="42.42578125" style="81" customWidth="1"/>
    <col min="10499" max="10499" width="46.42578125" style="81" customWidth="1"/>
    <col min="10500" max="10500" width="10.140625" style="81" customWidth="1"/>
    <col min="10501" max="10501" width="8.85546875" style="81" customWidth="1"/>
    <col min="10502" max="10502" width="9.28515625" style="81" customWidth="1"/>
    <col min="10503" max="10507" width="16" style="81" customWidth="1"/>
    <col min="10508" max="10753" width="9.140625" style="81"/>
    <col min="10754" max="10754" width="42.42578125" style="81" customWidth="1"/>
    <col min="10755" max="10755" width="46.42578125" style="81" customWidth="1"/>
    <col min="10756" max="10756" width="10.140625" style="81" customWidth="1"/>
    <col min="10757" max="10757" width="8.85546875" style="81" customWidth="1"/>
    <col min="10758" max="10758" width="9.28515625" style="81" customWidth="1"/>
    <col min="10759" max="10763" width="16" style="81" customWidth="1"/>
    <col min="10764" max="11009" width="9.140625" style="81"/>
    <col min="11010" max="11010" width="42.42578125" style="81" customWidth="1"/>
    <col min="11011" max="11011" width="46.42578125" style="81" customWidth="1"/>
    <col min="11012" max="11012" width="10.140625" style="81" customWidth="1"/>
    <col min="11013" max="11013" width="8.85546875" style="81" customWidth="1"/>
    <col min="11014" max="11014" width="9.28515625" style="81" customWidth="1"/>
    <col min="11015" max="11019" width="16" style="81" customWidth="1"/>
    <col min="11020" max="11265" width="9.140625" style="81"/>
    <col min="11266" max="11266" width="42.42578125" style="81" customWidth="1"/>
    <col min="11267" max="11267" width="46.42578125" style="81" customWidth="1"/>
    <col min="11268" max="11268" width="10.140625" style="81" customWidth="1"/>
    <col min="11269" max="11269" width="8.85546875" style="81" customWidth="1"/>
    <col min="11270" max="11270" width="9.28515625" style="81" customWidth="1"/>
    <col min="11271" max="11275" width="16" style="81" customWidth="1"/>
    <col min="11276" max="11521" width="9.140625" style="81"/>
    <col min="11522" max="11522" width="42.42578125" style="81" customWidth="1"/>
    <col min="11523" max="11523" width="46.42578125" style="81" customWidth="1"/>
    <col min="11524" max="11524" width="10.140625" style="81" customWidth="1"/>
    <col min="11525" max="11525" width="8.85546875" style="81" customWidth="1"/>
    <col min="11526" max="11526" width="9.28515625" style="81" customWidth="1"/>
    <col min="11527" max="11531" width="16" style="81" customWidth="1"/>
    <col min="11532" max="11777" width="9.140625" style="81"/>
    <col min="11778" max="11778" width="42.42578125" style="81" customWidth="1"/>
    <col min="11779" max="11779" width="46.42578125" style="81" customWidth="1"/>
    <col min="11780" max="11780" width="10.140625" style="81" customWidth="1"/>
    <col min="11781" max="11781" width="8.85546875" style="81" customWidth="1"/>
    <col min="11782" max="11782" width="9.28515625" style="81" customWidth="1"/>
    <col min="11783" max="11787" width="16" style="81" customWidth="1"/>
    <col min="11788" max="12033" width="9.140625" style="81"/>
    <col min="12034" max="12034" width="42.42578125" style="81" customWidth="1"/>
    <col min="12035" max="12035" width="46.42578125" style="81" customWidth="1"/>
    <col min="12036" max="12036" width="10.140625" style="81" customWidth="1"/>
    <col min="12037" max="12037" width="8.85546875" style="81" customWidth="1"/>
    <col min="12038" max="12038" width="9.28515625" style="81" customWidth="1"/>
    <col min="12039" max="12043" width="16" style="81" customWidth="1"/>
    <col min="12044" max="12289" width="9.140625" style="81"/>
    <col min="12290" max="12290" width="42.42578125" style="81" customWidth="1"/>
    <col min="12291" max="12291" width="46.42578125" style="81" customWidth="1"/>
    <col min="12292" max="12292" width="10.140625" style="81" customWidth="1"/>
    <col min="12293" max="12293" width="8.85546875" style="81" customWidth="1"/>
    <col min="12294" max="12294" width="9.28515625" style="81" customWidth="1"/>
    <col min="12295" max="12299" width="16" style="81" customWidth="1"/>
    <col min="12300" max="12545" width="9.140625" style="81"/>
    <col min="12546" max="12546" width="42.42578125" style="81" customWidth="1"/>
    <col min="12547" max="12547" width="46.42578125" style="81" customWidth="1"/>
    <col min="12548" max="12548" width="10.140625" style="81" customWidth="1"/>
    <col min="12549" max="12549" width="8.85546875" style="81" customWidth="1"/>
    <col min="12550" max="12550" width="9.28515625" style="81" customWidth="1"/>
    <col min="12551" max="12555" width="16" style="81" customWidth="1"/>
    <col min="12556" max="12801" width="9.140625" style="81"/>
    <col min="12802" max="12802" width="42.42578125" style="81" customWidth="1"/>
    <col min="12803" max="12803" width="46.42578125" style="81" customWidth="1"/>
    <col min="12804" max="12804" width="10.140625" style="81" customWidth="1"/>
    <col min="12805" max="12805" width="8.85546875" style="81" customWidth="1"/>
    <col min="12806" max="12806" width="9.28515625" style="81" customWidth="1"/>
    <col min="12807" max="12811" width="16" style="81" customWidth="1"/>
    <col min="12812" max="13057" width="9.140625" style="81"/>
    <col min="13058" max="13058" width="42.42578125" style="81" customWidth="1"/>
    <col min="13059" max="13059" width="46.42578125" style="81" customWidth="1"/>
    <col min="13060" max="13060" width="10.140625" style="81" customWidth="1"/>
    <col min="13061" max="13061" width="8.85546875" style="81" customWidth="1"/>
    <col min="13062" max="13062" width="9.28515625" style="81" customWidth="1"/>
    <col min="13063" max="13067" width="16" style="81" customWidth="1"/>
    <col min="13068" max="13313" width="9.140625" style="81"/>
    <col min="13314" max="13314" width="42.42578125" style="81" customWidth="1"/>
    <col min="13315" max="13315" width="46.42578125" style="81" customWidth="1"/>
    <col min="13316" max="13316" width="10.140625" style="81" customWidth="1"/>
    <col min="13317" max="13317" width="8.85546875" style="81" customWidth="1"/>
    <col min="13318" max="13318" width="9.28515625" style="81" customWidth="1"/>
    <col min="13319" max="13323" width="16" style="81" customWidth="1"/>
    <col min="13324" max="13569" width="9.140625" style="81"/>
    <col min="13570" max="13570" width="42.42578125" style="81" customWidth="1"/>
    <col min="13571" max="13571" width="46.42578125" style="81" customWidth="1"/>
    <col min="13572" max="13572" width="10.140625" style="81" customWidth="1"/>
    <col min="13573" max="13573" width="8.85546875" style="81" customWidth="1"/>
    <col min="13574" max="13574" width="9.28515625" style="81" customWidth="1"/>
    <col min="13575" max="13579" width="16" style="81" customWidth="1"/>
    <col min="13580" max="13825" width="9.140625" style="81"/>
    <col min="13826" max="13826" width="42.42578125" style="81" customWidth="1"/>
    <col min="13827" max="13827" width="46.42578125" style="81" customWidth="1"/>
    <col min="13828" max="13828" width="10.140625" style="81" customWidth="1"/>
    <col min="13829" max="13829" width="8.85546875" style="81" customWidth="1"/>
    <col min="13830" max="13830" width="9.28515625" style="81" customWidth="1"/>
    <col min="13831" max="13835" width="16" style="81" customWidth="1"/>
    <col min="13836" max="14081" width="9.140625" style="81"/>
    <col min="14082" max="14082" width="42.42578125" style="81" customWidth="1"/>
    <col min="14083" max="14083" width="46.42578125" style="81" customWidth="1"/>
    <col min="14084" max="14084" width="10.140625" style="81" customWidth="1"/>
    <col min="14085" max="14085" width="8.85546875" style="81" customWidth="1"/>
    <col min="14086" max="14086" width="9.28515625" style="81" customWidth="1"/>
    <col min="14087" max="14091" width="16" style="81" customWidth="1"/>
    <col min="14092" max="14337" width="9.140625" style="81"/>
    <col min="14338" max="14338" width="42.42578125" style="81" customWidth="1"/>
    <col min="14339" max="14339" width="46.42578125" style="81" customWidth="1"/>
    <col min="14340" max="14340" width="10.140625" style="81" customWidth="1"/>
    <col min="14341" max="14341" width="8.85546875" style="81" customWidth="1"/>
    <col min="14342" max="14342" width="9.28515625" style="81" customWidth="1"/>
    <col min="14343" max="14347" width="16" style="81" customWidth="1"/>
    <col min="14348" max="14593" width="9.140625" style="81"/>
    <col min="14594" max="14594" width="42.42578125" style="81" customWidth="1"/>
    <col min="14595" max="14595" width="46.42578125" style="81" customWidth="1"/>
    <col min="14596" max="14596" width="10.140625" style="81" customWidth="1"/>
    <col min="14597" max="14597" width="8.85546875" style="81" customWidth="1"/>
    <col min="14598" max="14598" width="9.28515625" style="81" customWidth="1"/>
    <col min="14599" max="14603" width="16" style="81" customWidth="1"/>
    <col min="14604" max="14849" width="9.140625" style="81"/>
    <col min="14850" max="14850" width="42.42578125" style="81" customWidth="1"/>
    <col min="14851" max="14851" width="46.42578125" style="81" customWidth="1"/>
    <col min="14852" max="14852" width="10.140625" style="81" customWidth="1"/>
    <col min="14853" max="14853" width="8.85546875" style="81" customWidth="1"/>
    <col min="14854" max="14854" width="9.28515625" style="81" customWidth="1"/>
    <col min="14855" max="14859" width="16" style="81" customWidth="1"/>
    <col min="14860" max="15105" width="9.140625" style="81"/>
    <col min="15106" max="15106" width="42.42578125" style="81" customWidth="1"/>
    <col min="15107" max="15107" width="46.42578125" style="81" customWidth="1"/>
    <col min="15108" max="15108" width="10.140625" style="81" customWidth="1"/>
    <col min="15109" max="15109" width="8.85546875" style="81" customWidth="1"/>
    <col min="15110" max="15110" width="9.28515625" style="81" customWidth="1"/>
    <col min="15111" max="15115" width="16" style="81" customWidth="1"/>
    <col min="15116" max="15361" width="9.140625" style="81"/>
    <col min="15362" max="15362" width="42.42578125" style="81" customWidth="1"/>
    <col min="15363" max="15363" width="46.42578125" style="81" customWidth="1"/>
    <col min="15364" max="15364" width="10.140625" style="81" customWidth="1"/>
    <col min="15365" max="15365" width="8.85546875" style="81" customWidth="1"/>
    <col min="15366" max="15366" width="9.28515625" style="81" customWidth="1"/>
    <col min="15367" max="15371" width="16" style="81" customWidth="1"/>
    <col min="15372" max="15617" width="9.140625" style="81"/>
    <col min="15618" max="15618" width="42.42578125" style="81" customWidth="1"/>
    <col min="15619" max="15619" width="46.42578125" style="81" customWidth="1"/>
    <col min="15620" max="15620" width="10.140625" style="81" customWidth="1"/>
    <col min="15621" max="15621" width="8.85546875" style="81" customWidth="1"/>
    <col min="15622" max="15622" width="9.28515625" style="81" customWidth="1"/>
    <col min="15623" max="15627" width="16" style="81" customWidth="1"/>
    <col min="15628" max="15873" width="9.140625" style="81"/>
    <col min="15874" max="15874" width="42.42578125" style="81" customWidth="1"/>
    <col min="15875" max="15875" width="46.42578125" style="81" customWidth="1"/>
    <col min="15876" max="15876" width="10.140625" style="81" customWidth="1"/>
    <col min="15877" max="15877" width="8.85546875" style="81" customWidth="1"/>
    <col min="15878" max="15878" width="9.28515625" style="81" customWidth="1"/>
    <col min="15879" max="15883" width="16" style="81" customWidth="1"/>
    <col min="15884" max="16129" width="9.140625" style="81"/>
    <col min="16130" max="16130" width="42.42578125" style="81" customWidth="1"/>
    <col min="16131" max="16131" width="46.42578125" style="81" customWidth="1"/>
    <col min="16132" max="16132" width="10.140625" style="81" customWidth="1"/>
    <col min="16133" max="16133" width="8.85546875" style="81" customWidth="1"/>
    <col min="16134" max="16134" width="9.28515625" style="81" customWidth="1"/>
    <col min="16135" max="16139" width="16" style="81" customWidth="1"/>
    <col min="16140" max="16384" width="9.140625" style="81"/>
  </cols>
  <sheetData>
    <row r="1" spans="1:11" s="65" customFormat="1" ht="21.75" customHeight="1" x14ac:dyDescent="0.25">
      <c r="A1" s="540" t="str">
        <f>'Elenco P.I.'!B2</f>
        <v xml:space="preserve">Comune di </v>
      </c>
      <c r="B1" s="541"/>
      <c r="C1" s="541"/>
      <c r="D1" s="541"/>
      <c r="E1" s="541"/>
      <c r="F1" s="541"/>
      <c r="G1" s="541"/>
      <c r="H1" s="541"/>
      <c r="I1" s="541"/>
      <c r="J1" s="541"/>
      <c r="K1" s="542"/>
    </row>
    <row r="2" spans="1:11" s="65" customFormat="1" ht="19.5" customHeight="1" x14ac:dyDescent="0.25">
      <c r="A2" s="66" t="s">
        <v>0</v>
      </c>
      <c r="B2" s="67" t="str">
        <f>'Elenco P.I.'!B7</f>
        <v xml:space="preserve">Area:  </v>
      </c>
      <c r="C2" s="68"/>
      <c r="D2" s="68"/>
      <c r="E2" s="68"/>
      <c r="F2" s="68"/>
      <c r="G2" s="69" t="s">
        <v>225</v>
      </c>
      <c r="H2" s="69" t="s">
        <v>226</v>
      </c>
      <c r="I2" s="68"/>
      <c r="J2" s="69" t="s">
        <v>227</v>
      </c>
      <c r="K2" s="70"/>
    </row>
    <row r="3" spans="1:11" s="65" customFormat="1" ht="19.5" customHeight="1" x14ac:dyDescent="0.25">
      <c r="A3" s="66" t="s">
        <v>228</v>
      </c>
      <c r="B3" s="71"/>
      <c r="C3" s="68"/>
      <c r="D3" s="68"/>
      <c r="E3" s="68"/>
      <c r="F3" s="68"/>
      <c r="G3" s="72"/>
      <c r="H3" s="72"/>
      <c r="I3" s="68"/>
      <c r="J3" s="73">
        <v>2021</v>
      </c>
      <c r="K3" s="70"/>
    </row>
    <row r="4" spans="1:11" s="65" customFormat="1" ht="19.5" customHeight="1" x14ac:dyDescent="0.25">
      <c r="A4" s="66" t="s">
        <v>229</v>
      </c>
      <c r="B4" s="74"/>
      <c r="C4" s="68"/>
      <c r="D4" s="68"/>
      <c r="E4" s="68"/>
      <c r="F4" s="68"/>
      <c r="G4" s="68"/>
      <c r="H4" s="68"/>
      <c r="I4" s="68"/>
      <c r="J4" s="68"/>
      <c r="K4" s="70"/>
    </row>
    <row r="5" spans="1:11" ht="9.75" customHeight="1" x14ac:dyDescent="0.25">
      <c r="A5" s="75"/>
      <c r="B5" s="76"/>
      <c r="C5" s="77"/>
      <c r="D5" s="77"/>
      <c r="E5" s="77"/>
      <c r="F5" s="77"/>
      <c r="G5" s="77"/>
      <c r="H5" s="78"/>
      <c r="I5" s="79"/>
      <c r="J5" s="79"/>
      <c r="K5" s="80"/>
    </row>
    <row r="6" spans="1:11" ht="12.75" customHeight="1" x14ac:dyDescent="0.25">
      <c r="A6" s="543" t="s">
        <v>230</v>
      </c>
      <c r="B6" s="543"/>
      <c r="C6" s="543"/>
      <c r="D6" s="543"/>
      <c r="E6" s="543"/>
      <c r="F6" s="543"/>
      <c r="G6" s="545" t="s">
        <v>231</v>
      </c>
      <c r="H6" s="545"/>
      <c r="I6" s="545"/>
      <c r="J6" s="545"/>
      <c r="K6" s="545"/>
    </row>
    <row r="7" spans="1:11" ht="15.75" customHeight="1" x14ac:dyDescent="0.25">
      <c r="A7" s="544"/>
      <c r="B7" s="544"/>
      <c r="C7" s="544"/>
      <c r="D7" s="544"/>
      <c r="E7" s="544"/>
      <c r="F7" s="544"/>
      <c r="G7" s="192">
        <v>1</v>
      </c>
      <c r="H7" s="192">
        <v>2</v>
      </c>
      <c r="I7" s="192">
        <v>3</v>
      </c>
      <c r="J7" s="192">
        <v>4</v>
      </c>
      <c r="K7" s="192">
        <v>5</v>
      </c>
    </row>
    <row r="8" spans="1:11" ht="15.75" customHeight="1" x14ac:dyDescent="0.25">
      <c r="A8" s="544"/>
      <c r="B8" s="544"/>
      <c r="C8" s="544"/>
      <c r="D8" s="544"/>
      <c r="E8" s="544"/>
      <c r="F8" s="544"/>
      <c r="G8" s="82" t="s">
        <v>232</v>
      </c>
      <c r="H8" s="82" t="s">
        <v>233</v>
      </c>
      <c r="I8" s="83" t="s">
        <v>234</v>
      </c>
      <c r="J8" s="83" t="s">
        <v>235</v>
      </c>
      <c r="K8" s="83" t="s">
        <v>236</v>
      </c>
    </row>
    <row r="9" spans="1:11" ht="4.5" customHeight="1" x14ac:dyDescent="0.25">
      <c r="A9" s="546"/>
      <c r="B9" s="546"/>
      <c r="C9" s="546"/>
      <c r="D9" s="546"/>
      <c r="E9" s="546"/>
      <c r="F9" s="546"/>
      <c r="G9" s="546"/>
      <c r="H9" s="546"/>
      <c r="I9" s="546"/>
      <c r="J9" s="546"/>
      <c r="K9" s="546"/>
    </row>
    <row r="10" spans="1:11" ht="32.25" customHeight="1" x14ac:dyDescent="0.25">
      <c r="A10" s="84" t="s">
        <v>237</v>
      </c>
      <c r="B10" s="84" t="s">
        <v>238</v>
      </c>
      <c r="C10" s="85" t="s">
        <v>239</v>
      </c>
      <c r="D10" s="85" t="s">
        <v>530</v>
      </c>
      <c r="E10" s="85" t="s">
        <v>240</v>
      </c>
      <c r="F10" s="85" t="s">
        <v>241</v>
      </c>
      <c r="G10" s="85" t="s">
        <v>242</v>
      </c>
      <c r="H10" s="85" t="s">
        <v>57</v>
      </c>
      <c r="I10" s="85" t="s">
        <v>243</v>
      </c>
      <c r="J10" s="85" t="s">
        <v>244</v>
      </c>
      <c r="K10" s="85" t="s">
        <v>245</v>
      </c>
    </row>
    <row r="11" spans="1:11" ht="57.75" customHeight="1" x14ac:dyDescent="0.25">
      <c r="A11" s="86" t="str">
        <f>Dirigente!B16</f>
        <v>Assicurare un'efficace acquisizione, gestione e programmazione delle risorse finanziarie dell'ente al fine di garantire la qualità dei servizi svolti e il rispetto dei piani e dei programmi della politica</v>
      </c>
      <c r="B11" s="87"/>
      <c r="C11" s="88"/>
      <c r="D11" s="293">
        <f>(C11/C$21)*60</f>
        <v>0</v>
      </c>
      <c r="E11" s="89">
        <f t="shared" ref="E11:E20" si="0">F11/100</f>
        <v>0</v>
      </c>
      <c r="F11" s="90"/>
      <c r="G11" s="91" t="str">
        <f>IF(F11&lt;=20,"X","")</f>
        <v>X</v>
      </c>
      <c r="H11" s="91" t="str">
        <f>IF(AND(F11&gt;20,F11&lt;=50),"X","")</f>
        <v/>
      </c>
      <c r="I11" s="91" t="str">
        <f>IF(AND(F11&gt;50,F11&lt;=70),"X","")</f>
        <v/>
      </c>
      <c r="J11" s="91" t="str">
        <f>IF(AND(F11&gt;70,F11&lt;=90),"X","")</f>
        <v/>
      </c>
      <c r="K11" s="91" t="str">
        <f>IF(AND(F11&gt;90,F11&lt;=100),"X","")</f>
        <v/>
      </c>
    </row>
    <row r="12" spans="1:11" ht="105" customHeight="1" x14ac:dyDescent="0.25">
      <c r="A12" s="86" t="str">
        <f>Dirigente!B17</f>
        <v xml:space="preserve">Attuazione delle misure previste dalla normativa  in materia di trasparenza </v>
      </c>
      <c r="B12" s="93"/>
      <c r="C12" s="88"/>
      <c r="D12" s="293">
        <f t="shared" ref="D12:D20" si="1">(C12/C$21)*60</f>
        <v>0</v>
      </c>
      <c r="E12" s="89">
        <f t="shared" si="0"/>
        <v>0</v>
      </c>
      <c r="F12" s="90"/>
      <c r="G12" s="91" t="str">
        <f t="shared" ref="G12:G20" si="2">IF(F12&lt;=20,"X","")</f>
        <v>X</v>
      </c>
      <c r="H12" s="91" t="str">
        <f t="shared" ref="H12:H20" si="3">IF(AND(F12&gt;20,F12&lt;=50),"X","")</f>
        <v/>
      </c>
      <c r="I12" s="91" t="str">
        <f t="shared" ref="I12:I20" si="4">IF(AND(F12&gt;50,F12&lt;=70),"X","")</f>
        <v/>
      </c>
      <c r="J12" s="91" t="str">
        <f t="shared" ref="J12:J20" si="5">IF(AND(F12&gt;70,F12&lt;=90),"X","")</f>
        <v/>
      </c>
      <c r="K12" s="91" t="str">
        <f t="shared" ref="K12:K20" si="6">IF(AND(F12&gt;90,F12&lt;=100),"X","")</f>
        <v/>
      </c>
    </row>
    <row r="13" spans="1:11" ht="102.75" customHeight="1" x14ac:dyDescent="0.25">
      <c r="A13" s="86" t="str">
        <f>Dirigente!B18</f>
        <v>Attuazione delle misure previste dalla normativa  in materia di Anticorruzione</v>
      </c>
      <c r="B13" s="93"/>
      <c r="C13" s="90"/>
      <c r="D13" s="293">
        <f t="shared" si="1"/>
        <v>0</v>
      </c>
      <c r="E13" s="89">
        <f t="shared" si="0"/>
        <v>0</v>
      </c>
      <c r="F13" s="90"/>
      <c r="G13" s="91" t="str">
        <f t="shared" si="2"/>
        <v>X</v>
      </c>
      <c r="H13" s="91" t="str">
        <f t="shared" si="3"/>
        <v/>
      </c>
      <c r="I13" s="91" t="str">
        <f t="shared" si="4"/>
        <v/>
      </c>
      <c r="J13" s="91" t="str">
        <f t="shared" si="5"/>
        <v/>
      </c>
      <c r="K13" s="91" t="str">
        <f t="shared" si="6"/>
        <v/>
      </c>
    </row>
    <row r="14" spans="1:11" ht="96.75" customHeight="1" x14ac:dyDescent="0.25">
      <c r="A14" s="86" t="str">
        <f>Dirigente!B19</f>
        <v>Assicurare un elevato standard degli atti amministrativi finalizzato a garantire la legittimità, regolarità e correttezza dell’azione amministrativa nonche di regolarità contabile degli atti mediante l'attuazione dei controlli cosi come previsto nel numero e con le modalità programmate nel regolamento sui controlli interni adottato dall'ente.</v>
      </c>
      <c r="B14" s="93"/>
      <c r="C14" s="90"/>
      <c r="D14" s="293">
        <f t="shared" si="1"/>
        <v>0</v>
      </c>
      <c r="E14" s="89">
        <f t="shared" si="0"/>
        <v>0</v>
      </c>
      <c r="F14" s="90"/>
      <c r="G14" s="91" t="str">
        <f t="shared" si="2"/>
        <v>X</v>
      </c>
      <c r="H14" s="91" t="str">
        <f t="shared" si="3"/>
        <v/>
      </c>
      <c r="I14" s="91" t="str">
        <f t="shared" si="4"/>
        <v/>
      </c>
      <c r="J14" s="91" t="str">
        <f t="shared" si="5"/>
        <v/>
      </c>
      <c r="K14" s="91" t="str">
        <f t="shared" si="6"/>
        <v/>
      </c>
    </row>
    <row r="15" spans="1:11" ht="57.75" customHeight="1" x14ac:dyDescent="0.25">
      <c r="A15" s="86" t="e">
        <f>Dirigente!#REF!</f>
        <v>#REF!</v>
      </c>
      <c r="B15" s="93"/>
      <c r="C15" s="90"/>
      <c r="D15" s="293">
        <f t="shared" si="1"/>
        <v>0</v>
      </c>
      <c r="E15" s="89">
        <f t="shared" si="0"/>
        <v>0</v>
      </c>
      <c r="F15" s="90"/>
      <c r="G15" s="91" t="str">
        <f t="shared" si="2"/>
        <v>X</v>
      </c>
      <c r="H15" s="91" t="str">
        <f t="shared" si="3"/>
        <v/>
      </c>
      <c r="I15" s="91" t="str">
        <f t="shared" si="4"/>
        <v/>
      </c>
      <c r="J15" s="91" t="str">
        <f t="shared" si="5"/>
        <v/>
      </c>
      <c r="K15" s="91" t="str">
        <f t="shared" si="6"/>
        <v/>
      </c>
    </row>
    <row r="16" spans="1:11" ht="57.75" customHeight="1" x14ac:dyDescent="0.25">
      <c r="A16" s="86" t="e">
        <f>Dirigente!#REF!</f>
        <v>#REF!</v>
      </c>
      <c r="B16" s="93"/>
      <c r="C16" s="90"/>
      <c r="D16" s="293">
        <f t="shared" si="1"/>
        <v>0</v>
      </c>
      <c r="E16" s="89">
        <f t="shared" si="0"/>
        <v>0</v>
      </c>
      <c r="F16" s="90"/>
      <c r="G16" s="91" t="str">
        <f t="shared" si="2"/>
        <v>X</v>
      </c>
      <c r="H16" s="91" t="str">
        <f t="shared" si="3"/>
        <v/>
      </c>
      <c r="I16" s="91" t="str">
        <f t="shared" si="4"/>
        <v/>
      </c>
      <c r="J16" s="91" t="str">
        <f t="shared" si="5"/>
        <v/>
      </c>
      <c r="K16" s="91" t="str">
        <f t="shared" si="6"/>
        <v/>
      </c>
    </row>
    <row r="17" spans="1:11" ht="57.75" customHeight="1" x14ac:dyDescent="0.25">
      <c r="A17" s="86" t="str">
        <f>Dirigente!B20</f>
        <v>Rispetto dei tempi di pagamento:  Garantire il rispetto dei tempi di pagamento delle fatture per lavori, forniture e servizi come richiesto dall'art. 4 bis), c. 2 del D.L. D.L. 24/02/2023 n. 13 (cd. Decreto PNRR3) convertito in L. 21/04/2023 n. 41 e secondo le indicazioni operative della circolare n° 1  del MEF/RGS  del 03.01.2024</v>
      </c>
      <c r="B17" s="86"/>
      <c r="C17" s="90">
        <v>60</v>
      </c>
      <c r="D17" s="293">
        <f t="shared" si="1"/>
        <v>60</v>
      </c>
      <c r="E17" s="89">
        <f t="shared" si="0"/>
        <v>0</v>
      </c>
      <c r="F17" s="90"/>
      <c r="G17" s="91" t="str">
        <f t="shared" si="2"/>
        <v>X</v>
      </c>
      <c r="H17" s="91" t="str">
        <f t="shared" si="3"/>
        <v/>
      </c>
      <c r="I17" s="91" t="str">
        <f t="shared" si="4"/>
        <v/>
      </c>
      <c r="J17" s="91" t="str">
        <f t="shared" si="5"/>
        <v/>
      </c>
      <c r="K17" s="91" t="str">
        <f t="shared" si="6"/>
        <v/>
      </c>
    </row>
    <row r="18" spans="1:11" ht="26.25" customHeight="1" x14ac:dyDescent="0.25">
      <c r="A18" s="86" t="str">
        <f>Dirigente!B21</f>
        <v>Riqualificazione dei servizi pubblici per l'inclusione e l'accessibilità.Predisposizone di un Piano Operativo, a cura del Responsabile di Servizio  individuato con proprio decreto dal Sindaco secondo le caretteristiche di cui all'art. 3 comma 2 bis del  D.Lgs 13.12.2023 n. 222,  finalizzato alla definzione e relativa attuazione, secondo le tempistiche previste nel piano stesso, degli obiettivi programmatici e strategici di riqualificazione dei servizi per l'inclusione e l'accessibilità.</v>
      </c>
      <c r="B18" s="93"/>
      <c r="C18" s="90"/>
      <c r="D18" s="293">
        <f t="shared" si="1"/>
        <v>0</v>
      </c>
      <c r="E18" s="89">
        <f t="shared" si="0"/>
        <v>0</v>
      </c>
      <c r="F18" s="90"/>
      <c r="G18" s="91" t="str">
        <f t="shared" si="2"/>
        <v>X</v>
      </c>
      <c r="H18" s="91" t="str">
        <f t="shared" si="3"/>
        <v/>
      </c>
      <c r="I18" s="91" t="str">
        <f t="shared" si="4"/>
        <v/>
      </c>
      <c r="J18" s="91" t="str">
        <f t="shared" si="5"/>
        <v/>
      </c>
      <c r="K18" s="91" t="str">
        <f t="shared" si="6"/>
        <v/>
      </c>
    </row>
    <row r="19" spans="1:11" ht="26.25" customHeight="1" x14ac:dyDescent="0.25">
      <c r="A19" s="86">
        <f>Dirigente!B23</f>
        <v>0</v>
      </c>
      <c r="B19" s="93"/>
      <c r="C19" s="90"/>
      <c r="D19" s="293">
        <f t="shared" si="1"/>
        <v>0</v>
      </c>
      <c r="E19" s="89">
        <f t="shared" si="0"/>
        <v>0</v>
      </c>
      <c r="F19" s="90"/>
      <c r="G19" s="91" t="str">
        <f t="shared" si="2"/>
        <v>X</v>
      </c>
      <c r="H19" s="91" t="str">
        <f t="shared" si="3"/>
        <v/>
      </c>
      <c r="I19" s="91" t="str">
        <f t="shared" si="4"/>
        <v/>
      </c>
      <c r="J19" s="91" t="str">
        <f t="shared" si="5"/>
        <v/>
      </c>
      <c r="K19" s="91" t="str">
        <f t="shared" si="6"/>
        <v/>
      </c>
    </row>
    <row r="20" spans="1:11" ht="26.25" customHeight="1" x14ac:dyDescent="0.25">
      <c r="A20" s="86">
        <f>Dirigente!B24</f>
        <v>0</v>
      </c>
      <c r="B20" s="93"/>
      <c r="C20" s="90"/>
      <c r="D20" s="293">
        <f t="shared" si="1"/>
        <v>0</v>
      </c>
      <c r="E20" s="89">
        <f t="shared" si="0"/>
        <v>0</v>
      </c>
      <c r="F20" s="90"/>
      <c r="G20" s="91" t="str">
        <f t="shared" si="2"/>
        <v>X</v>
      </c>
      <c r="H20" s="91" t="str">
        <f t="shared" si="3"/>
        <v/>
      </c>
      <c r="I20" s="91" t="str">
        <f t="shared" si="4"/>
        <v/>
      </c>
      <c r="J20" s="91" t="str">
        <f t="shared" si="5"/>
        <v/>
      </c>
      <c r="K20" s="91" t="str">
        <f t="shared" si="6"/>
        <v/>
      </c>
    </row>
    <row r="21" spans="1:11" x14ac:dyDescent="0.25">
      <c r="A21" s="94" t="s">
        <v>246</v>
      </c>
      <c r="B21" s="95" t="str">
        <f>IF(C21=60,"Pesatura Adeguata","Pesatura Inadeguata")</f>
        <v>Pesatura Adeguata</v>
      </c>
      <c r="C21" s="96">
        <f>SUM(C11:C20)</f>
        <v>60</v>
      </c>
      <c r="D21" s="96"/>
      <c r="E21" s="96"/>
      <c r="F21" s="97">
        <f>SUM(H21:K21)/C21</f>
        <v>0</v>
      </c>
      <c r="G21" s="98"/>
      <c r="H21" s="99">
        <f>IF(H11="x",C11*E11)+IF(H12="x",C12*E12)+IF(H13="x",C13*E13)+IF(H14="x",C14*E14)+IF(H15="x",C15*E15)+IF(H16="x",C16*E16)+IF(H17="x",C17*E17)+IF(H18="x",C18*E18)+IF(H19="x",C19*E19)+IF(H20="x",C20*E20)</f>
        <v>0</v>
      </c>
      <c r="I21" s="99">
        <f>IF(I11="x",C11*E11)+IF(I12="x",C12*E12)+IF(I13="x",C13*E13)+IF(I14="x",C14*E14)+IF(I15="x",C15*E15)+IF(I16="x",C16*E16)+IF(I17="x",C17*E17)+IF(I18="x",C18*E18)+IF(I19="x",C19*E19)+IF(I20="x",C20*E20)</f>
        <v>0</v>
      </c>
      <c r="J21" s="99">
        <f>IF(J11="x",C11*E11)+IF(J12="x",C12*E12)+IF(J13="x",C13*E13)+IF(J14="x",C14*E14)+IF(J15="x",C15*E15)+IF(J16="x",C16*E16)+IF(J17="x",C17*E17)+IF(J18="x",C18*E18)+IF(J19="x",C19*E19)+IF(J20="x",C20*E20)</f>
        <v>0</v>
      </c>
      <c r="K21" s="99">
        <f>IF(K11="x",C11*E11)+IF(K12="x",C12*E12)+IF(K13="x",C13*E13)+IF(K14="x",C14*E14)+IF(K15="x",C15*E15)+IF(K16="x",C16*E16)+IF(K17="x",C17*E17)+IF(K18="x",C18*E18)+IF(K19="x",C19*E19)+IF(K19="x",C19*E19)</f>
        <v>0</v>
      </c>
    </row>
    <row r="22" spans="1:11" ht="3" customHeight="1" x14ac:dyDescent="0.25">
      <c r="A22" s="546"/>
      <c r="B22" s="547"/>
      <c r="C22" s="547"/>
      <c r="D22" s="193"/>
      <c r="E22" s="193"/>
      <c r="F22" s="546"/>
      <c r="G22" s="547"/>
      <c r="H22" s="547"/>
      <c r="I22" s="546"/>
      <c r="J22" s="547"/>
      <c r="K22" s="547"/>
    </row>
    <row r="23" spans="1:11" ht="42" customHeight="1" x14ac:dyDescent="0.25">
      <c r="A23" s="84" t="s">
        <v>247</v>
      </c>
      <c r="B23" s="84" t="s">
        <v>238</v>
      </c>
      <c r="C23" s="85" t="s">
        <v>239</v>
      </c>
      <c r="D23" s="85"/>
      <c r="E23" s="85" t="s">
        <v>240</v>
      </c>
      <c r="F23" s="85" t="s">
        <v>241</v>
      </c>
      <c r="G23" s="85" t="s">
        <v>242</v>
      </c>
      <c r="H23" s="85" t="s">
        <v>57</v>
      </c>
      <c r="I23" s="85" t="s">
        <v>243</v>
      </c>
      <c r="J23" s="85" t="s">
        <v>244</v>
      </c>
      <c r="K23" s="85" t="s">
        <v>245</v>
      </c>
    </row>
    <row r="24" spans="1:11" s="6" customFormat="1" ht="27" customHeight="1" x14ac:dyDescent="0.25">
      <c r="A24" s="93" t="str">
        <f>Dirigente!B31</f>
        <v>Collegamento capitoli vincolati e non entrata/spesa</v>
      </c>
      <c r="B24" s="92"/>
      <c r="C24" s="100">
        <v>20</v>
      </c>
      <c r="D24" s="100">
        <f>(C24/C$56)*40</f>
        <v>20</v>
      </c>
      <c r="E24" s="89">
        <f>F24/100</f>
        <v>0</v>
      </c>
      <c r="F24" s="90"/>
      <c r="G24" s="91" t="str">
        <f t="shared" ref="G24:G50" si="7">IF(F24&lt;=20,"X","")</f>
        <v>X</v>
      </c>
      <c r="H24" s="91" t="str">
        <f t="shared" ref="H24:H50" si="8">IF(AND(F24&gt;20,F24&lt;=50),"X","")</f>
        <v/>
      </c>
      <c r="I24" s="91" t="str">
        <f t="shared" ref="I24:I50" si="9">IF(AND(F24&gt;50,F24&lt;=70),"X","")</f>
        <v/>
      </c>
      <c r="J24" s="91" t="str">
        <f t="shared" ref="J24:J50" si="10">IF(AND(F24&gt;70,F24&lt;=90),"X","")</f>
        <v/>
      </c>
      <c r="K24" s="91" t="str">
        <f>IF(AND(F24&gt;90,F24&lt;=100),"X","")</f>
        <v/>
      </c>
    </row>
    <row r="25" spans="1:11" s="6" customFormat="1" ht="27" customHeight="1" x14ac:dyDescent="0.25">
      <c r="A25" s="93" t="str">
        <f>Dirigente!B32</f>
        <v>Carta dei servizi finanziari</v>
      </c>
      <c r="B25" s="93"/>
      <c r="C25" s="100"/>
      <c r="D25" s="100">
        <f t="shared" ref="D25:D55" si="11">(C25/C$56)*40</f>
        <v>0</v>
      </c>
      <c r="E25" s="89">
        <f t="shared" ref="E25:E31" si="12">F25/100</f>
        <v>0</v>
      </c>
      <c r="F25" s="90"/>
      <c r="G25" s="91" t="str">
        <f t="shared" ref="G25:G47" si="13">IF(F25&lt;=20,"X","")</f>
        <v>X</v>
      </c>
      <c r="H25" s="91" t="str">
        <f t="shared" ref="H25:H47" si="14">IF(AND(F25&gt;20,F25&lt;=50),"X","")</f>
        <v/>
      </c>
      <c r="I25" s="91" t="str">
        <f t="shared" ref="I25:I47" si="15">IF(AND(F25&gt;50,F25&lt;=70),"X","")</f>
        <v/>
      </c>
      <c r="J25" s="91" t="str">
        <f t="shared" ref="J25:J47" si="16">IF(AND(F25&gt;70,F25&lt;=90),"X","")</f>
        <v/>
      </c>
      <c r="K25" s="91" t="str">
        <f t="shared" ref="K25:K47" si="17">IF(AND(F25&gt;90,F25&lt;=100),"X","")</f>
        <v/>
      </c>
    </row>
    <row r="26" spans="1:11" s="6" customFormat="1" ht="27" customHeight="1" x14ac:dyDescent="0.25">
      <c r="A26" s="93" t="str">
        <f>Dirigente!B33</f>
        <v>Registrazione su portale InPA e pubblicazione concorso a tempo determinato ed indeterminato</v>
      </c>
      <c r="B26" s="93"/>
      <c r="C26" s="100"/>
      <c r="D26" s="100">
        <f t="shared" si="11"/>
        <v>0</v>
      </c>
      <c r="E26" s="89">
        <f t="shared" si="12"/>
        <v>0</v>
      </c>
      <c r="F26" s="90"/>
      <c r="G26" s="91" t="str">
        <f t="shared" si="13"/>
        <v>X</v>
      </c>
      <c r="H26" s="91" t="str">
        <f t="shared" si="14"/>
        <v/>
      </c>
      <c r="I26" s="91" t="str">
        <f t="shared" si="15"/>
        <v/>
      </c>
      <c r="J26" s="91" t="str">
        <f t="shared" si="16"/>
        <v/>
      </c>
      <c r="K26" s="91" t="str">
        <f t="shared" si="17"/>
        <v/>
      </c>
    </row>
    <row r="27" spans="1:11" s="6" customFormat="1" ht="27" customHeight="1" x14ac:dyDescent="0.25">
      <c r="A27" s="93" t="str">
        <f>Dirigente!B34</f>
        <v>Approvazione nuovo regolamento accesso agli impieghi (in collaborazione con Segretario Comunale)</v>
      </c>
      <c r="B27" s="93"/>
      <c r="C27" s="100"/>
      <c r="D27" s="100">
        <f t="shared" si="11"/>
        <v>0</v>
      </c>
      <c r="E27" s="89">
        <f t="shared" si="12"/>
        <v>0</v>
      </c>
      <c r="F27" s="90"/>
      <c r="G27" s="91" t="str">
        <f t="shared" si="13"/>
        <v>X</v>
      </c>
      <c r="H27" s="91" t="str">
        <f t="shared" si="14"/>
        <v/>
      </c>
      <c r="I27" s="91" t="str">
        <f t="shared" si="15"/>
        <v/>
      </c>
      <c r="J27" s="91" t="str">
        <f t="shared" si="16"/>
        <v/>
      </c>
      <c r="K27" s="91" t="str">
        <f t="shared" si="17"/>
        <v/>
      </c>
    </row>
    <row r="28" spans="1:11" s="6" customFormat="1" ht="27" customHeight="1" x14ac:dyDescent="0.25">
      <c r="A28" s="93" t="str">
        <f>Dirigente!B35</f>
        <v>Ricontrattualizzazione utenze vodafone</v>
      </c>
      <c r="B28" s="93"/>
      <c r="C28" s="101"/>
      <c r="D28" s="100">
        <f t="shared" si="11"/>
        <v>0</v>
      </c>
      <c r="E28" s="89">
        <f t="shared" si="12"/>
        <v>0</v>
      </c>
      <c r="F28" s="90"/>
      <c r="G28" s="91" t="str">
        <f t="shared" si="13"/>
        <v>X</v>
      </c>
      <c r="H28" s="91" t="str">
        <f t="shared" si="14"/>
        <v/>
      </c>
      <c r="I28" s="91" t="str">
        <f t="shared" si="15"/>
        <v/>
      </c>
      <c r="J28" s="91" t="str">
        <f t="shared" si="16"/>
        <v/>
      </c>
      <c r="K28" s="91" t="str">
        <f t="shared" si="17"/>
        <v/>
      </c>
    </row>
    <row r="29" spans="1:11" s="6" customFormat="1" ht="27" customHeight="1" x14ac:dyDescent="0.25">
      <c r="A29" s="93" t="e">
        <f>Dirigente!#REF!</f>
        <v>#REF!</v>
      </c>
      <c r="B29" s="93"/>
      <c r="C29" s="101"/>
      <c r="D29" s="100">
        <f t="shared" si="11"/>
        <v>0</v>
      </c>
      <c r="E29" s="89">
        <f t="shared" si="12"/>
        <v>0</v>
      </c>
      <c r="F29" s="90"/>
      <c r="G29" s="91" t="str">
        <f t="shared" si="13"/>
        <v>X</v>
      </c>
      <c r="H29" s="91" t="str">
        <f t="shared" si="14"/>
        <v/>
      </c>
      <c r="I29" s="91" t="str">
        <f t="shared" si="15"/>
        <v/>
      </c>
      <c r="J29" s="91" t="str">
        <f t="shared" si="16"/>
        <v/>
      </c>
      <c r="K29" s="91" t="str">
        <f t="shared" si="17"/>
        <v/>
      </c>
    </row>
    <row r="30" spans="1:11" s="6" customFormat="1" ht="27" customHeight="1" x14ac:dyDescent="0.25">
      <c r="A30" s="93" t="str">
        <f>Dirigente!B36</f>
        <v>Conciliazione con Abbanoa (Arera)</v>
      </c>
      <c r="B30" s="93"/>
      <c r="C30" s="101"/>
      <c r="D30" s="100">
        <f t="shared" si="11"/>
        <v>0</v>
      </c>
      <c r="E30" s="89">
        <f t="shared" si="12"/>
        <v>0</v>
      </c>
      <c r="F30" s="90"/>
      <c r="G30" s="91" t="str">
        <f t="shared" si="13"/>
        <v>X</v>
      </c>
      <c r="H30" s="91" t="str">
        <f t="shared" si="14"/>
        <v/>
      </c>
      <c r="I30" s="91" t="str">
        <f t="shared" si="15"/>
        <v/>
      </c>
      <c r="J30" s="91" t="str">
        <f t="shared" si="16"/>
        <v/>
      </c>
      <c r="K30" s="91" t="str">
        <f t="shared" si="17"/>
        <v/>
      </c>
    </row>
    <row r="31" spans="1:11" s="6" customFormat="1" ht="27" customHeight="1" x14ac:dyDescent="0.25">
      <c r="A31" s="93" t="str">
        <f>Dirigente!B37</f>
        <v>Approvazione bilancio comunale entro il 31.12.2024</v>
      </c>
      <c r="B31" s="93"/>
      <c r="C31" s="101"/>
      <c r="D31" s="100">
        <f t="shared" si="11"/>
        <v>0</v>
      </c>
      <c r="E31" s="89">
        <f t="shared" si="12"/>
        <v>0</v>
      </c>
      <c r="F31" s="90"/>
      <c r="G31" s="91" t="str">
        <f t="shared" si="13"/>
        <v>X</v>
      </c>
      <c r="H31" s="91" t="str">
        <f t="shared" si="14"/>
        <v/>
      </c>
      <c r="I31" s="91" t="str">
        <f t="shared" si="15"/>
        <v/>
      </c>
      <c r="J31" s="91" t="str">
        <f t="shared" si="16"/>
        <v/>
      </c>
      <c r="K31" s="91" t="str">
        <f t="shared" si="17"/>
        <v/>
      </c>
    </row>
    <row r="32" spans="1:11" s="6" customFormat="1" ht="27" customHeight="1" x14ac:dyDescent="0.25">
      <c r="A32" s="93">
        <f>Dirigente!B38</f>
        <v>0</v>
      </c>
      <c r="B32" s="93"/>
      <c r="C32" s="101"/>
      <c r="D32" s="100">
        <f t="shared" si="11"/>
        <v>0</v>
      </c>
      <c r="E32" s="89"/>
      <c r="F32" s="90"/>
      <c r="G32" s="91" t="str">
        <f t="shared" si="13"/>
        <v>X</v>
      </c>
      <c r="H32" s="91" t="str">
        <f t="shared" si="14"/>
        <v/>
      </c>
      <c r="I32" s="91" t="str">
        <f t="shared" si="15"/>
        <v/>
      </c>
      <c r="J32" s="91" t="str">
        <f t="shared" si="16"/>
        <v/>
      </c>
      <c r="K32" s="91" t="str">
        <f t="shared" si="17"/>
        <v/>
      </c>
    </row>
    <row r="33" spans="1:11" s="6" customFormat="1" ht="27" customHeight="1" x14ac:dyDescent="0.25">
      <c r="A33" s="93">
        <f>Dirigente!B39</f>
        <v>0</v>
      </c>
      <c r="B33" s="93"/>
      <c r="C33" s="101"/>
      <c r="D33" s="100">
        <f t="shared" si="11"/>
        <v>0</v>
      </c>
      <c r="E33" s="89"/>
      <c r="F33" s="90"/>
      <c r="G33" s="91" t="str">
        <f t="shared" si="13"/>
        <v>X</v>
      </c>
      <c r="H33" s="91" t="str">
        <f t="shared" si="14"/>
        <v/>
      </c>
      <c r="I33" s="91" t="str">
        <f t="shared" si="15"/>
        <v/>
      </c>
      <c r="J33" s="91" t="str">
        <f t="shared" si="16"/>
        <v/>
      </c>
      <c r="K33" s="91" t="str">
        <f t="shared" si="17"/>
        <v/>
      </c>
    </row>
    <row r="34" spans="1:11" s="6" customFormat="1" ht="27" customHeight="1" x14ac:dyDescent="0.25">
      <c r="A34" s="93">
        <f>Dirigente!B40</f>
        <v>0</v>
      </c>
      <c r="B34" s="93"/>
      <c r="C34" s="101"/>
      <c r="D34" s="100">
        <f t="shared" si="11"/>
        <v>0</v>
      </c>
      <c r="E34" s="89"/>
      <c r="F34" s="90"/>
      <c r="G34" s="91" t="str">
        <f t="shared" si="13"/>
        <v>X</v>
      </c>
      <c r="H34" s="91" t="str">
        <f t="shared" si="14"/>
        <v/>
      </c>
      <c r="I34" s="91" t="str">
        <f t="shared" si="15"/>
        <v/>
      </c>
      <c r="J34" s="91" t="str">
        <f t="shared" si="16"/>
        <v/>
      </c>
      <c r="K34" s="91" t="str">
        <f t="shared" si="17"/>
        <v/>
      </c>
    </row>
    <row r="35" spans="1:11" s="6" customFormat="1" ht="27" customHeight="1" x14ac:dyDescent="0.25">
      <c r="A35" s="93">
        <f>Dirigente!B41</f>
        <v>0</v>
      </c>
      <c r="B35" s="93"/>
      <c r="C35" s="101"/>
      <c r="D35" s="100">
        <f t="shared" si="11"/>
        <v>0</v>
      </c>
      <c r="E35" s="89"/>
      <c r="F35" s="90"/>
      <c r="G35" s="91" t="str">
        <f t="shared" si="13"/>
        <v>X</v>
      </c>
      <c r="H35" s="91" t="str">
        <f t="shared" si="14"/>
        <v/>
      </c>
      <c r="I35" s="91" t="str">
        <f t="shared" si="15"/>
        <v/>
      </c>
      <c r="J35" s="91" t="str">
        <f t="shared" si="16"/>
        <v/>
      </c>
      <c r="K35" s="91" t="str">
        <f t="shared" si="17"/>
        <v/>
      </c>
    </row>
    <row r="36" spans="1:11" s="6" customFormat="1" ht="27" customHeight="1" x14ac:dyDescent="0.25">
      <c r="A36" s="93" t="e">
        <f>Dirigente!#REF!</f>
        <v>#REF!</v>
      </c>
      <c r="B36" s="93"/>
      <c r="C36" s="101"/>
      <c r="D36" s="100">
        <f t="shared" si="11"/>
        <v>0</v>
      </c>
      <c r="E36" s="89"/>
      <c r="F36" s="90"/>
      <c r="G36" s="91" t="str">
        <f t="shared" si="13"/>
        <v>X</v>
      </c>
      <c r="H36" s="91" t="str">
        <f t="shared" si="14"/>
        <v/>
      </c>
      <c r="I36" s="91" t="str">
        <f t="shared" si="15"/>
        <v/>
      </c>
      <c r="J36" s="91" t="str">
        <f t="shared" si="16"/>
        <v/>
      </c>
      <c r="K36" s="91" t="str">
        <f t="shared" si="17"/>
        <v/>
      </c>
    </row>
    <row r="37" spans="1:11" s="6" customFormat="1" ht="27" customHeight="1" x14ac:dyDescent="0.25">
      <c r="A37" s="93" t="e">
        <f>Dirigente!#REF!</f>
        <v>#REF!</v>
      </c>
      <c r="B37" s="93"/>
      <c r="C37" s="101"/>
      <c r="D37" s="100">
        <f t="shared" si="11"/>
        <v>0</v>
      </c>
      <c r="E37" s="89"/>
      <c r="F37" s="90"/>
      <c r="G37" s="91" t="str">
        <f t="shared" si="13"/>
        <v>X</v>
      </c>
      <c r="H37" s="91" t="str">
        <f t="shared" si="14"/>
        <v/>
      </c>
      <c r="I37" s="91" t="str">
        <f t="shared" si="15"/>
        <v/>
      </c>
      <c r="J37" s="91" t="str">
        <f t="shared" si="16"/>
        <v/>
      </c>
      <c r="K37" s="91" t="str">
        <f t="shared" si="17"/>
        <v/>
      </c>
    </row>
    <row r="38" spans="1:11" s="6" customFormat="1" ht="27" customHeight="1" x14ac:dyDescent="0.25">
      <c r="A38" s="93" t="e">
        <f>Dirigente!#REF!</f>
        <v>#REF!</v>
      </c>
      <c r="B38" s="93"/>
      <c r="C38" s="101"/>
      <c r="D38" s="100">
        <f t="shared" si="11"/>
        <v>0</v>
      </c>
      <c r="E38" s="89"/>
      <c r="F38" s="90"/>
      <c r="G38" s="91" t="str">
        <f t="shared" si="13"/>
        <v>X</v>
      </c>
      <c r="H38" s="91" t="str">
        <f t="shared" si="14"/>
        <v/>
      </c>
      <c r="I38" s="91" t="str">
        <f t="shared" si="15"/>
        <v/>
      </c>
      <c r="J38" s="91" t="str">
        <f t="shared" si="16"/>
        <v/>
      </c>
      <c r="K38" s="91" t="str">
        <f t="shared" si="17"/>
        <v/>
      </c>
    </row>
    <row r="39" spans="1:11" s="6" customFormat="1" ht="27" customHeight="1" x14ac:dyDescent="0.25">
      <c r="A39" s="93" t="e">
        <f>Dirigente!#REF!</f>
        <v>#REF!</v>
      </c>
      <c r="B39" s="93"/>
      <c r="C39" s="101"/>
      <c r="D39" s="100">
        <f t="shared" si="11"/>
        <v>0</v>
      </c>
      <c r="E39" s="89"/>
      <c r="F39" s="90"/>
      <c r="G39" s="91" t="str">
        <f t="shared" si="13"/>
        <v>X</v>
      </c>
      <c r="H39" s="91" t="str">
        <f t="shared" si="14"/>
        <v/>
      </c>
      <c r="I39" s="91" t="str">
        <f t="shared" si="15"/>
        <v/>
      </c>
      <c r="J39" s="91" t="str">
        <f t="shared" si="16"/>
        <v/>
      </c>
      <c r="K39" s="91" t="str">
        <f t="shared" si="17"/>
        <v/>
      </c>
    </row>
    <row r="40" spans="1:11" s="6" customFormat="1" ht="27" customHeight="1" x14ac:dyDescent="0.25">
      <c r="A40" s="93" t="e">
        <f>Dirigente!#REF!</f>
        <v>#REF!</v>
      </c>
      <c r="B40" s="93"/>
      <c r="C40" s="101"/>
      <c r="D40" s="100">
        <f t="shared" si="11"/>
        <v>0</v>
      </c>
      <c r="E40" s="89"/>
      <c r="F40" s="90"/>
      <c r="G40" s="91" t="str">
        <f t="shared" si="13"/>
        <v>X</v>
      </c>
      <c r="H40" s="91" t="str">
        <f t="shared" si="14"/>
        <v/>
      </c>
      <c r="I40" s="91" t="str">
        <f t="shared" si="15"/>
        <v/>
      </c>
      <c r="J40" s="91" t="str">
        <f t="shared" si="16"/>
        <v/>
      </c>
      <c r="K40" s="91" t="str">
        <f t="shared" si="17"/>
        <v/>
      </c>
    </row>
    <row r="41" spans="1:11" s="6" customFormat="1" ht="27" customHeight="1" x14ac:dyDescent="0.25">
      <c r="A41" s="93" t="e">
        <f>Dirigente!#REF!</f>
        <v>#REF!</v>
      </c>
      <c r="B41" s="93"/>
      <c r="C41" s="101"/>
      <c r="D41" s="100">
        <f t="shared" si="11"/>
        <v>0</v>
      </c>
      <c r="E41" s="89"/>
      <c r="F41" s="90"/>
      <c r="G41" s="91" t="str">
        <f t="shared" si="13"/>
        <v>X</v>
      </c>
      <c r="H41" s="91" t="str">
        <f t="shared" si="14"/>
        <v/>
      </c>
      <c r="I41" s="91" t="str">
        <f t="shared" si="15"/>
        <v/>
      </c>
      <c r="J41" s="91" t="str">
        <f t="shared" si="16"/>
        <v/>
      </c>
      <c r="K41" s="91" t="str">
        <f t="shared" si="17"/>
        <v/>
      </c>
    </row>
    <row r="42" spans="1:11" s="6" customFormat="1" ht="27" customHeight="1" x14ac:dyDescent="0.25">
      <c r="A42" s="93" t="e">
        <f>Dirigente!#REF!</f>
        <v>#REF!</v>
      </c>
      <c r="B42" s="93"/>
      <c r="C42" s="101"/>
      <c r="D42" s="100">
        <f t="shared" si="11"/>
        <v>0</v>
      </c>
      <c r="E42" s="89"/>
      <c r="F42" s="90"/>
      <c r="G42" s="91" t="str">
        <f t="shared" si="13"/>
        <v>X</v>
      </c>
      <c r="H42" s="91" t="str">
        <f t="shared" si="14"/>
        <v/>
      </c>
      <c r="I42" s="91" t="str">
        <f t="shared" si="15"/>
        <v/>
      </c>
      <c r="J42" s="91" t="str">
        <f t="shared" si="16"/>
        <v/>
      </c>
      <c r="K42" s="91" t="str">
        <f t="shared" si="17"/>
        <v/>
      </c>
    </row>
    <row r="43" spans="1:11" s="6" customFormat="1" ht="27" customHeight="1" x14ac:dyDescent="0.25">
      <c r="A43" s="93" t="e">
        <f>Dirigente!#REF!</f>
        <v>#REF!</v>
      </c>
      <c r="B43" s="93"/>
      <c r="C43" s="101"/>
      <c r="D43" s="100">
        <f t="shared" si="11"/>
        <v>0</v>
      </c>
      <c r="E43" s="89"/>
      <c r="F43" s="90"/>
      <c r="G43" s="91" t="str">
        <f t="shared" si="13"/>
        <v>X</v>
      </c>
      <c r="H43" s="91" t="str">
        <f t="shared" si="14"/>
        <v/>
      </c>
      <c r="I43" s="91" t="str">
        <f t="shared" si="15"/>
        <v/>
      </c>
      <c r="J43" s="91" t="str">
        <f t="shared" si="16"/>
        <v/>
      </c>
      <c r="K43" s="91" t="str">
        <f t="shared" si="17"/>
        <v/>
      </c>
    </row>
    <row r="44" spans="1:11" s="6" customFormat="1" ht="27" customHeight="1" x14ac:dyDescent="0.25">
      <c r="A44" s="93" t="e">
        <f>Dirigente!#REF!</f>
        <v>#REF!</v>
      </c>
      <c r="B44" s="93"/>
      <c r="C44" s="101"/>
      <c r="D44" s="100">
        <f t="shared" si="11"/>
        <v>0</v>
      </c>
      <c r="E44" s="89"/>
      <c r="F44" s="90"/>
      <c r="G44" s="91" t="str">
        <f t="shared" si="13"/>
        <v>X</v>
      </c>
      <c r="H44" s="91" t="str">
        <f t="shared" si="14"/>
        <v/>
      </c>
      <c r="I44" s="91" t="str">
        <f t="shared" si="15"/>
        <v/>
      </c>
      <c r="J44" s="91" t="str">
        <f t="shared" si="16"/>
        <v/>
      </c>
      <c r="K44" s="91" t="str">
        <f t="shared" si="17"/>
        <v/>
      </c>
    </row>
    <row r="45" spans="1:11" s="6" customFormat="1" ht="27" customHeight="1" x14ac:dyDescent="0.25">
      <c r="A45" s="93" t="e">
        <f>Dirigente!#REF!</f>
        <v>#REF!</v>
      </c>
      <c r="B45" s="93"/>
      <c r="C45" s="101"/>
      <c r="D45" s="100">
        <f t="shared" si="11"/>
        <v>0</v>
      </c>
      <c r="E45" s="89"/>
      <c r="F45" s="90"/>
      <c r="G45" s="91" t="str">
        <f t="shared" si="13"/>
        <v>X</v>
      </c>
      <c r="H45" s="91" t="str">
        <f t="shared" si="14"/>
        <v/>
      </c>
      <c r="I45" s="91" t="str">
        <f t="shared" si="15"/>
        <v/>
      </c>
      <c r="J45" s="91" t="str">
        <f t="shared" si="16"/>
        <v/>
      </c>
      <c r="K45" s="91" t="str">
        <f t="shared" si="17"/>
        <v/>
      </c>
    </row>
    <row r="46" spans="1:11" s="6" customFormat="1" ht="27" customHeight="1" x14ac:dyDescent="0.25">
      <c r="A46" s="93" t="e">
        <f>Dirigente!#REF!</f>
        <v>#REF!</v>
      </c>
      <c r="B46" s="93"/>
      <c r="C46" s="101"/>
      <c r="D46" s="100">
        <f t="shared" si="11"/>
        <v>0</v>
      </c>
      <c r="E46" s="89"/>
      <c r="F46" s="90"/>
      <c r="G46" s="91" t="str">
        <f t="shared" si="13"/>
        <v>X</v>
      </c>
      <c r="H46" s="91" t="str">
        <f t="shared" si="14"/>
        <v/>
      </c>
      <c r="I46" s="91" t="str">
        <f t="shared" si="15"/>
        <v/>
      </c>
      <c r="J46" s="91" t="str">
        <f t="shared" si="16"/>
        <v/>
      </c>
      <c r="K46" s="91" t="str">
        <f t="shared" si="17"/>
        <v/>
      </c>
    </row>
    <row r="47" spans="1:11" s="6" customFormat="1" ht="27" customHeight="1" x14ac:dyDescent="0.25">
      <c r="A47" s="93" t="e">
        <f>Dirigente!#REF!</f>
        <v>#REF!</v>
      </c>
      <c r="B47" s="93"/>
      <c r="C47" s="101"/>
      <c r="D47" s="100">
        <f t="shared" si="11"/>
        <v>0</v>
      </c>
      <c r="E47" s="89"/>
      <c r="F47" s="90"/>
      <c r="G47" s="91" t="str">
        <f t="shared" si="13"/>
        <v>X</v>
      </c>
      <c r="H47" s="91" t="str">
        <f t="shared" si="14"/>
        <v/>
      </c>
      <c r="I47" s="91" t="str">
        <f t="shared" si="15"/>
        <v/>
      </c>
      <c r="J47" s="91" t="str">
        <f t="shared" si="16"/>
        <v/>
      </c>
      <c r="K47" s="91" t="str">
        <f t="shared" si="17"/>
        <v/>
      </c>
    </row>
    <row r="48" spans="1:11" ht="42" customHeight="1" x14ac:dyDescent="0.25">
      <c r="A48" s="192" t="s">
        <v>248</v>
      </c>
      <c r="B48" s="192" t="s">
        <v>249</v>
      </c>
      <c r="C48" s="85" t="s">
        <v>239</v>
      </c>
      <c r="D48" s="100" t="s">
        <v>530</v>
      </c>
      <c r="E48" s="85" t="s">
        <v>240</v>
      </c>
      <c r="F48" s="85" t="s">
        <v>241</v>
      </c>
      <c r="G48" s="85" t="s">
        <v>250</v>
      </c>
      <c r="H48" s="85" t="s">
        <v>251</v>
      </c>
      <c r="I48" s="85" t="s">
        <v>252</v>
      </c>
      <c r="J48" s="85" t="s">
        <v>253</v>
      </c>
      <c r="K48" s="85" t="s">
        <v>254</v>
      </c>
    </row>
    <row r="49" spans="1:11" s="6" customFormat="1" ht="49.5" customHeight="1" x14ac:dyDescent="0.25">
      <c r="A49" s="93" t="s">
        <v>310</v>
      </c>
      <c r="B49" s="93" t="s">
        <v>311</v>
      </c>
      <c r="C49" s="101">
        <v>20</v>
      </c>
      <c r="D49" s="100">
        <f t="shared" si="11"/>
        <v>20</v>
      </c>
      <c r="E49" s="89">
        <f>F49/100</f>
        <v>0</v>
      </c>
      <c r="F49" s="90"/>
      <c r="G49" s="91" t="str">
        <f t="shared" si="7"/>
        <v>X</v>
      </c>
      <c r="H49" s="91" t="str">
        <f t="shared" si="8"/>
        <v/>
      </c>
      <c r="I49" s="91" t="str">
        <f t="shared" si="9"/>
        <v/>
      </c>
      <c r="J49" s="91" t="str">
        <f t="shared" si="10"/>
        <v/>
      </c>
      <c r="K49" s="91" t="str">
        <f t="shared" ref="K49:K55" si="18">IF(AND(F49&gt;90,F49&lt;=100),"X","")</f>
        <v/>
      </c>
    </row>
    <row r="50" spans="1:11" s="6" customFormat="1" ht="18.75" customHeight="1" x14ac:dyDescent="0.25">
      <c r="A50" s="93"/>
      <c r="B50" s="93"/>
      <c r="C50" s="101"/>
      <c r="D50" s="100">
        <f t="shared" si="11"/>
        <v>0</v>
      </c>
      <c r="E50" s="89">
        <f t="shared" ref="E50:E55" si="19">F50/100</f>
        <v>0</v>
      </c>
      <c r="F50" s="90"/>
      <c r="G50" s="91" t="str">
        <f t="shared" si="7"/>
        <v>X</v>
      </c>
      <c r="H50" s="91" t="str">
        <f t="shared" si="8"/>
        <v/>
      </c>
      <c r="I50" s="91" t="str">
        <f t="shared" si="9"/>
        <v/>
      </c>
      <c r="J50" s="91" t="str">
        <f t="shared" si="10"/>
        <v/>
      </c>
      <c r="K50" s="91" t="str">
        <f t="shared" si="18"/>
        <v/>
      </c>
    </row>
    <row r="51" spans="1:11" s="6" customFormat="1" ht="18.75" customHeight="1" x14ac:dyDescent="0.25">
      <c r="A51" s="93"/>
      <c r="B51" s="93"/>
      <c r="C51" s="101"/>
      <c r="D51" s="100">
        <f t="shared" si="11"/>
        <v>0</v>
      </c>
      <c r="E51" s="89">
        <f t="shared" si="19"/>
        <v>0</v>
      </c>
      <c r="F51" s="90"/>
      <c r="G51" s="91" t="str">
        <f>IF(F51&lt;=20,"X","")</f>
        <v>X</v>
      </c>
      <c r="H51" s="91" t="str">
        <f>IF(AND(F51&gt;20,F51&lt;=50),"X","")</f>
        <v/>
      </c>
      <c r="I51" s="91" t="str">
        <f>IF(AND(F51&gt;50,F51&lt;=70),"X","")</f>
        <v/>
      </c>
      <c r="J51" s="91" t="str">
        <f>IF(AND(F51&gt;70,F51&lt;=90),"X","")</f>
        <v/>
      </c>
      <c r="K51" s="91" t="str">
        <f t="shared" si="18"/>
        <v/>
      </c>
    </row>
    <row r="52" spans="1:11" s="6" customFormat="1" ht="18.75" customHeight="1" x14ac:dyDescent="0.25">
      <c r="A52" s="93"/>
      <c r="B52" s="93"/>
      <c r="C52" s="101"/>
      <c r="D52" s="100">
        <f t="shared" si="11"/>
        <v>0</v>
      </c>
      <c r="E52" s="89">
        <f t="shared" si="19"/>
        <v>0</v>
      </c>
      <c r="F52" s="90"/>
      <c r="G52" s="91" t="str">
        <f>IF(F52&lt;=20,"X","")</f>
        <v>X</v>
      </c>
      <c r="H52" s="91" t="str">
        <f>IF(AND(F52&gt;20,F52&lt;=50),"X","")</f>
        <v/>
      </c>
      <c r="I52" s="91" t="str">
        <f>IF(AND(F52&gt;50,F52&lt;=70),"X","")</f>
        <v/>
      </c>
      <c r="J52" s="91" t="str">
        <f>IF(AND(F52&gt;70,F52&lt;=90),"X","")</f>
        <v/>
      </c>
      <c r="K52" s="91" t="str">
        <f t="shared" si="18"/>
        <v/>
      </c>
    </row>
    <row r="53" spans="1:11" s="6" customFormat="1" ht="18.75" customHeight="1" x14ac:dyDescent="0.25">
      <c r="A53" s="93"/>
      <c r="B53" s="93"/>
      <c r="C53" s="101"/>
      <c r="D53" s="100">
        <f t="shared" si="11"/>
        <v>0</v>
      </c>
      <c r="E53" s="89">
        <f t="shared" si="19"/>
        <v>0</v>
      </c>
      <c r="F53" s="90"/>
      <c r="G53" s="91" t="str">
        <f>IF(F53&lt;=20,"X","")</f>
        <v>X</v>
      </c>
      <c r="H53" s="91" t="str">
        <f>IF(AND(F53&gt;20,F53&lt;=50),"X","")</f>
        <v/>
      </c>
      <c r="I53" s="91" t="str">
        <f>IF(AND(F53&gt;50,F53&lt;=70),"X","")</f>
        <v/>
      </c>
      <c r="J53" s="91" t="str">
        <f>IF(AND(F53&gt;70,F53&lt;=90),"X","")</f>
        <v/>
      </c>
      <c r="K53" s="91" t="str">
        <f t="shared" si="18"/>
        <v/>
      </c>
    </row>
    <row r="54" spans="1:11" s="6" customFormat="1" ht="18.75" customHeight="1" x14ac:dyDescent="0.25">
      <c r="A54" s="93"/>
      <c r="B54" s="93"/>
      <c r="C54" s="101"/>
      <c r="D54" s="100">
        <f t="shared" si="11"/>
        <v>0</v>
      </c>
      <c r="E54" s="89">
        <f t="shared" si="19"/>
        <v>0</v>
      </c>
      <c r="F54" s="90"/>
      <c r="G54" s="91" t="str">
        <f>IF(F54&lt;=20,"X","")</f>
        <v>X</v>
      </c>
      <c r="H54" s="91" t="str">
        <f>IF(AND(F54&gt;20,F54&lt;=50),"X","")</f>
        <v/>
      </c>
      <c r="I54" s="91" t="str">
        <f>IF(AND(F54&gt;50,F54&lt;=70),"X","")</f>
        <v/>
      </c>
      <c r="J54" s="91" t="str">
        <f>IF(AND(F54&gt;70,F54&lt;=90),"X","")</f>
        <v/>
      </c>
      <c r="K54" s="91" t="str">
        <f t="shared" si="18"/>
        <v/>
      </c>
    </row>
    <row r="55" spans="1:11" s="6" customFormat="1" ht="18.75" customHeight="1" x14ac:dyDescent="0.25">
      <c r="A55" s="93"/>
      <c r="B55" s="93"/>
      <c r="C55" s="101"/>
      <c r="D55" s="100">
        <f t="shared" si="11"/>
        <v>0</v>
      </c>
      <c r="E55" s="89">
        <f t="shared" si="19"/>
        <v>0</v>
      </c>
      <c r="F55" s="90"/>
      <c r="G55" s="91" t="str">
        <f>IF(F55&lt;=20,"X","")</f>
        <v>X</v>
      </c>
      <c r="H55" s="91" t="str">
        <f>IF(AND(F55&gt;20,F55&lt;=50),"X","")</f>
        <v/>
      </c>
      <c r="I55" s="91" t="str">
        <f>IF(AND(F55&gt;50,F55&lt;=70),"X","")</f>
        <v/>
      </c>
      <c r="J55" s="91" t="str">
        <f>IF(AND(F55&gt;70,F55&lt;=90),"X","")</f>
        <v/>
      </c>
      <c r="K55" s="91" t="str">
        <f t="shared" si="18"/>
        <v/>
      </c>
    </row>
    <row r="56" spans="1:11" ht="25.5" x14ac:dyDescent="0.25">
      <c r="A56" s="94" t="s">
        <v>255</v>
      </c>
      <c r="B56" s="95" t="str">
        <f>IF(C56=40,"Pesatura Adeguata","Pesatura Inadeguata")</f>
        <v>Pesatura Adeguata</v>
      </c>
      <c r="C56" s="101">
        <f>SUM(C24:C51)</f>
        <v>40</v>
      </c>
      <c r="D56" s="101"/>
      <c r="E56" s="192"/>
      <c r="F56" s="97">
        <f>SUM(H56:K56)/C56</f>
        <v>0</v>
      </c>
      <c r="G56" s="102"/>
      <c r="H56" s="103">
        <f>IF(H24="x",C24*E24)+IF(H25="x",C25*E25)+IF(H26="x",C26*E26)+IF(H27="x",C27*E27)+IF(H28="x",C28*E28)+IF(H29="x",C29*E29)+IF(H30="x",C30*E30)+IF(H31="x",C31*E31)+IF(H32="x",C32*E32)+IF(H33="x",C33*E33)+IF(H34="x",C34*E34)+IF(H35="x",C35*E35)+IF(H36="x",C36*E36)+IF(H37="x",C37*E37)+IF(H38="x",C38*E38)+IF(H39="x",C39*E39)+IF(H40="x",C40*E40)+IF(H41="x",C41*E41)+IF(H42="x",C42*E42)+IF(H43="x",C43*E43)+IF(H44="x",C44*E44)+IF(H45="x",C45*E45)+IF(H46="x",C46*E46)+IF(H47="x",C47*E47)+IF(H48="x",C48*E48)+IF(H49="x",C49*E49)+IF(H50="x",C50*E50)+IF(H51="x",C51*E51)+IF(H52="x",C52*E52)+IF(H53="x",C53*E53)+IF(H54="x",C54*E54)+IF(H55="x",C55*E55)</f>
        <v>0</v>
      </c>
      <c r="I56" s="103">
        <f>IF(I24="x",C24*E24)+IF(I25="x",C25*E25)+IF(I26="x",C26*E26)+IF(I27="x",C27*E27)+IF(I28="x",C28*E28)+IF(I29="x",C29*E29)+IF(I30="x",C30*E30)+IF(I31="x",C31*E31)+IF(I32="x",C32*E32)+IF(I33="x",C33*E33)+IF(I34="x",C34*E34)+IF(I35="x",C35*E35)+IF(I36="x",C36*E36)+IF(I37="x",C37*E37)+IF(I38="x",C38*E38)+IF(I39="x",C39*E39)+IF(I40="x",C40*E40)+IF(I41="x",C41*E41)+IF(I42="x",C42*E42)+IF(I43="x",C43*E43)+IF(I44="x",C44*E44)+IF(I45="x",C45*E45)+IF(I46="x",C46*E46)+IF(I47="x",C47*E47)+IF(I48="x",C48*E48)+IF(I49="x",C49*E49)+IF(I50="x",C50*E50)+IF(I51="x",C51*E51)+IF(I52="x",C52*E52)+IF(I53="x",C53*E53)+IF(I54="x",C54*E54)+IF(I55="x",C55*E55)</f>
        <v>0</v>
      </c>
      <c r="J56" s="103">
        <f>IF(J24="x",C24*E24)+IF(J25="x",C25*E25)+IF(J26="x",C26*E26)+IF(J27="x",C27*E27)+IF(J28="x",C28*E28)+IF(J29="x",C29*E29)+IF(J30="x",C30*E30)+IF(J31="x",C31*E31)+IF(J32="x",C32*E32)+IF(J33="x",C33*E33)+IF(J34="x",C34*E34)+IF(J35="x",C35*E35)+IF(J36="x",C36*E36)+IF(J37="x",C37*E37)+IF(J38="x",C38*E38)+IF(J39="x",C39*E39)+IF(J40="x",C40*E40)+IF(J41="x",C41*E41)+IF(J42="x",C42*E42)+IF(J43="x",C43*E43)+IF(J44="x",C44*E44)+IF(J45="x",C45*E45)+IF(J46="x",C46*E46)+IF(J47="x",C47*E47)+IF(J48="x",C48*E48)+IF(J49="x",C49*E49)+IF(J50="x",C50*E50)+IF(J51="x",C51*E51)+IF(J52="x",C52*E52)+IF(J53="x",C53*E53)+IF(J54="x",C54*E54)+IF(J55="x",C55*E55)</f>
        <v>0</v>
      </c>
      <c r="K56" s="103">
        <f>IF(K24="x",C24*E24)+IF(K25="x",C25*E25)+IF(K26="x",C26*E26)+IF(K27="x",C27*E27)+IF(K28="x",C28*E28)+IF(K29="x",C29*E29)+IF(K30="x",C30*E30)+IF(K31="x",C31*E31)+IF(K32="x",C32*E32)+IF(K33="x",C33*E33)+IF(K34="x",C34*E34)+IF(K35="x",C35*E35)+IF(K36="x",C36*E36)+IF(K37="x",C37*E37)+IF(K38="x",C38*E38)+IF(K39="x",C39*E39)+IF(K40="x",C40*E40)+IF(K41="x",C41*E41)+IF(K42="x",C42*E42)+IF(K43="x",C43*E43)+IF(K44="x",C44*E44)+IF(K45="x",C45*E45)+IF(K46="x",C46*E46)+IF(K47="x",C47*E47)+IF(K48="x",C48*E48)+IF(K49="x",C49*E49)+IF(K50="x",C50*E50)+IF(K51="x",C51*E51)+IF(K52="x",C52*E52)+IF(K53="x",C53*E53)+IF(K54="x",C54*E54)+IF(K55="x",C55*E55)</f>
        <v>0</v>
      </c>
    </row>
    <row r="57" spans="1:11" ht="18" customHeight="1" x14ac:dyDescent="0.25">
      <c r="A57" s="104"/>
      <c r="B57" s="105"/>
      <c r="C57" s="106"/>
      <c r="D57" s="106"/>
      <c r="E57" s="106" t="s">
        <v>256</v>
      </c>
      <c r="F57" s="107"/>
      <c r="G57" s="108"/>
      <c r="H57" s="108"/>
      <c r="I57" s="108"/>
      <c r="J57" s="108"/>
      <c r="K57" s="109"/>
    </row>
    <row r="58" spans="1:11" ht="16.5" customHeight="1" x14ac:dyDescent="0.25">
      <c r="A58" s="536" t="s">
        <v>257</v>
      </c>
      <c r="B58" s="537"/>
      <c r="C58" s="96">
        <f>SUM(H21:K21)</f>
        <v>0</v>
      </c>
      <c r="D58" s="292"/>
      <c r="E58" s="110">
        <f>C58/60</f>
        <v>0</v>
      </c>
      <c r="F58" s="111"/>
      <c r="G58" s="112"/>
      <c r="H58" s="112"/>
      <c r="I58" s="112"/>
      <c r="J58" s="112"/>
      <c r="K58" s="113"/>
    </row>
    <row r="59" spans="1:11" ht="17.25" customHeight="1" x14ac:dyDescent="0.25">
      <c r="A59" s="114" t="s">
        <v>200</v>
      </c>
      <c r="B59" s="115"/>
      <c r="C59" s="116"/>
      <c r="D59" s="116"/>
      <c r="E59" s="116"/>
      <c r="F59" s="538" t="s">
        <v>258</v>
      </c>
      <c r="G59" s="538"/>
      <c r="H59" s="539"/>
      <c r="I59" s="117">
        <f>C58+C60</f>
        <v>0</v>
      </c>
      <c r="J59" s="116" t="s">
        <v>259</v>
      </c>
      <c r="K59" s="118"/>
    </row>
    <row r="60" spans="1:11" ht="16.5" customHeight="1" x14ac:dyDescent="0.25">
      <c r="A60" s="536" t="s">
        <v>260</v>
      </c>
      <c r="B60" s="537"/>
      <c r="C60" s="96">
        <f>SUM(G56:K56)</f>
        <v>0</v>
      </c>
      <c r="D60" s="292"/>
      <c r="E60" s="110" t="s">
        <v>256</v>
      </c>
      <c r="F60" s="111"/>
      <c r="G60" s="112"/>
      <c r="H60" s="112"/>
      <c r="I60" s="112"/>
      <c r="J60" s="112"/>
      <c r="K60" s="113"/>
    </row>
    <row r="61" spans="1:11" ht="26.25" customHeight="1" x14ac:dyDescent="0.25">
      <c r="A61" s="119"/>
      <c r="B61" s="120"/>
      <c r="C61" s="120"/>
      <c r="D61" s="120"/>
      <c r="E61" s="120"/>
      <c r="F61" s="121"/>
      <c r="G61" s="122"/>
      <c r="H61" s="122"/>
      <c r="I61" s="122"/>
      <c r="J61" s="122"/>
      <c r="K61" s="123"/>
    </row>
  </sheetData>
  <mergeCells count="10">
    <mergeCell ref="A58:B58"/>
    <mergeCell ref="F59:H59"/>
    <mergeCell ref="A60:B60"/>
    <mergeCell ref="A1:K1"/>
    <mergeCell ref="A6:F8"/>
    <mergeCell ref="G6:K6"/>
    <mergeCell ref="A9:K9"/>
    <mergeCell ref="A22:C22"/>
    <mergeCell ref="F22:H22"/>
    <mergeCell ref="I22:K22"/>
  </mergeCells>
  <conditionalFormatting sqref="B21 B56:B57">
    <cfRule type="cellIs" dxfId="44" priority="31" stopIfTrue="1" operator="equal">
      <formula>"Pesatura Inadeguata"</formula>
    </cfRule>
  </conditionalFormatting>
  <conditionalFormatting sqref="G11:G47">
    <cfRule type="cellIs" dxfId="43" priority="6" stopIfTrue="1" operator="equal">
      <formula>"x"</formula>
    </cfRule>
  </conditionalFormatting>
  <conditionalFormatting sqref="G49:G55">
    <cfRule type="cellIs" dxfId="42" priority="12" stopIfTrue="1" operator="equal">
      <formula>"x"</formula>
    </cfRule>
  </conditionalFormatting>
  <conditionalFormatting sqref="H11:H47">
    <cfRule type="cellIs" dxfId="41" priority="15" stopIfTrue="1" operator="equal">
      <formula>"x"</formula>
    </cfRule>
    <cfRule type="cellIs" dxfId="40" priority="17" stopIfTrue="1" operator="equal">
      <formula>"x"</formula>
    </cfRule>
  </conditionalFormatting>
  <conditionalFormatting sqref="H13:H20">
    <cfRule type="cellIs" dxfId="39" priority="3" stopIfTrue="1" operator="equal">
      <formula>"x"</formula>
    </cfRule>
    <cfRule type="cellIs" dxfId="38" priority="5" stopIfTrue="1" operator="equal">
      <formula>"x"</formula>
    </cfRule>
  </conditionalFormatting>
  <conditionalFormatting sqref="H49:H55">
    <cfRule type="cellIs" dxfId="37" priority="9" stopIfTrue="1" operator="equal">
      <formula>"x"</formula>
    </cfRule>
    <cfRule type="cellIs" dxfId="36" priority="11" stopIfTrue="1" operator="equal">
      <formula>"x"</formula>
    </cfRule>
  </conditionalFormatting>
  <conditionalFormatting sqref="I11:I47">
    <cfRule type="cellIs" dxfId="35" priority="4" stopIfTrue="1" operator="equal">
      <formula>"x"</formula>
    </cfRule>
  </conditionalFormatting>
  <conditionalFormatting sqref="I49:I55">
    <cfRule type="cellIs" dxfId="34" priority="10" stopIfTrue="1" operator="equal">
      <formula>"x"</formula>
    </cfRule>
  </conditionalFormatting>
  <conditionalFormatting sqref="J11:J47">
    <cfRule type="cellIs" dxfId="33" priority="2" stopIfTrue="1" operator="equal">
      <formula>"x"</formula>
    </cfRule>
  </conditionalFormatting>
  <conditionalFormatting sqref="J49:J55">
    <cfRule type="cellIs" dxfId="32" priority="8" stopIfTrue="1" operator="equal">
      <formula>"x"</formula>
    </cfRule>
  </conditionalFormatting>
  <conditionalFormatting sqref="K11:K47">
    <cfRule type="cellIs" dxfId="31" priority="1" stopIfTrue="1" operator="equal">
      <formula>"x"</formula>
    </cfRule>
  </conditionalFormatting>
  <conditionalFormatting sqref="K49:K55">
    <cfRule type="cellIs" dxfId="30" priority="7" stopIfTrue="1" operator="equal">
      <formula>"x"</formula>
    </cfRule>
  </conditionalFormatting>
  <dataValidations count="2">
    <dataValidation type="list" allowBlank="1" showInputMessage="1" showErrorMessage="1" sqref="WVJ983088:WVJ983095 IX48:IX55 ST48:ST55 ACP48:ACP55 AML48:AML55 AWH48:AWH55 BGD48:BGD55 BPZ48:BPZ55 BZV48:BZV55 CJR48:CJR55 CTN48:CTN55 DDJ48:DDJ55 DNF48:DNF55 DXB48:DXB55 EGX48:EGX55 EQT48:EQT55 FAP48:FAP55 FKL48:FKL55 FUH48:FUH55 GED48:GED55 GNZ48:GNZ55 GXV48:GXV55 HHR48:HHR55 HRN48:HRN55 IBJ48:IBJ55 ILF48:ILF55 IVB48:IVB55 JEX48:JEX55 JOT48:JOT55 JYP48:JYP55 KIL48:KIL55 KSH48:KSH55 LCD48:LCD55 LLZ48:LLZ55 LVV48:LVV55 MFR48:MFR55 MPN48:MPN55 MZJ48:MZJ55 NJF48:NJF55 NTB48:NTB55 OCX48:OCX55 OMT48:OMT55 OWP48:OWP55 PGL48:PGL55 PQH48:PQH55 QAD48:QAD55 QJZ48:QJZ55 QTV48:QTV55 RDR48:RDR55 RNN48:RNN55 RXJ48:RXJ55 SHF48:SHF55 SRB48:SRB55 TAX48:TAX55 TKT48:TKT55 TUP48:TUP55 UEL48:UEL55 UOH48:UOH55 UYD48:UYD55 VHZ48:VHZ55 VRV48:VRV55 WBR48:WBR55 WLN48:WLN55 WVJ48:WVJ55 A65584:A65591 IX65584:IX65591 ST65584:ST65591 ACP65584:ACP65591 AML65584:AML65591 AWH65584:AWH65591 BGD65584:BGD65591 BPZ65584:BPZ65591 BZV65584:BZV65591 CJR65584:CJR65591 CTN65584:CTN65591 DDJ65584:DDJ65591 DNF65584:DNF65591 DXB65584:DXB65591 EGX65584:EGX65591 EQT65584:EQT65591 FAP65584:FAP65591 FKL65584:FKL65591 FUH65584:FUH65591 GED65584:GED65591 GNZ65584:GNZ65591 GXV65584:GXV65591 HHR65584:HHR65591 HRN65584:HRN65591 IBJ65584:IBJ65591 ILF65584:ILF65591 IVB65584:IVB65591 JEX65584:JEX65591 JOT65584:JOT65591 JYP65584:JYP65591 KIL65584:KIL65591 KSH65584:KSH65591 LCD65584:LCD65591 LLZ65584:LLZ65591 LVV65584:LVV65591 MFR65584:MFR65591 MPN65584:MPN65591 MZJ65584:MZJ65591 NJF65584:NJF65591 NTB65584:NTB65591 OCX65584:OCX65591 OMT65584:OMT65591 OWP65584:OWP65591 PGL65584:PGL65591 PQH65584:PQH65591 QAD65584:QAD65591 QJZ65584:QJZ65591 QTV65584:QTV65591 RDR65584:RDR65591 RNN65584:RNN65591 RXJ65584:RXJ65591 SHF65584:SHF65591 SRB65584:SRB65591 TAX65584:TAX65591 TKT65584:TKT65591 TUP65584:TUP65591 UEL65584:UEL65591 UOH65584:UOH65591 UYD65584:UYD65591 VHZ65584:VHZ65591 VRV65584:VRV65591 WBR65584:WBR65591 WLN65584:WLN65591 WVJ65584:WVJ65591 A131120:A131127 IX131120:IX131127 ST131120:ST131127 ACP131120:ACP131127 AML131120:AML131127 AWH131120:AWH131127 BGD131120:BGD131127 BPZ131120:BPZ131127 BZV131120:BZV131127 CJR131120:CJR131127 CTN131120:CTN131127 DDJ131120:DDJ131127 DNF131120:DNF131127 DXB131120:DXB131127 EGX131120:EGX131127 EQT131120:EQT131127 FAP131120:FAP131127 FKL131120:FKL131127 FUH131120:FUH131127 GED131120:GED131127 GNZ131120:GNZ131127 GXV131120:GXV131127 HHR131120:HHR131127 HRN131120:HRN131127 IBJ131120:IBJ131127 ILF131120:ILF131127 IVB131120:IVB131127 JEX131120:JEX131127 JOT131120:JOT131127 JYP131120:JYP131127 KIL131120:KIL131127 KSH131120:KSH131127 LCD131120:LCD131127 LLZ131120:LLZ131127 LVV131120:LVV131127 MFR131120:MFR131127 MPN131120:MPN131127 MZJ131120:MZJ131127 NJF131120:NJF131127 NTB131120:NTB131127 OCX131120:OCX131127 OMT131120:OMT131127 OWP131120:OWP131127 PGL131120:PGL131127 PQH131120:PQH131127 QAD131120:QAD131127 QJZ131120:QJZ131127 QTV131120:QTV131127 RDR131120:RDR131127 RNN131120:RNN131127 RXJ131120:RXJ131127 SHF131120:SHF131127 SRB131120:SRB131127 TAX131120:TAX131127 TKT131120:TKT131127 TUP131120:TUP131127 UEL131120:UEL131127 UOH131120:UOH131127 UYD131120:UYD131127 VHZ131120:VHZ131127 VRV131120:VRV131127 WBR131120:WBR131127 WLN131120:WLN131127 WVJ131120:WVJ131127 A196656:A196663 IX196656:IX196663 ST196656:ST196663 ACP196656:ACP196663 AML196656:AML196663 AWH196656:AWH196663 BGD196656:BGD196663 BPZ196656:BPZ196663 BZV196656:BZV196663 CJR196656:CJR196663 CTN196656:CTN196663 DDJ196656:DDJ196663 DNF196656:DNF196663 DXB196656:DXB196663 EGX196656:EGX196663 EQT196656:EQT196663 FAP196656:FAP196663 FKL196656:FKL196663 FUH196656:FUH196663 GED196656:GED196663 GNZ196656:GNZ196663 GXV196656:GXV196663 HHR196656:HHR196663 HRN196656:HRN196663 IBJ196656:IBJ196663 ILF196656:ILF196663 IVB196656:IVB196663 JEX196656:JEX196663 JOT196656:JOT196663 JYP196656:JYP196663 KIL196656:KIL196663 KSH196656:KSH196663 LCD196656:LCD196663 LLZ196656:LLZ196663 LVV196656:LVV196663 MFR196656:MFR196663 MPN196656:MPN196663 MZJ196656:MZJ196663 NJF196656:NJF196663 NTB196656:NTB196663 OCX196656:OCX196663 OMT196656:OMT196663 OWP196656:OWP196663 PGL196656:PGL196663 PQH196656:PQH196663 QAD196656:QAD196663 QJZ196656:QJZ196663 QTV196656:QTV196663 RDR196656:RDR196663 RNN196656:RNN196663 RXJ196656:RXJ196663 SHF196656:SHF196663 SRB196656:SRB196663 TAX196656:TAX196663 TKT196656:TKT196663 TUP196656:TUP196663 UEL196656:UEL196663 UOH196656:UOH196663 UYD196656:UYD196663 VHZ196656:VHZ196663 VRV196656:VRV196663 WBR196656:WBR196663 WLN196656:WLN196663 WVJ196656:WVJ196663 A262192:A262199 IX262192:IX262199 ST262192:ST262199 ACP262192:ACP262199 AML262192:AML262199 AWH262192:AWH262199 BGD262192:BGD262199 BPZ262192:BPZ262199 BZV262192:BZV262199 CJR262192:CJR262199 CTN262192:CTN262199 DDJ262192:DDJ262199 DNF262192:DNF262199 DXB262192:DXB262199 EGX262192:EGX262199 EQT262192:EQT262199 FAP262192:FAP262199 FKL262192:FKL262199 FUH262192:FUH262199 GED262192:GED262199 GNZ262192:GNZ262199 GXV262192:GXV262199 HHR262192:HHR262199 HRN262192:HRN262199 IBJ262192:IBJ262199 ILF262192:ILF262199 IVB262192:IVB262199 JEX262192:JEX262199 JOT262192:JOT262199 JYP262192:JYP262199 KIL262192:KIL262199 KSH262192:KSH262199 LCD262192:LCD262199 LLZ262192:LLZ262199 LVV262192:LVV262199 MFR262192:MFR262199 MPN262192:MPN262199 MZJ262192:MZJ262199 NJF262192:NJF262199 NTB262192:NTB262199 OCX262192:OCX262199 OMT262192:OMT262199 OWP262192:OWP262199 PGL262192:PGL262199 PQH262192:PQH262199 QAD262192:QAD262199 QJZ262192:QJZ262199 QTV262192:QTV262199 RDR262192:RDR262199 RNN262192:RNN262199 RXJ262192:RXJ262199 SHF262192:SHF262199 SRB262192:SRB262199 TAX262192:TAX262199 TKT262192:TKT262199 TUP262192:TUP262199 UEL262192:UEL262199 UOH262192:UOH262199 UYD262192:UYD262199 VHZ262192:VHZ262199 VRV262192:VRV262199 WBR262192:WBR262199 WLN262192:WLN262199 WVJ262192:WVJ262199 A327728:A327735 IX327728:IX327735 ST327728:ST327735 ACP327728:ACP327735 AML327728:AML327735 AWH327728:AWH327735 BGD327728:BGD327735 BPZ327728:BPZ327735 BZV327728:BZV327735 CJR327728:CJR327735 CTN327728:CTN327735 DDJ327728:DDJ327735 DNF327728:DNF327735 DXB327728:DXB327735 EGX327728:EGX327735 EQT327728:EQT327735 FAP327728:FAP327735 FKL327728:FKL327735 FUH327728:FUH327735 GED327728:GED327735 GNZ327728:GNZ327735 GXV327728:GXV327735 HHR327728:HHR327735 HRN327728:HRN327735 IBJ327728:IBJ327735 ILF327728:ILF327735 IVB327728:IVB327735 JEX327728:JEX327735 JOT327728:JOT327735 JYP327728:JYP327735 KIL327728:KIL327735 KSH327728:KSH327735 LCD327728:LCD327735 LLZ327728:LLZ327735 LVV327728:LVV327735 MFR327728:MFR327735 MPN327728:MPN327735 MZJ327728:MZJ327735 NJF327728:NJF327735 NTB327728:NTB327735 OCX327728:OCX327735 OMT327728:OMT327735 OWP327728:OWP327735 PGL327728:PGL327735 PQH327728:PQH327735 QAD327728:QAD327735 QJZ327728:QJZ327735 QTV327728:QTV327735 RDR327728:RDR327735 RNN327728:RNN327735 RXJ327728:RXJ327735 SHF327728:SHF327735 SRB327728:SRB327735 TAX327728:TAX327735 TKT327728:TKT327735 TUP327728:TUP327735 UEL327728:UEL327735 UOH327728:UOH327735 UYD327728:UYD327735 VHZ327728:VHZ327735 VRV327728:VRV327735 WBR327728:WBR327735 WLN327728:WLN327735 WVJ327728:WVJ327735 A393264:A393271 IX393264:IX393271 ST393264:ST393271 ACP393264:ACP393271 AML393264:AML393271 AWH393264:AWH393271 BGD393264:BGD393271 BPZ393264:BPZ393271 BZV393264:BZV393271 CJR393264:CJR393271 CTN393264:CTN393271 DDJ393264:DDJ393271 DNF393264:DNF393271 DXB393264:DXB393271 EGX393264:EGX393271 EQT393264:EQT393271 FAP393264:FAP393271 FKL393264:FKL393271 FUH393264:FUH393271 GED393264:GED393271 GNZ393264:GNZ393271 GXV393264:GXV393271 HHR393264:HHR393271 HRN393264:HRN393271 IBJ393264:IBJ393271 ILF393264:ILF393271 IVB393264:IVB393271 JEX393264:JEX393271 JOT393264:JOT393271 JYP393264:JYP393271 KIL393264:KIL393271 KSH393264:KSH393271 LCD393264:LCD393271 LLZ393264:LLZ393271 LVV393264:LVV393271 MFR393264:MFR393271 MPN393264:MPN393271 MZJ393264:MZJ393271 NJF393264:NJF393271 NTB393264:NTB393271 OCX393264:OCX393271 OMT393264:OMT393271 OWP393264:OWP393271 PGL393264:PGL393271 PQH393264:PQH393271 QAD393264:QAD393271 QJZ393264:QJZ393271 QTV393264:QTV393271 RDR393264:RDR393271 RNN393264:RNN393271 RXJ393264:RXJ393271 SHF393264:SHF393271 SRB393264:SRB393271 TAX393264:TAX393271 TKT393264:TKT393271 TUP393264:TUP393271 UEL393264:UEL393271 UOH393264:UOH393271 UYD393264:UYD393271 VHZ393264:VHZ393271 VRV393264:VRV393271 WBR393264:WBR393271 WLN393264:WLN393271 WVJ393264:WVJ393271 A458800:A458807 IX458800:IX458807 ST458800:ST458807 ACP458800:ACP458807 AML458800:AML458807 AWH458800:AWH458807 BGD458800:BGD458807 BPZ458800:BPZ458807 BZV458800:BZV458807 CJR458800:CJR458807 CTN458800:CTN458807 DDJ458800:DDJ458807 DNF458800:DNF458807 DXB458800:DXB458807 EGX458800:EGX458807 EQT458800:EQT458807 FAP458800:FAP458807 FKL458800:FKL458807 FUH458800:FUH458807 GED458800:GED458807 GNZ458800:GNZ458807 GXV458800:GXV458807 HHR458800:HHR458807 HRN458800:HRN458807 IBJ458800:IBJ458807 ILF458800:ILF458807 IVB458800:IVB458807 JEX458800:JEX458807 JOT458800:JOT458807 JYP458800:JYP458807 KIL458800:KIL458807 KSH458800:KSH458807 LCD458800:LCD458807 LLZ458800:LLZ458807 LVV458800:LVV458807 MFR458800:MFR458807 MPN458800:MPN458807 MZJ458800:MZJ458807 NJF458800:NJF458807 NTB458800:NTB458807 OCX458800:OCX458807 OMT458800:OMT458807 OWP458800:OWP458807 PGL458800:PGL458807 PQH458800:PQH458807 QAD458800:QAD458807 QJZ458800:QJZ458807 QTV458800:QTV458807 RDR458800:RDR458807 RNN458800:RNN458807 RXJ458800:RXJ458807 SHF458800:SHF458807 SRB458800:SRB458807 TAX458800:TAX458807 TKT458800:TKT458807 TUP458800:TUP458807 UEL458800:UEL458807 UOH458800:UOH458807 UYD458800:UYD458807 VHZ458800:VHZ458807 VRV458800:VRV458807 WBR458800:WBR458807 WLN458800:WLN458807 WVJ458800:WVJ458807 A524336:A524343 IX524336:IX524343 ST524336:ST524343 ACP524336:ACP524343 AML524336:AML524343 AWH524336:AWH524343 BGD524336:BGD524343 BPZ524336:BPZ524343 BZV524336:BZV524343 CJR524336:CJR524343 CTN524336:CTN524343 DDJ524336:DDJ524343 DNF524336:DNF524343 DXB524336:DXB524343 EGX524336:EGX524343 EQT524336:EQT524343 FAP524336:FAP524343 FKL524336:FKL524343 FUH524336:FUH524343 GED524336:GED524343 GNZ524336:GNZ524343 GXV524336:GXV524343 HHR524336:HHR524343 HRN524336:HRN524343 IBJ524336:IBJ524343 ILF524336:ILF524343 IVB524336:IVB524343 JEX524336:JEX524343 JOT524336:JOT524343 JYP524336:JYP524343 KIL524336:KIL524343 KSH524336:KSH524343 LCD524336:LCD524343 LLZ524336:LLZ524343 LVV524336:LVV524343 MFR524336:MFR524343 MPN524336:MPN524343 MZJ524336:MZJ524343 NJF524336:NJF524343 NTB524336:NTB524343 OCX524336:OCX524343 OMT524336:OMT524343 OWP524336:OWP524343 PGL524336:PGL524343 PQH524336:PQH524343 QAD524336:QAD524343 QJZ524336:QJZ524343 QTV524336:QTV524343 RDR524336:RDR524343 RNN524336:RNN524343 RXJ524336:RXJ524343 SHF524336:SHF524343 SRB524336:SRB524343 TAX524336:TAX524343 TKT524336:TKT524343 TUP524336:TUP524343 UEL524336:UEL524343 UOH524336:UOH524343 UYD524336:UYD524343 VHZ524336:VHZ524343 VRV524336:VRV524343 WBR524336:WBR524343 WLN524336:WLN524343 WVJ524336:WVJ524343 A589872:A589879 IX589872:IX589879 ST589872:ST589879 ACP589872:ACP589879 AML589872:AML589879 AWH589872:AWH589879 BGD589872:BGD589879 BPZ589872:BPZ589879 BZV589872:BZV589879 CJR589872:CJR589879 CTN589872:CTN589879 DDJ589872:DDJ589879 DNF589872:DNF589879 DXB589872:DXB589879 EGX589872:EGX589879 EQT589872:EQT589879 FAP589872:FAP589879 FKL589872:FKL589879 FUH589872:FUH589879 GED589872:GED589879 GNZ589872:GNZ589879 GXV589872:GXV589879 HHR589872:HHR589879 HRN589872:HRN589879 IBJ589872:IBJ589879 ILF589872:ILF589879 IVB589872:IVB589879 JEX589872:JEX589879 JOT589872:JOT589879 JYP589872:JYP589879 KIL589872:KIL589879 KSH589872:KSH589879 LCD589872:LCD589879 LLZ589872:LLZ589879 LVV589872:LVV589879 MFR589872:MFR589879 MPN589872:MPN589879 MZJ589872:MZJ589879 NJF589872:NJF589879 NTB589872:NTB589879 OCX589872:OCX589879 OMT589872:OMT589879 OWP589872:OWP589879 PGL589872:PGL589879 PQH589872:PQH589879 QAD589872:QAD589879 QJZ589872:QJZ589879 QTV589872:QTV589879 RDR589872:RDR589879 RNN589872:RNN589879 RXJ589872:RXJ589879 SHF589872:SHF589879 SRB589872:SRB589879 TAX589872:TAX589879 TKT589872:TKT589879 TUP589872:TUP589879 UEL589872:UEL589879 UOH589872:UOH589879 UYD589872:UYD589879 VHZ589872:VHZ589879 VRV589872:VRV589879 WBR589872:WBR589879 WLN589872:WLN589879 WVJ589872:WVJ589879 A655408:A655415 IX655408:IX655415 ST655408:ST655415 ACP655408:ACP655415 AML655408:AML655415 AWH655408:AWH655415 BGD655408:BGD655415 BPZ655408:BPZ655415 BZV655408:BZV655415 CJR655408:CJR655415 CTN655408:CTN655415 DDJ655408:DDJ655415 DNF655408:DNF655415 DXB655408:DXB655415 EGX655408:EGX655415 EQT655408:EQT655415 FAP655408:FAP655415 FKL655408:FKL655415 FUH655408:FUH655415 GED655408:GED655415 GNZ655408:GNZ655415 GXV655408:GXV655415 HHR655408:HHR655415 HRN655408:HRN655415 IBJ655408:IBJ655415 ILF655408:ILF655415 IVB655408:IVB655415 JEX655408:JEX655415 JOT655408:JOT655415 JYP655408:JYP655415 KIL655408:KIL655415 KSH655408:KSH655415 LCD655408:LCD655415 LLZ655408:LLZ655415 LVV655408:LVV655415 MFR655408:MFR655415 MPN655408:MPN655415 MZJ655408:MZJ655415 NJF655408:NJF655415 NTB655408:NTB655415 OCX655408:OCX655415 OMT655408:OMT655415 OWP655408:OWP655415 PGL655408:PGL655415 PQH655408:PQH655415 QAD655408:QAD655415 QJZ655408:QJZ655415 QTV655408:QTV655415 RDR655408:RDR655415 RNN655408:RNN655415 RXJ655408:RXJ655415 SHF655408:SHF655415 SRB655408:SRB655415 TAX655408:TAX655415 TKT655408:TKT655415 TUP655408:TUP655415 UEL655408:UEL655415 UOH655408:UOH655415 UYD655408:UYD655415 VHZ655408:VHZ655415 VRV655408:VRV655415 WBR655408:WBR655415 WLN655408:WLN655415 WVJ655408:WVJ655415 A720944:A720951 IX720944:IX720951 ST720944:ST720951 ACP720944:ACP720951 AML720944:AML720951 AWH720944:AWH720951 BGD720944:BGD720951 BPZ720944:BPZ720951 BZV720944:BZV720951 CJR720944:CJR720951 CTN720944:CTN720951 DDJ720944:DDJ720951 DNF720944:DNF720951 DXB720944:DXB720951 EGX720944:EGX720951 EQT720944:EQT720951 FAP720944:FAP720951 FKL720944:FKL720951 FUH720944:FUH720951 GED720944:GED720951 GNZ720944:GNZ720951 GXV720944:GXV720951 HHR720944:HHR720951 HRN720944:HRN720951 IBJ720944:IBJ720951 ILF720944:ILF720951 IVB720944:IVB720951 JEX720944:JEX720951 JOT720944:JOT720951 JYP720944:JYP720951 KIL720944:KIL720951 KSH720944:KSH720951 LCD720944:LCD720951 LLZ720944:LLZ720951 LVV720944:LVV720951 MFR720944:MFR720951 MPN720944:MPN720951 MZJ720944:MZJ720951 NJF720944:NJF720951 NTB720944:NTB720951 OCX720944:OCX720951 OMT720944:OMT720951 OWP720944:OWP720951 PGL720944:PGL720951 PQH720944:PQH720951 QAD720944:QAD720951 QJZ720944:QJZ720951 QTV720944:QTV720951 RDR720944:RDR720951 RNN720944:RNN720951 RXJ720944:RXJ720951 SHF720944:SHF720951 SRB720944:SRB720951 TAX720944:TAX720951 TKT720944:TKT720951 TUP720944:TUP720951 UEL720944:UEL720951 UOH720944:UOH720951 UYD720944:UYD720951 VHZ720944:VHZ720951 VRV720944:VRV720951 WBR720944:WBR720951 WLN720944:WLN720951 WVJ720944:WVJ720951 A786480:A786487 IX786480:IX786487 ST786480:ST786487 ACP786480:ACP786487 AML786480:AML786487 AWH786480:AWH786487 BGD786480:BGD786487 BPZ786480:BPZ786487 BZV786480:BZV786487 CJR786480:CJR786487 CTN786480:CTN786487 DDJ786480:DDJ786487 DNF786480:DNF786487 DXB786480:DXB786487 EGX786480:EGX786487 EQT786480:EQT786487 FAP786480:FAP786487 FKL786480:FKL786487 FUH786480:FUH786487 GED786480:GED786487 GNZ786480:GNZ786487 GXV786480:GXV786487 HHR786480:HHR786487 HRN786480:HRN786487 IBJ786480:IBJ786487 ILF786480:ILF786487 IVB786480:IVB786487 JEX786480:JEX786487 JOT786480:JOT786487 JYP786480:JYP786487 KIL786480:KIL786487 KSH786480:KSH786487 LCD786480:LCD786487 LLZ786480:LLZ786487 LVV786480:LVV786487 MFR786480:MFR786487 MPN786480:MPN786487 MZJ786480:MZJ786487 NJF786480:NJF786487 NTB786480:NTB786487 OCX786480:OCX786487 OMT786480:OMT786487 OWP786480:OWP786487 PGL786480:PGL786487 PQH786480:PQH786487 QAD786480:QAD786487 QJZ786480:QJZ786487 QTV786480:QTV786487 RDR786480:RDR786487 RNN786480:RNN786487 RXJ786480:RXJ786487 SHF786480:SHF786487 SRB786480:SRB786487 TAX786480:TAX786487 TKT786480:TKT786487 TUP786480:TUP786487 UEL786480:UEL786487 UOH786480:UOH786487 UYD786480:UYD786487 VHZ786480:VHZ786487 VRV786480:VRV786487 WBR786480:WBR786487 WLN786480:WLN786487 WVJ786480:WVJ786487 A852016:A852023 IX852016:IX852023 ST852016:ST852023 ACP852016:ACP852023 AML852016:AML852023 AWH852016:AWH852023 BGD852016:BGD852023 BPZ852016:BPZ852023 BZV852016:BZV852023 CJR852016:CJR852023 CTN852016:CTN852023 DDJ852016:DDJ852023 DNF852016:DNF852023 DXB852016:DXB852023 EGX852016:EGX852023 EQT852016:EQT852023 FAP852016:FAP852023 FKL852016:FKL852023 FUH852016:FUH852023 GED852016:GED852023 GNZ852016:GNZ852023 GXV852016:GXV852023 HHR852016:HHR852023 HRN852016:HRN852023 IBJ852016:IBJ852023 ILF852016:ILF852023 IVB852016:IVB852023 JEX852016:JEX852023 JOT852016:JOT852023 JYP852016:JYP852023 KIL852016:KIL852023 KSH852016:KSH852023 LCD852016:LCD852023 LLZ852016:LLZ852023 LVV852016:LVV852023 MFR852016:MFR852023 MPN852016:MPN852023 MZJ852016:MZJ852023 NJF852016:NJF852023 NTB852016:NTB852023 OCX852016:OCX852023 OMT852016:OMT852023 OWP852016:OWP852023 PGL852016:PGL852023 PQH852016:PQH852023 QAD852016:QAD852023 QJZ852016:QJZ852023 QTV852016:QTV852023 RDR852016:RDR852023 RNN852016:RNN852023 RXJ852016:RXJ852023 SHF852016:SHF852023 SRB852016:SRB852023 TAX852016:TAX852023 TKT852016:TKT852023 TUP852016:TUP852023 UEL852016:UEL852023 UOH852016:UOH852023 UYD852016:UYD852023 VHZ852016:VHZ852023 VRV852016:VRV852023 WBR852016:WBR852023 WLN852016:WLN852023 WVJ852016:WVJ852023 A917552:A917559 IX917552:IX917559 ST917552:ST917559 ACP917552:ACP917559 AML917552:AML917559 AWH917552:AWH917559 BGD917552:BGD917559 BPZ917552:BPZ917559 BZV917552:BZV917559 CJR917552:CJR917559 CTN917552:CTN917559 DDJ917552:DDJ917559 DNF917552:DNF917559 DXB917552:DXB917559 EGX917552:EGX917559 EQT917552:EQT917559 FAP917552:FAP917559 FKL917552:FKL917559 FUH917552:FUH917559 GED917552:GED917559 GNZ917552:GNZ917559 GXV917552:GXV917559 HHR917552:HHR917559 HRN917552:HRN917559 IBJ917552:IBJ917559 ILF917552:ILF917559 IVB917552:IVB917559 JEX917552:JEX917559 JOT917552:JOT917559 JYP917552:JYP917559 KIL917552:KIL917559 KSH917552:KSH917559 LCD917552:LCD917559 LLZ917552:LLZ917559 LVV917552:LVV917559 MFR917552:MFR917559 MPN917552:MPN917559 MZJ917552:MZJ917559 NJF917552:NJF917559 NTB917552:NTB917559 OCX917552:OCX917559 OMT917552:OMT917559 OWP917552:OWP917559 PGL917552:PGL917559 PQH917552:PQH917559 QAD917552:QAD917559 QJZ917552:QJZ917559 QTV917552:QTV917559 RDR917552:RDR917559 RNN917552:RNN917559 RXJ917552:RXJ917559 SHF917552:SHF917559 SRB917552:SRB917559 TAX917552:TAX917559 TKT917552:TKT917559 TUP917552:TUP917559 UEL917552:UEL917559 UOH917552:UOH917559 UYD917552:UYD917559 VHZ917552:VHZ917559 VRV917552:VRV917559 WBR917552:WBR917559 WLN917552:WLN917559 WVJ917552:WVJ917559 A983088:A983095 IX983088:IX983095 ST983088:ST983095 ACP983088:ACP983095 AML983088:AML983095 AWH983088:AWH983095 BGD983088:BGD983095 BPZ983088:BPZ983095 BZV983088:BZV983095 CJR983088:CJR983095 CTN983088:CTN983095 DDJ983088:DDJ983095 DNF983088:DNF983095 DXB983088:DXB983095 EGX983088:EGX983095 EQT983088:EQT983095 FAP983088:FAP983095 FKL983088:FKL983095 FUH983088:FUH983095 GED983088:GED983095 GNZ983088:GNZ983095 GXV983088:GXV983095 HHR983088:HHR983095 HRN983088:HRN983095 IBJ983088:IBJ983095 ILF983088:ILF983095 IVB983088:IVB983095 JEX983088:JEX983095 JOT983088:JOT983095 JYP983088:JYP983095 KIL983088:KIL983095 KSH983088:KSH983095 LCD983088:LCD983095 LLZ983088:LLZ983095 LVV983088:LVV983095 MFR983088:MFR983095 MPN983088:MPN983095 MZJ983088:MZJ983095 NJF983088:NJF983095 NTB983088:NTB983095 OCX983088:OCX983095 OMT983088:OMT983095 OWP983088:OWP983095 PGL983088:PGL983095 PQH983088:PQH983095 QAD983088:QAD983095 QJZ983088:QJZ983095 QTV983088:QTV983095 RDR983088:RDR983095 RNN983088:RNN983095 RXJ983088:RXJ983095 SHF983088:SHF983095 SRB983088:SRB983095 TAX983088:TAX983095 TKT983088:TKT983095 TUP983088:TUP983095 UEL983088:UEL983095 UOH983088:UOH983095 UYD983088:UYD983095 VHZ983088:VHZ983095 VRV983088:VRV983095 WBR983088:WBR983095 WLN983088:WLN983095 A48" xr:uid="{00000000-0002-0000-0E00-000000000000}">
      <formula1>Comportamenti</formula1>
    </dataValidation>
    <dataValidation type="list" allowBlank="1" showInputMessage="1" showErrorMessage="1" sqref="WVK983088:WVK983095 IY48:IY55 SU48:SU55 ACQ48:ACQ55 AMM48:AMM55 AWI48:AWI55 BGE48:BGE55 BQA48:BQA55 BZW48:BZW55 CJS48:CJS55 CTO48:CTO55 DDK48:DDK55 DNG48:DNG55 DXC48:DXC55 EGY48:EGY55 EQU48:EQU55 FAQ48:FAQ55 FKM48:FKM55 FUI48:FUI55 GEE48:GEE55 GOA48:GOA55 GXW48:GXW55 HHS48:HHS55 HRO48:HRO55 IBK48:IBK55 ILG48:ILG55 IVC48:IVC55 JEY48:JEY55 JOU48:JOU55 JYQ48:JYQ55 KIM48:KIM55 KSI48:KSI55 LCE48:LCE55 LMA48:LMA55 LVW48:LVW55 MFS48:MFS55 MPO48:MPO55 MZK48:MZK55 NJG48:NJG55 NTC48:NTC55 OCY48:OCY55 OMU48:OMU55 OWQ48:OWQ55 PGM48:PGM55 PQI48:PQI55 QAE48:QAE55 QKA48:QKA55 QTW48:QTW55 RDS48:RDS55 RNO48:RNO55 RXK48:RXK55 SHG48:SHG55 SRC48:SRC55 TAY48:TAY55 TKU48:TKU55 TUQ48:TUQ55 UEM48:UEM55 UOI48:UOI55 UYE48:UYE55 VIA48:VIA55 VRW48:VRW55 WBS48:WBS55 WLO48:WLO55 WVK48:WVK55 B65584:B65591 IY65584:IY65591 SU65584:SU65591 ACQ65584:ACQ65591 AMM65584:AMM65591 AWI65584:AWI65591 BGE65584:BGE65591 BQA65584:BQA65591 BZW65584:BZW65591 CJS65584:CJS65591 CTO65584:CTO65591 DDK65584:DDK65591 DNG65584:DNG65591 DXC65584:DXC65591 EGY65584:EGY65591 EQU65584:EQU65591 FAQ65584:FAQ65591 FKM65584:FKM65591 FUI65584:FUI65591 GEE65584:GEE65591 GOA65584:GOA65591 GXW65584:GXW65591 HHS65584:HHS65591 HRO65584:HRO65591 IBK65584:IBK65591 ILG65584:ILG65591 IVC65584:IVC65591 JEY65584:JEY65591 JOU65584:JOU65591 JYQ65584:JYQ65591 KIM65584:KIM65591 KSI65584:KSI65591 LCE65584:LCE65591 LMA65584:LMA65591 LVW65584:LVW65591 MFS65584:MFS65591 MPO65584:MPO65591 MZK65584:MZK65591 NJG65584:NJG65591 NTC65584:NTC65591 OCY65584:OCY65591 OMU65584:OMU65591 OWQ65584:OWQ65591 PGM65584:PGM65591 PQI65584:PQI65591 QAE65584:QAE65591 QKA65584:QKA65591 QTW65584:QTW65591 RDS65584:RDS65591 RNO65584:RNO65591 RXK65584:RXK65591 SHG65584:SHG65591 SRC65584:SRC65591 TAY65584:TAY65591 TKU65584:TKU65591 TUQ65584:TUQ65591 UEM65584:UEM65591 UOI65584:UOI65591 UYE65584:UYE65591 VIA65584:VIA65591 VRW65584:VRW65591 WBS65584:WBS65591 WLO65584:WLO65591 WVK65584:WVK65591 B131120:B131127 IY131120:IY131127 SU131120:SU131127 ACQ131120:ACQ131127 AMM131120:AMM131127 AWI131120:AWI131127 BGE131120:BGE131127 BQA131120:BQA131127 BZW131120:BZW131127 CJS131120:CJS131127 CTO131120:CTO131127 DDK131120:DDK131127 DNG131120:DNG131127 DXC131120:DXC131127 EGY131120:EGY131127 EQU131120:EQU131127 FAQ131120:FAQ131127 FKM131120:FKM131127 FUI131120:FUI131127 GEE131120:GEE131127 GOA131120:GOA131127 GXW131120:GXW131127 HHS131120:HHS131127 HRO131120:HRO131127 IBK131120:IBK131127 ILG131120:ILG131127 IVC131120:IVC131127 JEY131120:JEY131127 JOU131120:JOU131127 JYQ131120:JYQ131127 KIM131120:KIM131127 KSI131120:KSI131127 LCE131120:LCE131127 LMA131120:LMA131127 LVW131120:LVW131127 MFS131120:MFS131127 MPO131120:MPO131127 MZK131120:MZK131127 NJG131120:NJG131127 NTC131120:NTC131127 OCY131120:OCY131127 OMU131120:OMU131127 OWQ131120:OWQ131127 PGM131120:PGM131127 PQI131120:PQI131127 QAE131120:QAE131127 QKA131120:QKA131127 QTW131120:QTW131127 RDS131120:RDS131127 RNO131120:RNO131127 RXK131120:RXK131127 SHG131120:SHG131127 SRC131120:SRC131127 TAY131120:TAY131127 TKU131120:TKU131127 TUQ131120:TUQ131127 UEM131120:UEM131127 UOI131120:UOI131127 UYE131120:UYE131127 VIA131120:VIA131127 VRW131120:VRW131127 WBS131120:WBS131127 WLO131120:WLO131127 WVK131120:WVK131127 B196656:B196663 IY196656:IY196663 SU196656:SU196663 ACQ196656:ACQ196663 AMM196656:AMM196663 AWI196656:AWI196663 BGE196656:BGE196663 BQA196656:BQA196663 BZW196656:BZW196663 CJS196656:CJS196663 CTO196656:CTO196663 DDK196656:DDK196663 DNG196656:DNG196663 DXC196656:DXC196663 EGY196656:EGY196663 EQU196656:EQU196663 FAQ196656:FAQ196663 FKM196656:FKM196663 FUI196656:FUI196663 GEE196656:GEE196663 GOA196656:GOA196663 GXW196656:GXW196663 HHS196656:HHS196663 HRO196656:HRO196663 IBK196656:IBK196663 ILG196656:ILG196663 IVC196656:IVC196663 JEY196656:JEY196663 JOU196656:JOU196663 JYQ196656:JYQ196663 KIM196656:KIM196663 KSI196656:KSI196663 LCE196656:LCE196663 LMA196656:LMA196663 LVW196656:LVW196663 MFS196656:MFS196663 MPO196656:MPO196663 MZK196656:MZK196663 NJG196656:NJG196663 NTC196656:NTC196663 OCY196656:OCY196663 OMU196656:OMU196663 OWQ196656:OWQ196663 PGM196656:PGM196663 PQI196656:PQI196663 QAE196656:QAE196663 QKA196656:QKA196663 QTW196656:QTW196663 RDS196656:RDS196663 RNO196656:RNO196663 RXK196656:RXK196663 SHG196656:SHG196663 SRC196656:SRC196663 TAY196656:TAY196663 TKU196656:TKU196663 TUQ196656:TUQ196663 UEM196656:UEM196663 UOI196656:UOI196663 UYE196656:UYE196663 VIA196656:VIA196663 VRW196656:VRW196663 WBS196656:WBS196663 WLO196656:WLO196663 WVK196656:WVK196663 B262192:B262199 IY262192:IY262199 SU262192:SU262199 ACQ262192:ACQ262199 AMM262192:AMM262199 AWI262192:AWI262199 BGE262192:BGE262199 BQA262192:BQA262199 BZW262192:BZW262199 CJS262192:CJS262199 CTO262192:CTO262199 DDK262192:DDK262199 DNG262192:DNG262199 DXC262192:DXC262199 EGY262192:EGY262199 EQU262192:EQU262199 FAQ262192:FAQ262199 FKM262192:FKM262199 FUI262192:FUI262199 GEE262192:GEE262199 GOA262192:GOA262199 GXW262192:GXW262199 HHS262192:HHS262199 HRO262192:HRO262199 IBK262192:IBK262199 ILG262192:ILG262199 IVC262192:IVC262199 JEY262192:JEY262199 JOU262192:JOU262199 JYQ262192:JYQ262199 KIM262192:KIM262199 KSI262192:KSI262199 LCE262192:LCE262199 LMA262192:LMA262199 LVW262192:LVW262199 MFS262192:MFS262199 MPO262192:MPO262199 MZK262192:MZK262199 NJG262192:NJG262199 NTC262192:NTC262199 OCY262192:OCY262199 OMU262192:OMU262199 OWQ262192:OWQ262199 PGM262192:PGM262199 PQI262192:PQI262199 QAE262192:QAE262199 QKA262192:QKA262199 QTW262192:QTW262199 RDS262192:RDS262199 RNO262192:RNO262199 RXK262192:RXK262199 SHG262192:SHG262199 SRC262192:SRC262199 TAY262192:TAY262199 TKU262192:TKU262199 TUQ262192:TUQ262199 UEM262192:UEM262199 UOI262192:UOI262199 UYE262192:UYE262199 VIA262192:VIA262199 VRW262192:VRW262199 WBS262192:WBS262199 WLO262192:WLO262199 WVK262192:WVK262199 B327728:B327735 IY327728:IY327735 SU327728:SU327735 ACQ327728:ACQ327735 AMM327728:AMM327735 AWI327728:AWI327735 BGE327728:BGE327735 BQA327728:BQA327735 BZW327728:BZW327735 CJS327728:CJS327735 CTO327728:CTO327735 DDK327728:DDK327735 DNG327728:DNG327735 DXC327728:DXC327735 EGY327728:EGY327735 EQU327728:EQU327735 FAQ327728:FAQ327735 FKM327728:FKM327735 FUI327728:FUI327735 GEE327728:GEE327735 GOA327728:GOA327735 GXW327728:GXW327735 HHS327728:HHS327735 HRO327728:HRO327735 IBK327728:IBK327735 ILG327728:ILG327735 IVC327728:IVC327735 JEY327728:JEY327735 JOU327728:JOU327735 JYQ327728:JYQ327735 KIM327728:KIM327735 KSI327728:KSI327735 LCE327728:LCE327735 LMA327728:LMA327735 LVW327728:LVW327735 MFS327728:MFS327735 MPO327728:MPO327735 MZK327728:MZK327735 NJG327728:NJG327735 NTC327728:NTC327735 OCY327728:OCY327735 OMU327728:OMU327735 OWQ327728:OWQ327735 PGM327728:PGM327735 PQI327728:PQI327735 QAE327728:QAE327735 QKA327728:QKA327735 QTW327728:QTW327735 RDS327728:RDS327735 RNO327728:RNO327735 RXK327728:RXK327735 SHG327728:SHG327735 SRC327728:SRC327735 TAY327728:TAY327735 TKU327728:TKU327735 TUQ327728:TUQ327735 UEM327728:UEM327735 UOI327728:UOI327735 UYE327728:UYE327735 VIA327728:VIA327735 VRW327728:VRW327735 WBS327728:WBS327735 WLO327728:WLO327735 WVK327728:WVK327735 B393264:B393271 IY393264:IY393271 SU393264:SU393271 ACQ393264:ACQ393271 AMM393264:AMM393271 AWI393264:AWI393271 BGE393264:BGE393271 BQA393264:BQA393271 BZW393264:BZW393271 CJS393264:CJS393271 CTO393264:CTO393271 DDK393264:DDK393271 DNG393264:DNG393271 DXC393264:DXC393271 EGY393264:EGY393271 EQU393264:EQU393271 FAQ393264:FAQ393271 FKM393264:FKM393271 FUI393264:FUI393271 GEE393264:GEE393271 GOA393264:GOA393271 GXW393264:GXW393271 HHS393264:HHS393271 HRO393264:HRO393271 IBK393264:IBK393271 ILG393264:ILG393271 IVC393264:IVC393271 JEY393264:JEY393271 JOU393264:JOU393271 JYQ393264:JYQ393271 KIM393264:KIM393271 KSI393264:KSI393271 LCE393264:LCE393271 LMA393264:LMA393271 LVW393264:LVW393271 MFS393264:MFS393271 MPO393264:MPO393271 MZK393264:MZK393271 NJG393264:NJG393271 NTC393264:NTC393271 OCY393264:OCY393271 OMU393264:OMU393271 OWQ393264:OWQ393271 PGM393264:PGM393271 PQI393264:PQI393271 QAE393264:QAE393271 QKA393264:QKA393271 QTW393264:QTW393271 RDS393264:RDS393271 RNO393264:RNO393271 RXK393264:RXK393271 SHG393264:SHG393271 SRC393264:SRC393271 TAY393264:TAY393271 TKU393264:TKU393271 TUQ393264:TUQ393271 UEM393264:UEM393271 UOI393264:UOI393271 UYE393264:UYE393271 VIA393264:VIA393271 VRW393264:VRW393271 WBS393264:WBS393271 WLO393264:WLO393271 WVK393264:WVK393271 B458800:B458807 IY458800:IY458807 SU458800:SU458807 ACQ458800:ACQ458807 AMM458800:AMM458807 AWI458800:AWI458807 BGE458800:BGE458807 BQA458800:BQA458807 BZW458800:BZW458807 CJS458800:CJS458807 CTO458800:CTO458807 DDK458800:DDK458807 DNG458800:DNG458807 DXC458800:DXC458807 EGY458800:EGY458807 EQU458800:EQU458807 FAQ458800:FAQ458807 FKM458800:FKM458807 FUI458800:FUI458807 GEE458800:GEE458807 GOA458800:GOA458807 GXW458800:GXW458807 HHS458800:HHS458807 HRO458800:HRO458807 IBK458800:IBK458807 ILG458800:ILG458807 IVC458800:IVC458807 JEY458800:JEY458807 JOU458800:JOU458807 JYQ458800:JYQ458807 KIM458800:KIM458807 KSI458800:KSI458807 LCE458800:LCE458807 LMA458800:LMA458807 LVW458800:LVW458807 MFS458800:MFS458807 MPO458800:MPO458807 MZK458800:MZK458807 NJG458800:NJG458807 NTC458800:NTC458807 OCY458800:OCY458807 OMU458800:OMU458807 OWQ458800:OWQ458807 PGM458800:PGM458807 PQI458800:PQI458807 QAE458800:QAE458807 QKA458800:QKA458807 QTW458800:QTW458807 RDS458800:RDS458807 RNO458800:RNO458807 RXK458800:RXK458807 SHG458800:SHG458807 SRC458800:SRC458807 TAY458800:TAY458807 TKU458800:TKU458807 TUQ458800:TUQ458807 UEM458800:UEM458807 UOI458800:UOI458807 UYE458800:UYE458807 VIA458800:VIA458807 VRW458800:VRW458807 WBS458800:WBS458807 WLO458800:WLO458807 WVK458800:WVK458807 B524336:B524343 IY524336:IY524343 SU524336:SU524343 ACQ524336:ACQ524343 AMM524336:AMM524343 AWI524336:AWI524343 BGE524336:BGE524343 BQA524336:BQA524343 BZW524336:BZW524343 CJS524336:CJS524343 CTO524336:CTO524343 DDK524336:DDK524343 DNG524336:DNG524343 DXC524336:DXC524343 EGY524336:EGY524343 EQU524336:EQU524343 FAQ524336:FAQ524343 FKM524336:FKM524343 FUI524336:FUI524343 GEE524336:GEE524343 GOA524336:GOA524343 GXW524336:GXW524343 HHS524336:HHS524343 HRO524336:HRO524343 IBK524336:IBK524343 ILG524336:ILG524343 IVC524336:IVC524343 JEY524336:JEY524343 JOU524336:JOU524343 JYQ524336:JYQ524343 KIM524336:KIM524343 KSI524336:KSI524343 LCE524336:LCE524343 LMA524336:LMA524343 LVW524336:LVW524343 MFS524336:MFS524343 MPO524336:MPO524343 MZK524336:MZK524343 NJG524336:NJG524343 NTC524336:NTC524343 OCY524336:OCY524343 OMU524336:OMU524343 OWQ524336:OWQ524343 PGM524336:PGM524343 PQI524336:PQI524343 QAE524336:QAE524343 QKA524336:QKA524343 QTW524336:QTW524343 RDS524336:RDS524343 RNO524336:RNO524343 RXK524336:RXK524343 SHG524336:SHG524343 SRC524336:SRC524343 TAY524336:TAY524343 TKU524336:TKU524343 TUQ524336:TUQ524343 UEM524336:UEM524343 UOI524336:UOI524343 UYE524336:UYE524343 VIA524336:VIA524343 VRW524336:VRW524343 WBS524336:WBS524343 WLO524336:WLO524343 WVK524336:WVK524343 B589872:B589879 IY589872:IY589879 SU589872:SU589879 ACQ589872:ACQ589879 AMM589872:AMM589879 AWI589872:AWI589879 BGE589872:BGE589879 BQA589872:BQA589879 BZW589872:BZW589879 CJS589872:CJS589879 CTO589872:CTO589879 DDK589872:DDK589879 DNG589872:DNG589879 DXC589872:DXC589879 EGY589872:EGY589879 EQU589872:EQU589879 FAQ589872:FAQ589879 FKM589872:FKM589879 FUI589872:FUI589879 GEE589872:GEE589879 GOA589872:GOA589879 GXW589872:GXW589879 HHS589872:HHS589879 HRO589872:HRO589879 IBK589872:IBK589879 ILG589872:ILG589879 IVC589872:IVC589879 JEY589872:JEY589879 JOU589872:JOU589879 JYQ589872:JYQ589879 KIM589872:KIM589879 KSI589872:KSI589879 LCE589872:LCE589879 LMA589872:LMA589879 LVW589872:LVW589879 MFS589872:MFS589879 MPO589872:MPO589879 MZK589872:MZK589879 NJG589872:NJG589879 NTC589872:NTC589879 OCY589872:OCY589879 OMU589872:OMU589879 OWQ589872:OWQ589879 PGM589872:PGM589879 PQI589872:PQI589879 QAE589872:QAE589879 QKA589872:QKA589879 QTW589872:QTW589879 RDS589872:RDS589879 RNO589872:RNO589879 RXK589872:RXK589879 SHG589872:SHG589879 SRC589872:SRC589879 TAY589872:TAY589879 TKU589872:TKU589879 TUQ589872:TUQ589879 UEM589872:UEM589879 UOI589872:UOI589879 UYE589872:UYE589879 VIA589872:VIA589879 VRW589872:VRW589879 WBS589872:WBS589879 WLO589872:WLO589879 WVK589872:WVK589879 B655408:B655415 IY655408:IY655415 SU655408:SU655415 ACQ655408:ACQ655415 AMM655408:AMM655415 AWI655408:AWI655415 BGE655408:BGE655415 BQA655408:BQA655415 BZW655408:BZW655415 CJS655408:CJS655415 CTO655408:CTO655415 DDK655408:DDK655415 DNG655408:DNG655415 DXC655408:DXC655415 EGY655408:EGY655415 EQU655408:EQU655415 FAQ655408:FAQ655415 FKM655408:FKM655415 FUI655408:FUI655415 GEE655408:GEE655415 GOA655408:GOA655415 GXW655408:GXW655415 HHS655408:HHS655415 HRO655408:HRO655415 IBK655408:IBK655415 ILG655408:ILG655415 IVC655408:IVC655415 JEY655408:JEY655415 JOU655408:JOU655415 JYQ655408:JYQ655415 KIM655408:KIM655415 KSI655408:KSI655415 LCE655408:LCE655415 LMA655408:LMA655415 LVW655408:LVW655415 MFS655408:MFS655415 MPO655408:MPO655415 MZK655408:MZK655415 NJG655408:NJG655415 NTC655408:NTC655415 OCY655408:OCY655415 OMU655408:OMU655415 OWQ655408:OWQ655415 PGM655408:PGM655415 PQI655408:PQI655415 QAE655408:QAE655415 QKA655408:QKA655415 QTW655408:QTW655415 RDS655408:RDS655415 RNO655408:RNO655415 RXK655408:RXK655415 SHG655408:SHG655415 SRC655408:SRC655415 TAY655408:TAY655415 TKU655408:TKU655415 TUQ655408:TUQ655415 UEM655408:UEM655415 UOI655408:UOI655415 UYE655408:UYE655415 VIA655408:VIA655415 VRW655408:VRW655415 WBS655408:WBS655415 WLO655408:WLO655415 WVK655408:WVK655415 B720944:B720951 IY720944:IY720951 SU720944:SU720951 ACQ720944:ACQ720951 AMM720944:AMM720951 AWI720944:AWI720951 BGE720944:BGE720951 BQA720944:BQA720951 BZW720944:BZW720951 CJS720944:CJS720951 CTO720944:CTO720951 DDK720944:DDK720951 DNG720944:DNG720951 DXC720944:DXC720951 EGY720944:EGY720951 EQU720944:EQU720951 FAQ720944:FAQ720951 FKM720944:FKM720951 FUI720944:FUI720951 GEE720944:GEE720951 GOA720944:GOA720951 GXW720944:GXW720951 HHS720944:HHS720951 HRO720944:HRO720951 IBK720944:IBK720951 ILG720944:ILG720951 IVC720944:IVC720951 JEY720944:JEY720951 JOU720944:JOU720951 JYQ720944:JYQ720951 KIM720944:KIM720951 KSI720944:KSI720951 LCE720944:LCE720951 LMA720944:LMA720951 LVW720944:LVW720951 MFS720944:MFS720951 MPO720944:MPO720951 MZK720944:MZK720951 NJG720944:NJG720951 NTC720944:NTC720951 OCY720944:OCY720951 OMU720944:OMU720951 OWQ720944:OWQ720951 PGM720944:PGM720951 PQI720944:PQI720951 QAE720944:QAE720951 QKA720944:QKA720951 QTW720944:QTW720951 RDS720944:RDS720951 RNO720944:RNO720951 RXK720944:RXK720951 SHG720944:SHG720951 SRC720944:SRC720951 TAY720944:TAY720951 TKU720944:TKU720951 TUQ720944:TUQ720951 UEM720944:UEM720951 UOI720944:UOI720951 UYE720944:UYE720951 VIA720944:VIA720951 VRW720944:VRW720951 WBS720944:WBS720951 WLO720944:WLO720951 WVK720944:WVK720951 B786480:B786487 IY786480:IY786487 SU786480:SU786487 ACQ786480:ACQ786487 AMM786480:AMM786487 AWI786480:AWI786487 BGE786480:BGE786487 BQA786480:BQA786487 BZW786480:BZW786487 CJS786480:CJS786487 CTO786480:CTO786487 DDK786480:DDK786487 DNG786480:DNG786487 DXC786480:DXC786487 EGY786480:EGY786487 EQU786480:EQU786487 FAQ786480:FAQ786487 FKM786480:FKM786487 FUI786480:FUI786487 GEE786480:GEE786487 GOA786480:GOA786487 GXW786480:GXW786487 HHS786480:HHS786487 HRO786480:HRO786487 IBK786480:IBK786487 ILG786480:ILG786487 IVC786480:IVC786487 JEY786480:JEY786487 JOU786480:JOU786487 JYQ786480:JYQ786487 KIM786480:KIM786487 KSI786480:KSI786487 LCE786480:LCE786487 LMA786480:LMA786487 LVW786480:LVW786487 MFS786480:MFS786487 MPO786480:MPO786487 MZK786480:MZK786487 NJG786480:NJG786487 NTC786480:NTC786487 OCY786480:OCY786487 OMU786480:OMU786487 OWQ786480:OWQ786487 PGM786480:PGM786487 PQI786480:PQI786487 QAE786480:QAE786487 QKA786480:QKA786487 QTW786480:QTW786487 RDS786480:RDS786487 RNO786480:RNO786487 RXK786480:RXK786487 SHG786480:SHG786487 SRC786480:SRC786487 TAY786480:TAY786487 TKU786480:TKU786487 TUQ786480:TUQ786487 UEM786480:UEM786487 UOI786480:UOI786487 UYE786480:UYE786487 VIA786480:VIA786487 VRW786480:VRW786487 WBS786480:WBS786487 WLO786480:WLO786487 WVK786480:WVK786487 B852016:B852023 IY852016:IY852023 SU852016:SU852023 ACQ852016:ACQ852023 AMM852016:AMM852023 AWI852016:AWI852023 BGE852016:BGE852023 BQA852016:BQA852023 BZW852016:BZW852023 CJS852016:CJS852023 CTO852016:CTO852023 DDK852016:DDK852023 DNG852016:DNG852023 DXC852016:DXC852023 EGY852016:EGY852023 EQU852016:EQU852023 FAQ852016:FAQ852023 FKM852016:FKM852023 FUI852016:FUI852023 GEE852016:GEE852023 GOA852016:GOA852023 GXW852016:GXW852023 HHS852016:HHS852023 HRO852016:HRO852023 IBK852016:IBK852023 ILG852016:ILG852023 IVC852016:IVC852023 JEY852016:JEY852023 JOU852016:JOU852023 JYQ852016:JYQ852023 KIM852016:KIM852023 KSI852016:KSI852023 LCE852016:LCE852023 LMA852016:LMA852023 LVW852016:LVW852023 MFS852016:MFS852023 MPO852016:MPO852023 MZK852016:MZK852023 NJG852016:NJG852023 NTC852016:NTC852023 OCY852016:OCY852023 OMU852016:OMU852023 OWQ852016:OWQ852023 PGM852016:PGM852023 PQI852016:PQI852023 QAE852016:QAE852023 QKA852016:QKA852023 QTW852016:QTW852023 RDS852016:RDS852023 RNO852016:RNO852023 RXK852016:RXK852023 SHG852016:SHG852023 SRC852016:SRC852023 TAY852016:TAY852023 TKU852016:TKU852023 TUQ852016:TUQ852023 UEM852016:UEM852023 UOI852016:UOI852023 UYE852016:UYE852023 VIA852016:VIA852023 VRW852016:VRW852023 WBS852016:WBS852023 WLO852016:WLO852023 WVK852016:WVK852023 B917552:B917559 IY917552:IY917559 SU917552:SU917559 ACQ917552:ACQ917559 AMM917552:AMM917559 AWI917552:AWI917559 BGE917552:BGE917559 BQA917552:BQA917559 BZW917552:BZW917559 CJS917552:CJS917559 CTO917552:CTO917559 DDK917552:DDK917559 DNG917552:DNG917559 DXC917552:DXC917559 EGY917552:EGY917559 EQU917552:EQU917559 FAQ917552:FAQ917559 FKM917552:FKM917559 FUI917552:FUI917559 GEE917552:GEE917559 GOA917552:GOA917559 GXW917552:GXW917559 HHS917552:HHS917559 HRO917552:HRO917559 IBK917552:IBK917559 ILG917552:ILG917559 IVC917552:IVC917559 JEY917552:JEY917559 JOU917552:JOU917559 JYQ917552:JYQ917559 KIM917552:KIM917559 KSI917552:KSI917559 LCE917552:LCE917559 LMA917552:LMA917559 LVW917552:LVW917559 MFS917552:MFS917559 MPO917552:MPO917559 MZK917552:MZK917559 NJG917552:NJG917559 NTC917552:NTC917559 OCY917552:OCY917559 OMU917552:OMU917559 OWQ917552:OWQ917559 PGM917552:PGM917559 PQI917552:PQI917559 QAE917552:QAE917559 QKA917552:QKA917559 QTW917552:QTW917559 RDS917552:RDS917559 RNO917552:RNO917559 RXK917552:RXK917559 SHG917552:SHG917559 SRC917552:SRC917559 TAY917552:TAY917559 TKU917552:TKU917559 TUQ917552:TUQ917559 UEM917552:UEM917559 UOI917552:UOI917559 UYE917552:UYE917559 VIA917552:VIA917559 VRW917552:VRW917559 WBS917552:WBS917559 WLO917552:WLO917559 WVK917552:WVK917559 B983088:B983095 IY983088:IY983095 SU983088:SU983095 ACQ983088:ACQ983095 AMM983088:AMM983095 AWI983088:AWI983095 BGE983088:BGE983095 BQA983088:BQA983095 BZW983088:BZW983095 CJS983088:CJS983095 CTO983088:CTO983095 DDK983088:DDK983095 DNG983088:DNG983095 DXC983088:DXC983095 EGY983088:EGY983095 EQU983088:EQU983095 FAQ983088:FAQ983095 FKM983088:FKM983095 FUI983088:FUI983095 GEE983088:GEE983095 GOA983088:GOA983095 GXW983088:GXW983095 HHS983088:HHS983095 HRO983088:HRO983095 IBK983088:IBK983095 ILG983088:ILG983095 IVC983088:IVC983095 JEY983088:JEY983095 JOU983088:JOU983095 JYQ983088:JYQ983095 KIM983088:KIM983095 KSI983088:KSI983095 LCE983088:LCE983095 LMA983088:LMA983095 LVW983088:LVW983095 MFS983088:MFS983095 MPO983088:MPO983095 MZK983088:MZK983095 NJG983088:NJG983095 NTC983088:NTC983095 OCY983088:OCY983095 OMU983088:OMU983095 OWQ983088:OWQ983095 PGM983088:PGM983095 PQI983088:PQI983095 QAE983088:QAE983095 QKA983088:QKA983095 QTW983088:QTW983095 RDS983088:RDS983095 RNO983088:RNO983095 RXK983088:RXK983095 SHG983088:SHG983095 SRC983088:SRC983095 TAY983088:TAY983095 TKU983088:TKU983095 TUQ983088:TUQ983095 UEM983088:UEM983095 UOI983088:UOI983095 UYE983088:UYE983095 VIA983088:VIA983095 VRW983088:VRW983095 WBS983088:WBS983095 WLO983088:WLO983095 B48" xr:uid="{00000000-0002-0000-0E00-000001000000}">
      <formula1>Valore</formula1>
    </dataValidation>
  </dataValidations>
  <pageMargins left="0.7" right="0.7" top="0.75" bottom="0.75" header="0.3" footer="0.3"/>
  <pageSetup paperSize="9" scale="65" orientation="landscape"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E00-000002000000}">
          <x14:formula1>
            <xm:f>Foglio1!$B$2:$B$10</xm:f>
          </x14:formula1>
          <xm:sqref>B49:B55</xm:sqref>
        </x14:dataValidation>
        <x14:dataValidation type="list" allowBlank="1" showInputMessage="1" showErrorMessage="1" xr:uid="{00000000-0002-0000-0E00-000003000000}">
          <x14:formula1>
            <xm:f>Foglio1!$A$2:$A$10</xm:f>
          </x14:formula1>
          <xm:sqref>A49:A55</xm:sqref>
        </x14:dataValidation>
      </x14:dataValidations>
    </ext>
  </extLs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J45"/>
  <sheetViews>
    <sheetView workbookViewId="0">
      <selection activeCell="I3" sqref="I3"/>
    </sheetView>
  </sheetViews>
  <sheetFormatPr defaultRowHeight="12.75" x14ac:dyDescent="0.25"/>
  <cols>
    <col min="1" max="1" width="48.5703125" style="81" customWidth="1"/>
    <col min="2" max="2" width="52.5703125" style="81" customWidth="1"/>
    <col min="3" max="3" width="10.140625" style="81" customWidth="1"/>
    <col min="4" max="4" width="8.85546875" style="81" hidden="1" customWidth="1"/>
    <col min="5" max="5" width="9.28515625" style="81" customWidth="1"/>
    <col min="6" max="10" width="16" style="81" customWidth="1"/>
    <col min="11" max="256" width="9.140625" style="81"/>
    <col min="257" max="257" width="42.42578125" style="81" customWidth="1"/>
    <col min="258" max="258" width="46.42578125" style="81" customWidth="1"/>
    <col min="259" max="259" width="10.140625" style="81" customWidth="1"/>
    <col min="260" max="260" width="8.85546875" style="81" customWidth="1"/>
    <col min="261" max="261" width="9.28515625" style="81" customWidth="1"/>
    <col min="262" max="266" width="16" style="81" customWidth="1"/>
    <col min="267" max="512" width="9.140625" style="81"/>
    <col min="513" max="513" width="42.42578125" style="81" customWidth="1"/>
    <col min="514" max="514" width="46.42578125" style="81" customWidth="1"/>
    <col min="515" max="515" width="10.140625" style="81" customWidth="1"/>
    <col min="516" max="516" width="8.85546875" style="81" customWidth="1"/>
    <col min="517" max="517" width="9.28515625" style="81" customWidth="1"/>
    <col min="518" max="522" width="16" style="81" customWidth="1"/>
    <col min="523" max="768" width="9.140625" style="81"/>
    <col min="769" max="769" width="42.42578125" style="81" customWidth="1"/>
    <col min="770" max="770" width="46.42578125" style="81" customWidth="1"/>
    <col min="771" max="771" width="10.140625" style="81" customWidth="1"/>
    <col min="772" max="772" width="8.85546875" style="81" customWidth="1"/>
    <col min="773" max="773" width="9.28515625" style="81" customWidth="1"/>
    <col min="774" max="778" width="16" style="81" customWidth="1"/>
    <col min="779" max="1024" width="9.140625" style="81"/>
    <col min="1025" max="1025" width="42.42578125" style="81" customWidth="1"/>
    <col min="1026" max="1026" width="46.42578125" style="81" customWidth="1"/>
    <col min="1027" max="1027" width="10.140625" style="81" customWidth="1"/>
    <col min="1028" max="1028" width="8.85546875" style="81" customWidth="1"/>
    <col min="1029" max="1029" width="9.28515625" style="81" customWidth="1"/>
    <col min="1030" max="1034" width="16" style="81" customWidth="1"/>
    <col min="1035" max="1280" width="9.140625" style="81"/>
    <col min="1281" max="1281" width="42.42578125" style="81" customWidth="1"/>
    <col min="1282" max="1282" width="46.42578125" style="81" customWidth="1"/>
    <col min="1283" max="1283" width="10.140625" style="81" customWidth="1"/>
    <col min="1284" max="1284" width="8.85546875" style="81" customWidth="1"/>
    <col min="1285" max="1285" width="9.28515625" style="81" customWidth="1"/>
    <col min="1286" max="1290" width="16" style="81" customWidth="1"/>
    <col min="1291" max="1536" width="9.140625" style="81"/>
    <col min="1537" max="1537" width="42.42578125" style="81" customWidth="1"/>
    <col min="1538" max="1538" width="46.42578125" style="81" customWidth="1"/>
    <col min="1539" max="1539" width="10.140625" style="81" customWidth="1"/>
    <col min="1540" max="1540" width="8.85546875" style="81" customWidth="1"/>
    <col min="1541" max="1541" width="9.28515625" style="81" customWidth="1"/>
    <col min="1542" max="1546" width="16" style="81" customWidth="1"/>
    <col min="1547" max="1792" width="9.140625" style="81"/>
    <col min="1793" max="1793" width="42.42578125" style="81" customWidth="1"/>
    <col min="1794" max="1794" width="46.42578125" style="81" customWidth="1"/>
    <col min="1795" max="1795" width="10.140625" style="81" customWidth="1"/>
    <col min="1796" max="1796" width="8.85546875" style="81" customWidth="1"/>
    <col min="1797" max="1797" width="9.28515625" style="81" customWidth="1"/>
    <col min="1798" max="1802" width="16" style="81" customWidth="1"/>
    <col min="1803" max="2048" width="9.140625" style="81"/>
    <col min="2049" max="2049" width="42.42578125" style="81" customWidth="1"/>
    <col min="2050" max="2050" width="46.42578125" style="81" customWidth="1"/>
    <col min="2051" max="2051" width="10.140625" style="81" customWidth="1"/>
    <col min="2052" max="2052" width="8.85546875" style="81" customWidth="1"/>
    <col min="2053" max="2053" width="9.28515625" style="81" customWidth="1"/>
    <col min="2054" max="2058" width="16" style="81" customWidth="1"/>
    <col min="2059" max="2304" width="9.140625" style="81"/>
    <col min="2305" max="2305" width="42.42578125" style="81" customWidth="1"/>
    <col min="2306" max="2306" width="46.42578125" style="81" customWidth="1"/>
    <col min="2307" max="2307" width="10.140625" style="81" customWidth="1"/>
    <col min="2308" max="2308" width="8.85546875" style="81" customWidth="1"/>
    <col min="2309" max="2309" width="9.28515625" style="81" customWidth="1"/>
    <col min="2310" max="2314" width="16" style="81" customWidth="1"/>
    <col min="2315" max="2560" width="9.140625" style="81"/>
    <col min="2561" max="2561" width="42.42578125" style="81" customWidth="1"/>
    <col min="2562" max="2562" width="46.42578125" style="81" customWidth="1"/>
    <col min="2563" max="2563" width="10.140625" style="81" customWidth="1"/>
    <col min="2564" max="2564" width="8.85546875" style="81" customWidth="1"/>
    <col min="2565" max="2565" width="9.28515625" style="81" customWidth="1"/>
    <col min="2566" max="2570" width="16" style="81" customWidth="1"/>
    <col min="2571" max="2816" width="9.140625" style="81"/>
    <col min="2817" max="2817" width="42.42578125" style="81" customWidth="1"/>
    <col min="2818" max="2818" width="46.42578125" style="81" customWidth="1"/>
    <col min="2819" max="2819" width="10.140625" style="81" customWidth="1"/>
    <col min="2820" max="2820" width="8.85546875" style="81" customWidth="1"/>
    <col min="2821" max="2821" width="9.28515625" style="81" customWidth="1"/>
    <col min="2822" max="2826" width="16" style="81" customWidth="1"/>
    <col min="2827" max="3072" width="9.140625" style="81"/>
    <col min="3073" max="3073" width="42.42578125" style="81" customWidth="1"/>
    <col min="3074" max="3074" width="46.42578125" style="81" customWidth="1"/>
    <col min="3075" max="3075" width="10.140625" style="81" customWidth="1"/>
    <col min="3076" max="3076" width="8.85546875" style="81" customWidth="1"/>
    <col min="3077" max="3077" width="9.28515625" style="81" customWidth="1"/>
    <col min="3078" max="3082" width="16" style="81" customWidth="1"/>
    <col min="3083" max="3328" width="9.140625" style="81"/>
    <col min="3329" max="3329" width="42.42578125" style="81" customWidth="1"/>
    <col min="3330" max="3330" width="46.42578125" style="81" customWidth="1"/>
    <col min="3331" max="3331" width="10.140625" style="81" customWidth="1"/>
    <col min="3332" max="3332" width="8.85546875" style="81" customWidth="1"/>
    <col min="3333" max="3333" width="9.28515625" style="81" customWidth="1"/>
    <col min="3334" max="3338" width="16" style="81" customWidth="1"/>
    <col min="3339" max="3584" width="9.140625" style="81"/>
    <col min="3585" max="3585" width="42.42578125" style="81" customWidth="1"/>
    <col min="3586" max="3586" width="46.42578125" style="81" customWidth="1"/>
    <col min="3587" max="3587" width="10.140625" style="81" customWidth="1"/>
    <col min="3588" max="3588" width="8.85546875" style="81" customWidth="1"/>
    <col min="3589" max="3589" width="9.28515625" style="81" customWidth="1"/>
    <col min="3590" max="3594" width="16" style="81" customWidth="1"/>
    <col min="3595" max="3840" width="9.140625" style="81"/>
    <col min="3841" max="3841" width="42.42578125" style="81" customWidth="1"/>
    <col min="3842" max="3842" width="46.42578125" style="81" customWidth="1"/>
    <col min="3843" max="3843" width="10.140625" style="81" customWidth="1"/>
    <col min="3844" max="3844" width="8.85546875" style="81" customWidth="1"/>
    <col min="3845" max="3845" width="9.28515625" style="81" customWidth="1"/>
    <col min="3846" max="3850" width="16" style="81" customWidth="1"/>
    <col min="3851" max="4096" width="9.140625" style="81"/>
    <col min="4097" max="4097" width="42.42578125" style="81" customWidth="1"/>
    <col min="4098" max="4098" width="46.42578125" style="81" customWidth="1"/>
    <col min="4099" max="4099" width="10.140625" style="81" customWidth="1"/>
    <col min="4100" max="4100" width="8.85546875" style="81" customWidth="1"/>
    <col min="4101" max="4101" width="9.28515625" style="81" customWidth="1"/>
    <col min="4102" max="4106" width="16" style="81" customWidth="1"/>
    <col min="4107" max="4352" width="9.140625" style="81"/>
    <col min="4353" max="4353" width="42.42578125" style="81" customWidth="1"/>
    <col min="4354" max="4354" width="46.42578125" style="81" customWidth="1"/>
    <col min="4355" max="4355" width="10.140625" style="81" customWidth="1"/>
    <col min="4356" max="4356" width="8.85546875" style="81" customWidth="1"/>
    <col min="4357" max="4357" width="9.28515625" style="81" customWidth="1"/>
    <col min="4358" max="4362" width="16" style="81" customWidth="1"/>
    <col min="4363" max="4608" width="9.140625" style="81"/>
    <col min="4609" max="4609" width="42.42578125" style="81" customWidth="1"/>
    <col min="4610" max="4610" width="46.42578125" style="81" customWidth="1"/>
    <col min="4611" max="4611" width="10.140625" style="81" customWidth="1"/>
    <col min="4612" max="4612" width="8.85546875" style="81" customWidth="1"/>
    <col min="4613" max="4613" width="9.28515625" style="81" customWidth="1"/>
    <col min="4614" max="4618" width="16" style="81" customWidth="1"/>
    <col min="4619" max="4864" width="9.140625" style="81"/>
    <col min="4865" max="4865" width="42.42578125" style="81" customWidth="1"/>
    <col min="4866" max="4866" width="46.42578125" style="81" customWidth="1"/>
    <col min="4867" max="4867" width="10.140625" style="81" customWidth="1"/>
    <col min="4868" max="4868" width="8.85546875" style="81" customWidth="1"/>
    <col min="4869" max="4869" width="9.28515625" style="81" customWidth="1"/>
    <col min="4870" max="4874" width="16" style="81" customWidth="1"/>
    <col min="4875" max="5120" width="9.140625" style="81"/>
    <col min="5121" max="5121" width="42.42578125" style="81" customWidth="1"/>
    <col min="5122" max="5122" width="46.42578125" style="81" customWidth="1"/>
    <col min="5123" max="5123" width="10.140625" style="81" customWidth="1"/>
    <col min="5124" max="5124" width="8.85546875" style="81" customWidth="1"/>
    <col min="5125" max="5125" width="9.28515625" style="81" customWidth="1"/>
    <col min="5126" max="5130" width="16" style="81" customWidth="1"/>
    <col min="5131" max="5376" width="9.140625" style="81"/>
    <col min="5377" max="5377" width="42.42578125" style="81" customWidth="1"/>
    <col min="5378" max="5378" width="46.42578125" style="81" customWidth="1"/>
    <col min="5379" max="5379" width="10.140625" style="81" customWidth="1"/>
    <col min="5380" max="5380" width="8.85546875" style="81" customWidth="1"/>
    <col min="5381" max="5381" width="9.28515625" style="81" customWidth="1"/>
    <col min="5382" max="5386" width="16" style="81" customWidth="1"/>
    <col min="5387" max="5632" width="9.140625" style="81"/>
    <col min="5633" max="5633" width="42.42578125" style="81" customWidth="1"/>
    <col min="5634" max="5634" width="46.42578125" style="81" customWidth="1"/>
    <col min="5635" max="5635" width="10.140625" style="81" customWidth="1"/>
    <col min="5636" max="5636" width="8.85546875" style="81" customWidth="1"/>
    <col min="5637" max="5637" width="9.28515625" style="81" customWidth="1"/>
    <col min="5638" max="5642" width="16" style="81" customWidth="1"/>
    <col min="5643" max="5888" width="9.140625" style="81"/>
    <col min="5889" max="5889" width="42.42578125" style="81" customWidth="1"/>
    <col min="5890" max="5890" width="46.42578125" style="81" customWidth="1"/>
    <col min="5891" max="5891" width="10.140625" style="81" customWidth="1"/>
    <col min="5892" max="5892" width="8.85546875" style="81" customWidth="1"/>
    <col min="5893" max="5893" width="9.28515625" style="81" customWidth="1"/>
    <col min="5894" max="5898" width="16" style="81" customWidth="1"/>
    <col min="5899" max="6144" width="9.140625" style="81"/>
    <col min="6145" max="6145" width="42.42578125" style="81" customWidth="1"/>
    <col min="6146" max="6146" width="46.42578125" style="81" customWidth="1"/>
    <col min="6147" max="6147" width="10.140625" style="81" customWidth="1"/>
    <col min="6148" max="6148" width="8.85546875" style="81" customWidth="1"/>
    <col min="6149" max="6149" width="9.28515625" style="81" customWidth="1"/>
    <col min="6150" max="6154" width="16" style="81" customWidth="1"/>
    <col min="6155" max="6400" width="9.140625" style="81"/>
    <col min="6401" max="6401" width="42.42578125" style="81" customWidth="1"/>
    <col min="6402" max="6402" width="46.42578125" style="81" customWidth="1"/>
    <col min="6403" max="6403" width="10.140625" style="81" customWidth="1"/>
    <col min="6404" max="6404" width="8.85546875" style="81" customWidth="1"/>
    <col min="6405" max="6405" width="9.28515625" style="81" customWidth="1"/>
    <col min="6406" max="6410" width="16" style="81" customWidth="1"/>
    <col min="6411" max="6656" width="9.140625" style="81"/>
    <col min="6657" max="6657" width="42.42578125" style="81" customWidth="1"/>
    <col min="6658" max="6658" width="46.42578125" style="81" customWidth="1"/>
    <col min="6659" max="6659" width="10.140625" style="81" customWidth="1"/>
    <col min="6660" max="6660" width="8.85546875" style="81" customWidth="1"/>
    <col min="6661" max="6661" width="9.28515625" style="81" customWidth="1"/>
    <col min="6662" max="6666" width="16" style="81" customWidth="1"/>
    <col min="6667" max="6912" width="9.140625" style="81"/>
    <col min="6913" max="6913" width="42.42578125" style="81" customWidth="1"/>
    <col min="6914" max="6914" width="46.42578125" style="81" customWidth="1"/>
    <col min="6915" max="6915" width="10.140625" style="81" customWidth="1"/>
    <col min="6916" max="6916" width="8.85546875" style="81" customWidth="1"/>
    <col min="6917" max="6917" width="9.28515625" style="81" customWidth="1"/>
    <col min="6918" max="6922" width="16" style="81" customWidth="1"/>
    <col min="6923" max="7168" width="9.140625" style="81"/>
    <col min="7169" max="7169" width="42.42578125" style="81" customWidth="1"/>
    <col min="7170" max="7170" width="46.42578125" style="81" customWidth="1"/>
    <col min="7171" max="7171" width="10.140625" style="81" customWidth="1"/>
    <col min="7172" max="7172" width="8.85546875" style="81" customWidth="1"/>
    <col min="7173" max="7173" width="9.28515625" style="81" customWidth="1"/>
    <col min="7174" max="7178" width="16" style="81" customWidth="1"/>
    <col min="7179" max="7424" width="9.140625" style="81"/>
    <col min="7425" max="7425" width="42.42578125" style="81" customWidth="1"/>
    <col min="7426" max="7426" width="46.42578125" style="81" customWidth="1"/>
    <col min="7427" max="7427" width="10.140625" style="81" customWidth="1"/>
    <col min="7428" max="7428" width="8.85546875" style="81" customWidth="1"/>
    <col min="7429" max="7429" width="9.28515625" style="81" customWidth="1"/>
    <col min="7430" max="7434" width="16" style="81" customWidth="1"/>
    <col min="7435" max="7680" width="9.140625" style="81"/>
    <col min="7681" max="7681" width="42.42578125" style="81" customWidth="1"/>
    <col min="7682" max="7682" width="46.42578125" style="81" customWidth="1"/>
    <col min="7683" max="7683" width="10.140625" style="81" customWidth="1"/>
    <col min="7684" max="7684" width="8.85546875" style="81" customWidth="1"/>
    <col min="7685" max="7685" width="9.28515625" style="81" customWidth="1"/>
    <col min="7686" max="7690" width="16" style="81" customWidth="1"/>
    <col min="7691" max="7936" width="9.140625" style="81"/>
    <col min="7937" max="7937" width="42.42578125" style="81" customWidth="1"/>
    <col min="7938" max="7938" width="46.42578125" style="81" customWidth="1"/>
    <col min="7939" max="7939" width="10.140625" style="81" customWidth="1"/>
    <col min="7940" max="7940" width="8.85546875" style="81" customWidth="1"/>
    <col min="7941" max="7941" width="9.28515625" style="81" customWidth="1"/>
    <col min="7942" max="7946" width="16" style="81" customWidth="1"/>
    <col min="7947" max="8192" width="9.140625" style="81"/>
    <col min="8193" max="8193" width="42.42578125" style="81" customWidth="1"/>
    <col min="8194" max="8194" width="46.42578125" style="81" customWidth="1"/>
    <col min="8195" max="8195" width="10.140625" style="81" customWidth="1"/>
    <col min="8196" max="8196" width="8.85546875" style="81" customWidth="1"/>
    <col min="8197" max="8197" width="9.28515625" style="81" customWidth="1"/>
    <col min="8198" max="8202" width="16" style="81" customWidth="1"/>
    <col min="8203" max="8448" width="9.140625" style="81"/>
    <col min="8449" max="8449" width="42.42578125" style="81" customWidth="1"/>
    <col min="8450" max="8450" width="46.42578125" style="81" customWidth="1"/>
    <col min="8451" max="8451" width="10.140625" style="81" customWidth="1"/>
    <col min="8452" max="8452" width="8.85546875" style="81" customWidth="1"/>
    <col min="8453" max="8453" width="9.28515625" style="81" customWidth="1"/>
    <col min="8454" max="8458" width="16" style="81" customWidth="1"/>
    <col min="8459" max="8704" width="9.140625" style="81"/>
    <col min="8705" max="8705" width="42.42578125" style="81" customWidth="1"/>
    <col min="8706" max="8706" width="46.42578125" style="81" customWidth="1"/>
    <col min="8707" max="8707" width="10.140625" style="81" customWidth="1"/>
    <col min="8708" max="8708" width="8.85546875" style="81" customWidth="1"/>
    <col min="8709" max="8709" width="9.28515625" style="81" customWidth="1"/>
    <col min="8710" max="8714" width="16" style="81" customWidth="1"/>
    <col min="8715" max="8960" width="9.140625" style="81"/>
    <col min="8961" max="8961" width="42.42578125" style="81" customWidth="1"/>
    <col min="8962" max="8962" width="46.42578125" style="81" customWidth="1"/>
    <col min="8963" max="8963" width="10.140625" style="81" customWidth="1"/>
    <col min="8964" max="8964" width="8.85546875" style="81" customWidth="1"/>
    <col min="8965" max="8965" width="9.28515625" style="81" customWidth="1"/>
    <col min="8966" max="8970" width="16" style="81" customWidth="1"/>
    <col min="8971" max="9216" width="9.140625" style="81"/>
    <col min="9217" max="9217" width="42.42578125" style="81" customWidth="1"/>
    <col min="9218" max="9218" width="46.42578125" style="81" customWidth="1"/>
    <col min="9219" max="9219" width="10.140625" style="81" customWidth="1"/>
    <col min="9220" max="9220" width="8.85546875" style="81" customWidth="1"/>
    <col min="9221" max="9221" width="9.28515625" style="81" customWidth="1"/>
    <col min="9222" max="9226" width="16" style="81" customWidth="1"/>
    <col min="9227" max="9472" width="9.140625" style="81"/>
    <col min="9473" max="9473" width="42.42578125" style="81" customWidth="1"/>
    <col min="9474" max="9474" width="46.42578125" style="81" customWidth="1"/>
    <col min="9475" max="9475" width="10.140625" style="81" customWidth="1"/>
    <col min="9476" max="9476" width="8.85546875" style="81" customWidth="1"/>
    <col min="9477" max="9477" width="9.28515625" style="81" customWidth="1"/>
    <col min="9478" max="9482" width="16" style="81" customWidth="1"/>
    <col min="9483" max="9728" width="9.140625" style="81"/>
    <col min="9729" max="9729" width="42.42578125" style="81" customWidth="1"/>
    <col min="9730" max="9730" width="46.42578125" style="81" customWidth="1"/>
    <col min="9731" max="9731" width="10.140625" style="81" customWidth="1"/>
    <col min="9732" max="9732" width="8.85546875" style="81" customWidth="1"/>
    <col min="9733" max="9733" width="9.28515625" style="81" customWidth="1"/>
    <col min="9734" max="9738" width="16" style="81" customWidth="1"/>
    <col min="9739" max="9984" width="9.140625" style="81"/>
    <col min="9985" max="9985" width="42.42578125" style="81" customWidth="1"/>
    <col min="9986" max="9986" width="46.42578125" style="81" customWidth="1"/>
    <col min="9987" max="9987" width="10.140625" style="81" customWidth="1"/>
    <col min="9988" max="9988" width="8.85546875" style="81" customWidth="1"/>
    <col min="9989" max="9989" width="9.28515625" style="81" customWidth="1"/>
    <col min="9990" max="9994" width="16" style="81" customWidth="1"/>
    <col min="9995" max="10240" width="9.140625" style="81"/>
    <col min="10241" max="10241" width="42.42578125" style="81" customWidth="1"/>
    <col min="10242" max="10242" width="46.42578125" style="81" customWidth="1"/>
    <col min="10243" max="10243" width="10.140625" style="81" customWidth="1"/>
    <col min="10244" max="10244" width="8.85546875" style="81" customWidth="1"/>
    <col min="10245" max="10245" width="9.28515625" style="81" customWidth="1"/>
    <col min="10246" max="10250" width="16" style="81" customWidth="1"/>
    <col min="10251" max="10496" width="9.140625" style="81"/>
    <col min="10497" max="10497" width="42.42578125" style="81" customWidth="1"/>
    <col min="10498" max="10498" width="46.42578125" style="81" customWidth="1"/>
    <col min="10499" max="10499" width="10.140625" style="81" customWidth="1"/>
    <col min="10500" max="10500" width="8.85546875" style="81" customWidth="1"/>
    <col min="10501" max="10501" width="9.28515625" style="81" customWidth="1"/>
    <col min="10502" max="10506" width="16" style="81" customWidth="1"/>
    <col min="10507" max="10752" width="9.140625" style="81"/>
    <col min="10753" max="10753" width="42.42578125" style="81" customWidth="1"/>
    <col min="10754" max="10754" width="46.42578125" style="81" customWidth="1"/>
    <col min="10755" max="10755" width="10.140625" style="81" customWidth="1"/>
    <col min="10756" max="10756" width="8.85546875" style="81" customWidth="1"/>
    <col min="10757" max="10757" width="9.28515625" style="81" customWidth="1"/>
    <col min="10758" max="10762" width="16" style="81" customWidth="1"/>
    <col min="10763" max="11008" width="9.140625" style="81"/>
    <col min="11009" max="11009" width="42.42578125" style="81" customWidth="1"/>
    <col min="11010" max="11010" width="46.42578125" style="81" customWidth="1"/>
    <col min="11011" max="11011" width="10.140625" style="81" customWidth="1"/>
    <col min="11012" max="11012" width="8.85546875" style="81" customWidth="1"/>
    <col min="11013" max="11013" width="9.28515625" style="81" customWidth="1"/>
    <col min="11014" max="11018" width="16" style="81" customWidth="1"/>
    <col min="11019" max="11264" width="9.140625" style="81"/>
    <col min="11265" max="11265" width="42.42578125" style="81" customWidth="1"/>
    <col min="11266" max="11266" width="46.42578125" style="81" customWidth="1"/>
    <col min="11267" max="11267" width="10.140625" style="81" customWidth="1"/>
    <col min="11268" max="11268" width="8.85546875" style="81" customWidth="1"/>
    <col min="11269" max="11269" width="9.28515625" style="81" customWidth="1"/>
    <col min="11270" max="11274" width="16" style="81" customWidth="1"/>
    <col min="11275" max="11520" width="9.140625" style="81"/>
    <col min="11521" max="11521" width="42.42578125" style="81" customWidth="1"/>
    <col min="11522" max="11522" width="46.42578125" style="81" customWidth="1"/>
    <col min="11523" max="11523" width="10.140625" style="81" customWidth="1"/>
    <col min="11524" max="11524" width="8.85546875" style="81" customWidth="1"/>
    <col min="11525" max="11525" width="9.28515625" style="81" customWidth="1"/>
    <col min="11526" max="11530" width="16" style="81" customWidth="1"/>
    <col min="11531" max="11776" width="9.140625" style="81"/>
    <col min="11777" max="11777" width="42.42578125" style="81" customWidth="1"/>
    <col min="11778" max="11778" width="46.42578125" style="81" customWidth="1"/>
    <col min="11779" max="11779" width="10.140625" style="81" customWidth="1"/>
    <col min="11780" max="11780" width="8.85546875" style="81" customWidth="1"/>
    <col min="11781" max="11781" width="9.28515625" style="81" customWidth="1"/>
    <col min="11782" max="11786" width="16" style="81" customWidth="1"/>
    <col min="11787" max="12032" width="9.140625" style="81"/>
    <col min="12033" max="12033" width="42.42578125" style="81" customWidth="1"/>
    <col min="12034" max="12034" width="46.42578125" style="81" customWidth="1"/>
    <col min="12035" max="12035" width="10.140625" style="81" customWidth="1"/>
    <col min="12036" max="12036" width="8.85546875" style="81" customWidth="1"/>
    <col min="12037" max="12037" width="9.28515625" style="81" customWidth="1"/>
    <col min="12038" max="12042" width="16" style="81" customWidth="1"/>
    <col min="12043" max="12288" width="9.140625" style="81"/>
    <col min="12289" max="12289" width="42.42578125" style="81" customWidth="1"/>
    <col min="12290" max="12290" width="46.42578125" style="81" customWidth="1"/>
    <col min="12291" max="12291" width="10.140625" style="81" customWidth="1"/>
    <col min="12292" max="12292" width="8.85546875" style="81" customWidth="1"/>
    <col min="12293" max="12293" width="9.28515625" style="81" customWidth="1"/>
    <col min="12294" max="12298" width="16" style="81" customWidth="1"/>
    <col min="12299" max="12544" width="9.140625" style="81"/>
    <col min="12545" max="12545" width="42.42578125" style="81" customWidth="1"/>
    <col min="12546" max="12546" width="46.42578125" style="81" customWidth="1"/>
    <col min="12547" max="12547" width="10.140625" style="81" customWidth="1"/>
    <col min="12548" max="12548" width="8.85546875" style="81" customWidth="1"/>
    <col min="12549" max="12549" width="9.28515625" style="81" customWidth="1"/>
    <col min="12550" max="12554" width="16" style="81" customWidth="1"/>
    <col min="12555" max="12800" width="9.140625" style="81"/>
    <col min="12801" max="12801" width="42.42578125" style="81" customWidth="1"/>
    <col min="12802" max="12802" width="46.42578125" style="81" customWidth="1"/>
    <col min="12803" max="12803" width="10.140625" style="81" customWidth="1"/>
    <col min="12804" max="12804" width="8.85546875" style="81" customWidth="1"/>
    <col min="12805" max="12805" width="9.28515625" style="81" customWidth="1"/>
    <col min="12806" max="12810" width="16" style="81" customWidth="1"/>
    <col min="12811" max="13056" width="9.140625" style="81"/>
    <col min="13057" max="13057" width="42.42578125" style="81" customWidth="1"/>
    <col min="13058" max="13058" width="46.42578125" style="81" customWidth="1"/>
    <col min="13059" max="13059" width="10.140625" style="81" customWidth="1"/>
    <col min="13060" max="13060" width="8.85546875" style="81" customWidth="1"/>
    <col min="13061" max="13061" width="9.28515625" style="81" customWidth="1"/>
    <col min="13062" max="13066" width="16" style="81" customWidth="1"/>
    <col min="13067" max="13312" width="9.140625" style="81"/>
    <col min="13313" max="13313" width="42.42578125" style="81" customWidth="1"/>
    <col min="13314" max="13314" width="46.42578125" style="81" customWidth="1"/>
    <col min="13315" max="13315" width="10.140625" style="81" customWidth="1"/>
    <col min="13316" max="13316" width="8.85546875" style="81" customWidth="1"/>
    <col min="13317" max="13317" width="9.28515625" style="81" customWidth="1"/>
    <col min="13318" max="13322" width="16" style="81" customWidth="1"/>
    <col min="13323" max="13568" width="9.140625" style="81"/>
    <col min="13569" max="13569" width="42.42578125" style="81" customWidth="1"/>
    <col min="13570" max="13570" width="46.42578125" style="81" customWidth="1"/>
    <col min="13571" max="13571" width="10.140625" style="81" customWidth="1"/>
    <col min="13572" max="13572" width="8.85546875" style="81" customWidth="1"/>
    <col min="13573" max="13573" width="9.28515625" style="81" customWidth="1"/>
    <col min="13574" max="13578" width="16" style="81" customWidth="1"/>
    <col min="13579" max="13824" width="9.140625" style="81"/>
    <col min="13825" max="13825" width="42.42578125" style="81" customWidth="1"/>
    <col min="13826" max="13826" width="46.42578125" style="81" customWidth="1"/>
    <col min="13827" max="13827" width="10.140625" style="81" customWidth="1"/>
    <col min="13828" max="13828" width="8.85546875" style="81" customWidth="1"/>
    <col min="13829" max="13829" width="9.28515625" style="81" customWidth="1"/>
    <col min="13830" max="13834" width="16" style="81" customWidth="1"/>
    <col min="13835" max="14080" width="9.140625" style="81"/>
    <col min="14081" max="14081" width="42.42578125" style="81" customWidth="1"/>
    <col min="14082" max="14082" width="46.42578125" style="81" customWidth="1"/>
    <col min="14083" max="14083" width="10.140625" style="81" customWidth="1"/>
    <col min="14084" max="14084" width="8.85546875" style="81" customWidth="1"/>
    <col min="14085" max="14085" width="9.28515625" style="81" customWidth="1"/>
    <col min="14086" max="14090" width="16" style="81" customWidth="1"/>
    <col min="14091" max="14336" width="9.140625" style="81"/>
    <col min="14337" max="14337" width="42.42578125" style="81" customWidth="1"/>
    <col min="14338" max="14338" width="46.42578125" style="81" customWidth="1"/>
    <col min="14339" max="14339" width="10.140625" style="81" customWidth="1"/>
    <col min="14340" max="14340" width="8.85546875" style="81" customWidth="1"/>
    <col min="14341" max="14341" width="9.28515625" style="81" customWidth="1"/>
    <col min="14342" max="14346" width="16" style="81" customWidth="1"/>
    <col min="14347" max="14592" width="9.140625" style="81"/>
    <col min="14593" max="14593" width="42.42578125" style="81" customWidth="1"/>
    <col min="14594" max="14594" width="46.42578125" style="81" customWidth="1"/>
    <col min="14595" max="14595" width="10.140625" style="81" customWidth="1"/>
    <col min="14596" max="14596" width="8.85546875" style="81" customWidth="1"/>
    <col min="14597" max="14597" width="9.28515625" style="81" customWidth="1"/>
    <col min="14598" max="14602" width="16" style="81" customWidth="1"/>
    <col min="14603" max="14848" width="9.140625" style="81"/>
    <col min="14849" max="14849" width="42.42578125" style="81" customWidth="1"/>
    <col min="14850" max="14850" width="46.42578125" style="81" customWidth="1"/>
    <col min="14851" max="14851" width="10.140625" style="81" customWidth="1"/>
    <col min="14852" max="14852" width="8.85546875" style="81" customWidth="1"/>
    <col min="14853" max="14853" width="9.28515625" style="81" customWidth="1"/>
    <col min="14854" max="14858" width="16" style="81" customWidth="1"/>
    <col min="14859" max="15104" width="9.140625" style="81"/>
    <col min="15105" max="15105" width="42.42578125" style="81" customWidth="1"/>
    <col min="15106" max="15106" width="46.42578125" style="81" customWidth="1"/>
    <col min="15107" max="15107" width="10.140625" style="81" customWidth="1"/>
    <col min="15108" max="15108" width="8.85546875" style="81" customWidth="1"/>
    <col min="15109" max="15109" width="9.28515625" style="81" customWidth="1"/>
    <col min="15110" max="15114" width="16" style="81" customWidth="1"/>
    <col min="15115" max="15360" width="9.140625" style="81"/>
    <col min="15361" max="15361" width="42.42578125" style="81" customWidth="1"/>
    <col min="15362" max="15362" width="46.42578125" style="81" customWidth="1"/>
    <col min="15363" max="15363" width="10.140625" style="81" customWidth="1"/>
    <col min="15364" max="15364" width="8.85546875" style="81" customWidth="1"/>
    <col min="15365" max="15365" width="9.28515625" style="81" customWidth="1"/>
    <col min="15366" max="15370" width="16" style="81" customWidth="1"/>
    <col min="15371" max="15616" width="9.140625" style="81"/>
    <col min="15617" max="15617" width="42.42578125" style="81" customWidth="1"/>
    <col min="15618" max="15618" width="46.42578125" style="81" customWidth="1"/>
    <col min="15619" max="15619" width="10.140625" style="81" customWidth="1"/>
    <col min="15620" max="15620" width="8.85546875" style="81" customWidth="1"/>
    <col min="15621" max="15621" width="9.28515625" style="81" customWidth="1"/>
    <col min="15622" max="15626" width="16" style="81" customWidth="1"/>
    <col min="15627" max="15872" width="9.140625" style="81"/>
    <col min="15873" max="15873" width="42.42578125" style="81" customWidth="1"/>
    <col min="15874" max="15874" width="46.42578125" style="81" customWidth="1"/>
    <col min="15875" max="15875" width="10.140625" style="81" customWidth="1"/>
    <col min="15876" max="15876" width="8.85546875" style="81" customWidth="1"/>
    <col min="15877" max="15877" width="9.28515625" style="81" customWidth="1"/>
    <col min="15878" max="15882" width="16" style="81" customWidth="1"/>
    <col min="15883" max="16128" width="9.140625" style="81"/>
    <col min="16129" max="16129" width="42.42578125" style="81" customWidth="1"/>
    <col min="16130" max="16130" width="46.42578125" style="81" customWidth="1"/>
    <col min="16131" max="16131" width="10.140625" style="81" customWidth="1"/>
    <col min="16132" max="16132" width="8.85546875" style="81" customWidth="1"/>
    <col min="16133" max="16133" width="9.28515625" style="81" customWidth="1"/>
    <col min="16134" max="16138" width="16" style="81" customWidth="1"/>
    <col min="16139" max="16384" width="9.140625" style="81"/>
  </cols>
  <sheetData>
    <row r="1" spans="1:10" s="65" customFormat="1" ht="21.75" customHeight="1" x14ac:dyDescent="0.25">
      <c r="A1" s="540" t="str">
        <f>'Elenco P.I.'!B2</f>
        <v xml:space="preserve">Comune di </v>
      </c>
      <c r="B1" s="541"/>
      <c r="C1" s="541"/>
      <c r="D1" s="541"/>
      <c r="E1" s="541"/>
      <c r="F1" s="541"/>
      <c r="G1" s="541"/>
      <c r="H1" s="541"/>
      <c r="I1" s="541"/>
      <c r="J1" s="542"/>
    </row>
    <row r="2" spans="1:10" s="65" customFormat="1" ht="19.5" customHeight="1" x14ac:dyDescent="0.25">
      <c r="A2" s="66" t="s">
        <v>0</v>
      </c>
      <c r="B2" s="67" t="str">
        <f>'Elenco P.I.'!B7</f>
        <v xml:space="preserve">Area:  </v>
      </c>
      <c r="C2" s="68"/>
      <c r="D2" s="68"/>
      <c r="E2" s="68"/>
      <c r="F2" s="69" t="s">
        <v>225</v>
      </c>
      <c r="G2" s="69" t="s">
        <v>226</v>
      </c>
      <c r="H2" s="68"/>
      <c r="I2" s="69" t="s">
        <v>227</v>
      </c>
      <c r="J2" s="70"/>
    </row>
    <row r="3" spans="1:10" s="65" customFormat="1" ht="19.5" customHeight="1" x14ac:dyDescent="0.25">
      <c r="A3" s="66" t="s">
        <v>228</v>
      </c>
      <c r="B3" s="71"/>
      <c r="C3" s="68"/>
      <c r="D3" s="68"/>
      <c r="E3" s="68"/>
      <c r="F3" s="72"/>
      <c r="G3" s="72"/>
      <c r="H3" s="68"/>
      <c r="I3" s="73">
        <v>2020</v>
      </c>
      <c r="J3" s="70"/>
    </row>
    <row r="4" spans="1:10" s="65" customFormat="1" ht="19.5" customHeight="1" x14ac:dyDescent="0.25">
      <c r="A4" s="66" t="s">
        <v>229</v>
      </c>
      <c r="B4" s="74"/>
      <c r="C4" s="68"/>
      <c r="D4" s="68"/>
      <c r="E4" s="68"/>
      <c r="F4" s="68"/>
      <c r="G4" s="68"/>
      <c r="H4" s="68"/>
      <c r="I4" s="68"/>
      <c r="J4" s="70"/>
    </row>
    <row r="5" spans="1:10" ht="9.75" customHeight="1" x14ac:dyDescent="0.25">
      <c r="A5" s="75"/>
      <c r="B5" s="76"/>
      <c r="C5" s="77"/>
      <c r="D5" s="77"/>
      <c r="E5" s="77"/>
      <c r="F5" s="77"/>
      <c r="G5" s="78"/>
      <c r="H5" s="79"/>
      <c r="I5" s="79"/>
      <c r="J5" s="80"/>
    </row>
    <row r="6" spans="1:10" ht="12.75" customHeight="1" x14ac:dyDescent="0.25">
      <c r="A6" s="543" t="s">
        <v>230</v>
      </c>
      <c r="B6" s="543"/>
      <c r="C6" s="543"/>
      <c r="D6" s="543"/>
      <c r="E6" s="543"/>
      <c r="F6" s="545" t="s">
        <v>231</v>
      </c>
      <c r="G6" s="545"/>
      <c r="H6" s="545"/>
      <c r="I6" s="545"/>
      <c r="J6" s="545"/>
    </row>
    <row r="7" spans="1:10" ht="15.75" customHeight="1" x14ac:dyDescent="0.25">
      <c r="A7" s="544"/>
      <c r="B7" s="544"/>
      <c r="C7" s="544"/>
      <c r="D7" s="544"/>
      <c r="E7" s="544"/>
      <c r="F7" s="192">
        <v>1</v>
      </c>
      <c r="G7" s="192">
        <v>2</v>
      </c>
      <c r="H7" s="192">
        <v>3</v>
      </c>
      <c r="I7" s="192">
        <v>4</v>
      </c>
      <c r="J7" s="192">
        <v>5</v>
      </c>
    </row>
    <row r="8" spans="1:10" ht="15.75" customHeight="1" x14ac:dyDescent="0.25">
      <c r="A8" s="544"/>
      <c r="B8" s="544"/>
      <c r="C8" s="544"/>
      <c r="D8" s="544"/>
      <c r="E8" s="544"/>
      <c r="F8" s="82" t="s">
        <v>232</v>
      </c>
      <c r="G8" s="82" t="s">
        <v>233</v>
      </c>
      <c r="H8" s="83" t="s">
        <v>234</v>
      </c>
      <c r="I8" s="83" t="s">
        <v>235</v>
      </c>
      <c r="J8" s="83" t="s">
        <v>236</v>
      </c>
    </row>
    <row r="9" spans="1:10" ht="4.5" customHeight="1" x14ac:dyDescent="0.25">
      <c r="A9" s="546"/>
      <c r="B9" s="546"/>
      <c r="C9" s="546"/>
      <c r="D9" s="546"/>
      <c r="E9" s="546"/>
      <c r="F9" s="546"/>
      <c r="G9" s="546"/>
      <c r="H9" s="546"/>
      <c r="I9" s="546"/>
      <c r="J9" s="546"/>
    </row>
    <row r="10" spans="1:10" ht="32.25" customHeight="1" x14ac:dyDescent="0.25">
      <c r="A10" s="84" t="s">
        <v>237</v>
      </c>
      <c r="B10" s="84" t="s">
        <v>238</v>
      </c>
      <c r="C10" s="85" t="s">
        <v>239</v>
      </c>
      <c r="D10" s="85" t="s">
        <v>240</v>
      </c>
      <c r="E10" s="85" t="s">
        <v>241</v>
      </c>
      <c r="F10" s="85" t="s">
        <v>242</v>
      </c>
      <c r="G10" s="85" t="s">
        <v>57</v>
      </c>
      <c r="H10" s="85" t="s">
        <v>243</v>
      </c>
      <c r="I10" s="85" t="s">
        <v>244</v>
      </c>
      <c r="J10" s="85" t="s">
        <v>245</v>
      </c>
    </row>
    <row r="11" spans="1:10" ht="57.75" customHeight="1" x14ac:dyDescent="0.25">
      <c r="A11" s="86" t="str">
        <f>Dirigente!B16</f>
        <v>Assicurare un'efficace acquisizione, gestione e programmazione delle risorse finanziarie dell'ente al fine di garantire la qualità dei servizi svolti e il rispetto dei piani e dei programmi della politica</v>
      </c>
      <c r="B11" s="87"/>
      <c r="C11" s="88"/>
      <c r="D11" s="89">
        <f t="shared" ref="D11:D20" si="0">E11/100</f>
        <v>0</v>
      </c>
      <c r="E11" s="90"/>
      <c r="F11" s="91" t="str">
        <f>IF(E11&lt;=20,"X","")</f>
        <v>X</v>
      </c>
      <c r="G11" s="91" t="str">
        <f>IF(AND(E11&gt;20,E11&lt;=50),"X","")</f>
        <v/>
      </c>
      <c r="H11" s="91" t="str">
        <f>IF(AND(E11&gt;50,E11&lt;=70),"X","")</f>
        <v/>
      </c>
      <c r="I11" s="91" t="str">
        <f>IF(AND(E11&gt;70,E11&lt;=90),"X","")</f>
        <v/>
      </c>
      <c r="J11" s="91" t="str">
        <f>IF(AND(E11&gt;90,E11&lt;=100),"X","")</f>
        <v/>
      </c>
    </row>
    <row r="12" spans="1:10" ht="105" customHeight="1" x14ac:dyDescent="0.25">
      <c r="A12" s="86" t="e">
        <f>Dirigente!#REF!</f>
        <v>#REF!</v>
      </c>
      <c r="B12" s="93"/>
      <c r="C12" s="88"/>
      <c r="D12" s="89">
        <f t="shared" si="0"/>
        <v>0</v>
      </c>
      <c r="E12" s="90"/>
      <c r="F12" s="91" t="str">
        <f t="shared" ref="F12:F20" si="1">IF(E12&lt;=20,"X","")</f>
        <v>X</v>
      </c>
      <c r="G12" s="91" t="str">
        <f t="shared" ref="G12:G20" si="2">IF(AND(E12&gt;20,E12&lt;=50),"X","")</f>
        <v/>
      </c>
      <c r="H12" s="91" t="str">
        <f t="shared" ref="H12:H20" si="3">IF(AND(E12&gt;50,E12&lt;=70),"X","")</f>
        <v/>
      </c>
      <c r="I12" s="91" t="str">
        <f t="shared" ref="I12:I20" si="4">IF(AND(E12&gt;70,E12&lt;=90),"X","")</f>
        <v/>
      </c>
      <c r="J12" s="91" t="str">
        <f t="shared" ref="J12:J20" si="5">IF(AND(E12&gt;90,E12&lt;=100),"X","")</f>
        <v/>
      </c>
    </row>
    <row r="13" spans="1:10" ht="102.75" customHeight="1" x14ac:dyDescent="0.25">
      <c r="A13" s="86" t="e">
        <f>Dirigente!#REF!</f>
        <v>#REF!</v>
      </c>
      <c r="B13" s="93"/>
      <c r="C13" s="90"/>
      <c r="D13" s="89">
        <f t="shared" si="0"/>
        <v>0</v>
      </c>
      <c r="E13" s="90"/>
      <c r="F13" s="91" t="str">
        <f t="shared" si="1"/>
        <v>X</v>
      </c>
      <c r="G13" s="91" t="str">
        <f t="shared" si="2"/>
        <v/>
      </c>
      <c r="H13" s="91" t="str">
        <f t="shared" si="3"/>
        <v/>
      </c>
      <c r="I13" s="91" t="str">
        <f t="shared" si="4"/>
        <v/>
      </c>
      <c r="J13" s="91" t="str">
        <f t="shared" si="5"/>
        <v/>
      </c>
    </row>
    <row r="14" spans="1:10" ht="57.75" customHeight="1" x14ac:dyDescent="0.25">
      <c r="A14" s="86" t="e">
        <f>Dirigente!#REF!</f>
        <v>#REF!</v>
      </c>
      <c r="B14" s="93"/>
      <c r="C14" s="90"/>
      <c r="D14" s="89">
        <f t="shared" si="0"/>
        <v>0</v>
      </c>
      <c r="E14" s="90"/>
      <c r="F14" s="91" t="str">
        <f t="shared" si="1"/>
        <v>X</v>
      </c>
      <c r="G14" s="91" t="str">
        <f t="shared" si="2"/>
        <v/>
      </c>
      <c r="H14" s="91" t="str">
        <f t="shared" si="3"/>
        <v/>
      </c>
      <c r="I14" s="91" t="str">
        <f t="shared" si="4"/>
        <v/>
      </c>
      <c r="J14" s="91" t="str">
        <f t="shared" si="5"/>
        <v/>
      </c>
    </row>
    <row r="15" spans="1:10" ht="57.75" customHeight="1" x14ac:dyDescent="0.25">
      <c r="A15" s="86" t="str">
        <f>Dirigente!B17</f>
        <v xml:space="preserve">Attuazione delle misure previste dalla normativa  in materia di trasparenza </v>
      </c>
      <c r="B15" s="93"/>
      <c r="C15" s="90"/>
      <c r="D15" s="89">
        <f t="shared" si="0"/>
        <v>0</v>
      </c>
      <c r="E15" s="90"/>
      <c r="F15" s="91" t="str">
        <f t="shared" si="1"/>
        <v>X</v>
      </c>
      <c r="G15" s="91" t="str">
        <f t="shared" si="2"/>
        <v/>
      </c>
      <c r="H15" s="91" t="str">
        <f t="shared" si="3"/>
        <v/>
      </c>
      <c r="I15" s="91" t="str">
        <f t="shared" si="4"/>
        <v/>
      </c>
      <c r="J15" s="91" t="str">
        <f t="shared" si="5"/>
        <v/>
      </c>
    </row>
    <row r="16" spans="1:10" ht="57.75" customHeight="1" x14ac:dyDescent="0.25">
      <c r="A16" s="86" t="str">
        <f>Dirigente!B19</f>
        <v>Assicurare un elevato standard degli atti amministrativi finalizzato a garantire la legittimità, regolarità e correttezza dell’azione amministrativa nonche di regolarità contabile degli atti mediante l'attuazione dei controlli cosi come previsto nel numero e con le modalità programmate nel regolamento sui controlli interni adottato dall'ente.</v>
      </c>
      <c r="B16" s="93"/>
      <c r="C16" s="90"/>
      <c r="D16" s="89">
        <f t="shared" si="0"/>
        <v>0</v>
      </c>
      <c r="E16" s="90"/>
      <c r="F16" s="91" t="str">
        <f t="shared" si="1"/>
        <v>X</v>
      </c>
      <c r="G16" s="91" t="str">
        <f t="shared" si="2"/>
        <v/>
      </c>
      <c r="H16" s="91" t="str">
        <f t="shared" si="3"/>
        <v/>
      </c>
      <c r="I16" s="91" t="str">
        <f t="shared" si="4"/>
        <v/>
      </c>
      <c r="J16" s="91" t="str">
        <f t="shared" si="5"/>
        <v/>
      </c>
    </row>
    <row r="17" spans="1:10" ht="57.75" customHeight="1" x14ac:dyDescent="0.25">
      <c r="A17" s="86" t="e">
        <f>Dirigente!#REF!</f>
        <v>#REF!</v>
      </c>
      <c r="B17" s="86"/>
      <c r="C17" s="90">
        <v>60</v>
      </c>
      <c r="D17" s="89">
        <f t="shared" si="0"/>
        <v>0</v>
      </c>
      <c r="E17" s="90"/>
      <c r="F17" s="91" t="str">
        <f t="shared" si="1"/>
        <v>X</v>
      </c>
      <c r="G17" s="91" t="str">
        <f t="shared" si="2"/>
        <v/>
      </c>
      <c r="H17" s="91" t="str">
        <f t="shared" si="3"/>
        <v/>
      </c>
      <c r="I17" s="91" t="str">
        <f t="shared" si="4"/>
        <v/>
      </c>
      <c r="J17" s="91" t="str">
        <f t="shared" si="5"/>
        <v/>
      </c>
    </row>
    <row r="18" spans="1:10" ht="26.25" customHeight="1" x14ac:dyDescent="0.25">
      <c r="A18" s="86" t="e">
        <f>Dirigente!#REF!</f>
        <v>#REF!</v>
      </c>
      <c r="B18" s="93"/>
      <c r="C18" s="90"/>
      <c r="D18" s="89">
        <f t="shared" si="0"/>
        <v>0</v>
      </c>
      <c r="E18" s="90"/>
      <c r="F18" s="91" t="str">
        <f t="shared" si="1"/>
        <v>X</v>
      </c>
      <c r="G18" s="91" t="str">
        <f t="shared" si="2"/>
        <v/>
      </c>
      <c r="H18" s="91" t="str">
        <f t="shared" si="3"/>
        <v/>
      </c>
      <c r="I18" s="91" t="str">
        <f t="shared" si="4"/>
        <v/>
      </c>
      <c r="J18" s="91" t="str">
        <f t="shared" si="5"/>
        <v/>
      </c>
    </row>
    <row r="19" spans="1:10" ht="26.25" customHeight="1" x14ac:dyDescent="0.25">
      <c r="A19" s="86" t="e">
        <f>Dirigente!#REF!</f>
        <v>#REF!</v>
      </c>
      <c r="B19" s="93"/>
      <c r="C19" s="90"/>
      <c r="D19" s="89">
        <f t="shared" si="0"/>
        <v>0</v>
      </c>
      <c r="E19" s="90"/>
      <c r="F19" s="91" t="str">
        <f t="shared" si="1"/>
        <v>X</v>
      </c>
      <c r="G19" s="91" t="str">
        <f t="shared" si="2"/>
        <v/>
      </c>
      <c r="H19" s="91" t="str">
        <f t="shared" si="3"/>
        <v/>
      </c>
      <c r="I19" s="91" t="str">
        <f t="shared" si="4"/>
        <v/>
      </c>
      <c r="J19" s="91" t="str">
        <f t="shared" si="5"/>
        <v/>
      </c>
    </row>
    <row r="20" spans="1:10" ht="26.25" customHeight="1" x14ac:dyDescent="0.25">
      <c r="A20" s="86" t="str">
        <f>Dirigente!B20</f>
        <v>Rispetto dei tempi di pagamento:  Garantire il rispetto dei tempi di pagamento delle fatture per lavori, forniture e servizi come richiesto dall'art. 4 bis), c. 2 del D.L. D.L. 24/02/2023 n. 13 (cd. Decreto PNRR3) convertito in L. 21/04/2023 n. 41 e secondo le indicazioni operative della circolare n° 1  del MEF/RGS  del 03.01.2024</v>
      </c>
      <c r="B20" s="93"/>
      <c r="C20" s="90"/>
      <c r="D20" s="89">
        <f t="shared" si="0"/>
        <v>0</v>
      </c>
      <c r="E20" s="90"/>
      <c r="F20" s="91" t="str">
        <f t="shared" si="1"/>
        <v>X</v>
      </c>
      <c r="G20" s="91" t="str">
        <f t="shared" si="2"/>
        <v/>
      </c>
      <c r="H20" s="91" t="str">
        <f t="shared" si="3"/>
        <v/>
      </c>
      <c r="I20" s="91" t="str">
        <f t="shared" si="4"/>
        <v/>
      </c>
      <c r="J20" s="91" t="str">
        <f t="shared" si="5"/>
        <v/>
      </c>
    </row>
    <row r="21" spans="1:10" x14ac:dyDescent="0.25">
      <c r="A21" s="94" t="s">
        <v>246</v>
      </c>
      <c r="B21" s="95" t="str">
        <f>IF(C21=60,"Pesatura Adeguata","Pesatura Inadeguata")</f>
        <v>Pesatura Adeguata</v>
      </c>
      <c r="C21" s="96">
        <f>SUM(C11:C20)</f>
        <v>60</v>
      </c>
      <c r="D21" s="96"/>
      <c r="E21" s="97">
        <f>SUM(G21:J21)/C21</f>
        <v>0</v>
      </c>
      <c r="F21" s="98"/>
      <c r="G21" s="99">
        <f>IF(G11="x",C11*D11)+IF(G12="x",C12*D12)+IF(G13="x",C13*D13)+IF(G14="x",C14*D14)+IF(G15="x",C15*D15)+IF(G16="x",C16*D16)+IF(G17="x",C17*D17)+IF(G18="x",C18*D18)+IF(G19="x",C19*D19)+IF(G20="x",C20*D20)</f>
        <v>0</v>
      </c>
      <c r="H21" s="99">
        <f>IF(H11="x",C11*D11)+IF(H12="x",C12*D12)+IF(H13="x",C13*D13)+IF(H14="x",C14*D14)+IF(H15="x",C15*D15)+IF(H16="x",C16*D16)+IF(H17="x",C17*D17)+IF(H18="x",C18*D18)+IF(H19="x",C19*D19)+IF(H20="x",C20*D20)</f>
        <v>0</v>
      </c>
      <c r="I21" s="99">
        <f>IF(I11="x",C11*D11)+IF(I12="x",C12*D12)+IF(I13="x",C13*D13)+IF(I14="x",C14*D14)+IF(I15="x",C15*D15)+IF(I16="x",C16*D16)+IF(I17="x",C17*D17)+IF(I18="x",C18*D18)+IF(I19="x",C19*D19)+IF(I20="x",C20*D20)</f>
        <v>0</v>
      </c>
      <c r="J21" s="99">
        <f>IF(J11="x",C11*D11)+IF(J12="x",C12*D12)+IF(J13="x",C13*D13)+IF(J14="x",C14*D14)+IF(J15="x",C15*D15)+IF(J16="x",C16*D16)+IF(J17="x",C17*D17)+IF(J18="x",C18*D18)+IF(J19="x",C19*D19)+IF(J19="x",C19*D19)</f>
        <v>0</v>
      </c>
    </row>
    <row r="22" spans="1:10" ht="3" customHeight="1" x14ac:dyDescent="0.25">
      <c r="A22" s="546"/>
      <c r="B22" s="547"/>
      <c r="C22" s="547"/>
      <c r="D22" s="193"/>
      <c r="E22" s="546"/>
      <c r="F22" s="547"/>
      <c r="G22" s="547"/>
      <c r="H22" s="546"/>
      <c r="I22" s="547"/>
      <c r="J22" s="547"/>
    </row>
    <row r="23" spans="1:10" ht="42" customHeight="1" x14ac:dyDescent="0.25">
      <c r="A23" s="84" t="s">
        <v>247</v>
      </c>
      <c r="B23" s="84" t="s">
        <v>238</v>
      </c>
      <c r="C23" s="85" t="s">
        <v>239</v>
      </c>
      <c r="D23" s="85" t="s">
        <v>240</v>
      </c>
      <c r="E23" s="85" t="s">
        <v>241</v>
      </c>
      <c r="F23" s="85" t="s">
        <v>242</v>
      </c>
      <c r="G23" s="85" t="s">
        <v>57</v>
      </c>
      <c r="H23" s="85" t="s">
        <v>243</v>
      </c>
      <c r="I23" s="85" t="s">
        <v>244</v>
      </c>
      <c r="J23" s="85" t="s">
        <v>245</v>
      </c>
    </row>
    <row r="24" spans="1:10" s="6" customFormat="1" ht="27" customHeight="1" x14ac:dyDescent="0.25">
      <c r="A24" s="93" t="str">
        <f>Dirigente!B31</f>
        <v>Collegamento capitoli vincolati e non entrata/spesa</v>
      </c>
      <c r="B24" s="92"/>
      <c r="C24" s="100">
        <v>20</v>
      </c>
      <c r="D24" s="89">
        <f>E24/100</f>
        <v>0</v>
      </c>
      <c r="E24" s="90"/>
      <c r="F24" s="91" t="str">
        <f t="shared" ref="F24:F34" si="6">IF(E24&lt;=20,"X","")</f>
        <v>X</v>
      </c>
      <c r="G24" s="91" t="str">
        <f t="shared" ref="G24:G34" si="7">IF(AND(E24&gt;20,E24&lt;=50),"X","")</f>
        <v/>
      </c>
      <c r="H24" s="91" t="str">
        <f t="shared" ref="H24:H34" si="8">IF(AND(E24&gt;50,E24&lt;=70),"X","")</f>
        <v/>
      </c>
      <c r="I24" s="91" t="str">
        <f t="shared" ref="I24:I34" si="9">IF(AND(E24&gt;70,E24&lt;=90),"X","")</f>
        <v/>
      </c>
      <c r="J24" s="91" t="str">
        <f>IF(AND(E24&gt;90,E24&lt;=100),"X","")</f>
        <v/>
      </c>
    </row>
    <row r="25" spans="1:10" s="6" customFormat="1" ht="27" customHeight="1" x14ac:dyDescent="0.25">
      <c r="A25" s="93" t="e">
        <f>Dirigente!#REF!</f>
        <v>#REF!</v>
      </c>
      <c r="B25" s="93"/>
      <c r="C25" s="100"/>
      <c r="D25" s="89">
        <f t="shared" ref="D25:D31" si="10">E25/100</f>
        <v>0</v>
      </c>
      <c r="E25" s="90"/>
      <c r="F25" s="91" t="str">
        <f t="shared" si="6"/>
        <v>X</v>
      </c>
      <c r="G25" s="91" t="str">
        <f t="shared" si="7"/>
        <v/>
      </c>
      <c r="H25" s="91" t="str">
        <f t="shared" si="8"/>
        <v/>
      </c>
      <c r="I25" s="91" t="str">
        <f t="shared" si="9"/>
        <v/>
      </c>
      <c r="J25" s="91" t="str">
        <f t="shared" ref="J25:J31" si="11">IF(AND(E25&gt;90,E25&lt;=100),"X","")</f>
        <v/>
      </c>
    </row>
    <row r="26" spans="1:10" s="6" customFormat="1" ht="27" customHeight="1" x14ac:dyDescent="0.25">
      <c r="A26" s="93" t="str">
        <f>Dirigente!B32</f>
        <v>Carta dei servizi finanziari</v>
      </c>
      <c r="B26" s="93"/>
      <c r="C26" s="100"/>
      <c r="D26" s="89">
        <f t="shared" si="10"/>
        <v>0</v>
      </c>
      <c r="E26" s="90"/>
      <c r="F26" s="91" t="str">
        <f t="shared" si="6"/>
        <v>X</v>
      </c>
      <c r="G26" s="91" t="str">
        <f t="shared" si="7"/>
        <v/>
      </c>
      <c r="H26" s="91" t="str">
        <f t="shared" si="8"/>
        <v/>
      </c>
      <c r="I26" s="91" t="str">
        <f t="shared" si="9"/>
        <v/>
      </c>
      <c r="J26" s="91" t="str">
        <f t="shared" si="11"/>
        <v/>
      </c>
    </row>
    <row r="27" spans="1:10" s="6" customFormat="1" ht="27" customHeight="1" x14ac:dyDescent="0.25">
      <c r="A27" s="93" t="str">
        <f>Dirigente!B33</f>
        <v>Registrazione su portale InPA e pubblicazione concorso a tempo determinato ed indeterminato</v>
      </c>
      <c r="B27" s="93"/>
      <c r="C27" s="100"/>
      <c r="D27" s="89">
        <f t="shared" si="10"/>
        <v>0</v>
      </c>
      <c r="E27" s="90"/>
      <c r="F27" s="91" t="str">
        <f t="shared" si="6"/>
        <v>X</v>
      </c>
      <c r="G27" s="91" t="str">
        <f t="shared" si="7"/>
        <v/>
      </c>
      <c r="H27" s="91" t="str">
        <f t="shared" si="8"/>
        <v/>
      </c>
      <c r="I27" s="91" t="str">
        <f t="shared" si="9"/>
        <v/>
      </c>
      <c r="J27" s="91" t="str">
        <f t="shared" si="11"/>
        <v/>
      </c>
    </row>
    <row r="28" spans="1:10" s="6" customFormat="1" ht="27" customHeight="1" x14ac:dyDescent="0.25">
      <c r="A28" s="93" t="str">
        <f>Dirigente!B34</f>
        <v>Approvazione nuovo regolamento accesso agli impieghi (in collaborazione con Segretario Comunale)</v>
      </c>
      <c r="B28" s="93"/>
      <c r="C28" s="101"/>
      <c r="D28" s="89">
        <f t="shared" si="10"/>
        <v>0</v>
      </c>
      <c r="E28" s="90"/>
      <c r="F28" s="91" t="str">
        <f t="shared" si="6"/>
        <v>X</v>
      </c>
      <c r="G28" s="91" t="str">
        <f t="shared" si="7"/>
        <v/>
      </c>
      <c r="H28" s="91" t="str">
        <f t="shared" si="8"/>
        <v/>
      </c>
      <c r="I28" s="91" t="str">
        <f t="shared" si="9"/>
        <v/>
      </c>
      <c r="J28" s="91" t="str">
        <f t="shared" si="11"/>
        <v/>
      </c>
    </row>
    <row r="29" spans="1:10" s="6" customFormat="1" ht="27" customHeight="1" x14ac:dyDescent="0.25">
      <c r="A29" s="93" t="str">
        <f>Dirigente!B35</f>
        <v>Ricontrattualizzazione utenze vodafone</v>
      </c>
      <c r="B29" s="93"/>
      <c r="C29" s="101"/>
      <c r="D29" s="89">
        <f t="shared" si="10"/>
        <v>0</v>
      </c>
      <c r="E29" s="90"/>
      <c r="F29" s="91" t="str">
        <f t="shared" si="6"/>
        <v>X</v>
      </c>
      <c r="G29" s="91" t="str">
        <f t="shared" si="7"/>
        <v/>
      </c>
      <c r="H29" s="91" t="str">
        <f t="shared" si="8"/>
        <v/>
      </c>
      <c r="I29" s="91" t="str">
        <f t="shared" si="9"/>
        <v/>
      </c>
      <c r="J29" s="91" t="str">
        <f t="shared" si="11"/>
        <v/>
      </c>
    </row>
    <row r="30" spans="1:10" s="6" customFormat="1" ht="27" customHeight="1" x14ac:dyDescent="0.25">
      <c r="A30" s="93" t="e">
        <f>Dirigente!#REF!</f>
        <v>#REF!</v>
      </c>
      <c r="B30" s="93"/>
      <c r="C30" s="101"/>
      <c r="D30" s="89">
        <f t="shared" si="10"/>
        <v>0</v>
      </c>
      <c r="E30" s="90"/>
      <c r="F30" s="91" t="str">
        <f t="shared" si="6"/>
        <v>X</v>
      </c>
      <c r="G30" s="91" t="str">
        <f t="shared" si="7"/>
        <v/>
      </c>
      <c r="H30" s="91" t="str">
        <f t="shared" si="8"/>
        <v/>
      </c>
      <c r="I30" s="91" t="str">
        <f t="shared" si="9"/>
        <v/>
      </c>
      <c r="J30" s="91" t="str">
        <f t="shared" si="11"/>
        <v/>
      </c>
    </row>
    <row r="31" spans="1:10" s="6" customFormat="1" ht="27" customHeight="1" x14ac:dyDescent="0.25">
      <c r="A31" s="93" t="str">
        <f>Dirigente!B36</f>
        <v>Conciliazione con Abbanoa (Arera)</v>
      </c>
      <c r="B31" s="93"/>
      <c r="C31" s="101"/>
      <c r="D31" s="89">
        <f t="shared" si="10"/>
        <v>0</v>
      </c>
      <c r="E31" s="90"/>
      <c r="F31" s="91" t="str">
        <f t="shared" si="6"/>
        <v>X</v>
      </c>
      <c r="G31" s="91" t="str">
        <f t="shared" si="7"/>
        <v/>
      </c>
      <c r="H31" s="91" t="str">
        <f t="shared" si="8"/>
        <v/>
      </c>
      <c r="I31" s="91" t="str">
        <f t="shared" si="9"/>
        <v/>
      </c>
      <c r="J31" s="91" t="str">
        <f t="shared" si="11"/>
        <v/>
      </c>
    </row>
    <row r="32" spans="1:10" ht="42" customHeight="1" x14ac:dyDescent="0.25">
      <c r="A32" s="192" t="s">
        <v>248</v>
      </c>
      <c r="B32" s="192" t="s">
        <v>249</v>
      </c>
      <c r="C32" s="85" t="s">
        <v>239</v>
      </c>
      <c r="D32" s="85" t="s">
        <v>240</v>
      </c>
      <c r="E32" s="85" t="s">
        <v>241</v>
      </c>
      <c r="F32" s="85" t="s">
        <v>250</v>
      </c>
      <c r="G32" s="85" t="s">
        <v>251</v>
      </c>
      <c r="H32" s="85" t="s">
        <v>252</v>
      </c>
      <c r="I32" s="85" t="s">
        <v>253</v>
      </c>
      <c r="J32" s="85" t="s">
        <v>254</v>
      </c>
    </row>
    <row r="33" spans="1:10" s="6" customFormat="1" ht="49.5" customHeight="1" x14ac:dyDescent="0.25">
      <c r="A33" s="93" t="s">
        <v>310</v>
      </c>
      <c r="B33" s="93" t="s">
        <v>311</v>
      </c>
      <c r="C33" s="101">
        <v>20</v>
      </c>
      <c r="D33" s="89">
        <f>E33/100</f>
        <v>0</v>
      </c>
      <c r="E33" s="90"/>
      <c r="F33" s="91" t="str">
        <f t="shared" si="6"/>
        <v>X</v>
      </c>
      <c r="G33" s="91" t="str">
        <f t="shared" si="7"/>
        <v/>
      </c>
      <c r="H33" s="91" t="str">
        <f t="shared" si="8"/>
        <v/>
      </c>
      <c r="I33" s="91" t="str">
        <f t="shared" si="9"/>
        <v/>
      </c>
      <c r="J33" s="91" t="str">
        <f t="shared" ref="J33:J39" si="12">IF(AND(E33&gt;90,E33&lt;=100),"X","")</f>
        <v/>
      </c>
    </row>
    <row r="34" spans="1:10" s="6" customFormat="1" ht="18.75" customHeight="1" x14ac:dyDescent="0.25">
      <c r="A34" s="93"/>
      <c r="B34" s="93"/>
      <c r="C34" s="101"/>
      <c r="D34" s="89">
        <f t="shared" ref="D34:D39" si="13">E34/100</f>
        <v>0</v>
      </c>
      <c r="E34" s="90"/>
      <c r="F34" s="91" t="str">
        <f t="shared" si="6"/>
        <v>X</v>
      </c>
      <c r="G34" s="91" t="str">
        <f t="shared" si="7"/>
        <v/>
      </c>
      <c r="H34" s="91" t="str">
        <f t="shared" si="8"/>
        <v/>
      </c>
      <c r="I34" s="91" t="str">
        <f t="shared" si="9"/>
        <v/>
      </c>
      <c r="J34" s="91" t="str">
        <f t="shared" si="12"/>
        <v/>
      </c>
    </row>
    <row r="35" spans="1:10" s="6" customFormat="1" ht="18.75" customHeight="1" x14ac:dyDescent="0.25">
      <c r="A35" s="93"/>
      <c r="B35" s="93"/>
      <c r="C35" s="101"/>
      <c r="D35" s="89">
        <f t="shared" si="13"/>
        <v>0</v>
      </c>
      <c r="E35" s="90"/>
      <c r="F35" s="91" t="str">
        <f>IF(E35&lt;=20,"X","")</f>
        <v>X</v>
      </c>
      <c r="G35" s="91" t="str">
        <f>IF(AND(E35&gt;20,E35&lt;=50),"X","")</f>
        <v/>
      </c>
      <c r="H35" s="91" t="str">
        <f>IF(AND(E35&gt;50,E35&lt;=70),"X","")</f>
        <v/>
      </c>
      <c r="I35" s="91" t="str">
        <f>IF(AND(E35&gt;70,E35&lt;=90),"X","")</f>
        <v/>
      </c>
      <c r="J35" s="91" t="str">
        <f t="shared" si="12"/>
        <v/>
      </c>
    </row>
    <row r="36" spans="1:10" s="6" customFormat="1" ht="18.75" customHeight="1" x14ac:dyDescent="0.25">
      <c r="A36" s="93"/>
      <c r="B36" s="93"/>
      <c r="C36" s="101"/>
      <c r="D36" s="89">
        <f t="shared" si="13"/>
        <v>0</v>
      </c>
      <c r="E36" s="90"/>
      <c r="F36" s="91" t="str">
        <f>IF(E36&lt;=20,"X","")</f>
        <v>X</v>
      </c>
      <c r="G36" s="91" t="str">
        <f>IF(AND(E36&gt;20,E36&lt;=50),"X","")</f>
        <v/>
      </c>
      <c r="H36" s="91" t="str">
        <f>IF(AND(E36&gt;50,E36&lt;=70),"X","")</f>
        <v/>
      </c>
      <c r="I36" s="91" t="str">
        <f>IF(AND(E36&gt;70,E36&lt;=90),"X","")</f>
        <v/>
      </c>
      <c r="J36" s="91" t="str">
        <f t="shared" si="12"/>
        <v/>
      </c>
    </row>
    <row r="37" spans="1:10" s="6" customFormat="1" ht="18.75" customHeight="1" x14ac:dyDescent="0.25">
      <c r="A37" s="93"/>
      <c r="B37" s="93"/>
      <c r="C37" s="101"/>
      <c r="D37" s="89">
        <f t="shared" si="13"/>
        <v>0</v>
      </c>
      <c r="E37" s="90"/>
      <c r="F37" s="91" t="str">
        <f>IF(E37&lt;=20,"X","")</f>
        <v>X</v>
      </c>
      <c r="G37" s="91" t="str">
        <f>IF(AND(E37&gt;20,E37&lt;=50),"X","")</f>
        <v/>
      </c>
      <c r="H37" s="91" t="str">
        <f>IF(AND(E37&gt;50,E37&lt;=70),"X","")</f>
        <v/>
      </c>
      <c r="I37" s="91" t="str">
        <f>IF(AND(E37&gt;70,E37&lt;=90),"X","")</f>
        <v/>
      </c>
      <c r="J37" s="91" t="str">
        <f t="shared" si="12"/>
        <v/>
      </c>
    </row>
    <row r="38" spans="1:10" s="6" customFormat="1" ht="18.75" customHeight="1" x14ac:dyDescent="0.25">
      <c r="A38" s="93"/>
      <c r="B38" s="93"/>
      <c r="C38" s="101"/>
      <c r="D38" s="89">
        <f t="shared" si="13"/>
        <v>0</v>
      </c>
      <c r="E38" s="90"/>
      <c r="F38" s="91" t="str">
        <f>IF(E38&lt;=20,"X","")</f>
        <v>X</v>
      </c>
      <c r="G38" s="91" t="str">
        <f>IF(AND(E38&gt;20,E38&lt;=50),"X","")</f>
        <v/>
      </c>
      <c r="H38" s="91" t="str">
        <f>IF(AND(E38&gt;50,E38&lt;=70),"X","")</f>
        <v/>
      </c>
      <c r="I38" s="91" t="str">
        <f>IF(AND(E38&gt;70,E38&lt;=90),"X","")</f>
        <v/>
      </c>
      <c r="J38" s="91" t="str">
        <f t="shared" si="12"/>
        <v/>
      </c>
    </row>
    <row r="39" spans="1:10" s="6" customFormat="1" ht="18.75" customHeight="1" x14ac:dyDescent="0.25">
      <c r="A39" s="93"/>
      <c r="B39" s="93"/>
      <c r="C39" s="101"/>
      <c r="D39" s="89">
        <f t="shared" si="13"/>
        <v>0</v>
      </c>
      <c r="E39" s="90"/>
      <c r="F39" s="91" t="str">
        <f>IF(E39&lt;=20,"X","")</f>
        <v>X</v>
      </c>
      <c r="G39" s="91" t="str">
        <f>IF(AND(E39&gt;20,E39&lt;=50),"X","")</f>
        <v/>
      </c>
      <c r="H39" s="91" t="str">
        <f>IF(AND(E39&gt;50,E39&lt;=70),"X","")</f>
        <v/>
      </c>
      <c r="I39" s="91" t="str">
        <f>IF(AND(E39&gt;70,E39&lt;=90),"X","")</f>
        <v/>
      </c>
      <c r="J39" s="91" t="str">
        <f t="shared" si="12"/>
        <v/>
      </c>
    </row>
    <row r="40" spans="1:10" ht="25.5" x14ac:dyDescent="0.25">
      <c r="A40" s="94" t="s">
        <v>255</v>
      </c>
      <c r="B40" s="95" t="str">
        <f>IF(C40=40,"Pesatura Adeguata","Pesatura Inadeguata")</f>
        <v>Pesatura Adeguata</v>
      </c>
      <c r="C40" s="101">
        <f>SUM(C24:C35)</f>
        <v>40</v>
      </c>
      <c r="D40" s="192"/>
      <c r="E40" s="97">
        <f>SUM(G40:J40)/C40</f>
        <v>0</v>
      </c>
      <c r="F40" s="102"/>
      <c r="G40" s="103">
        <f>IF(G24="x",C24*D24)+IF(G25="x",C25*D25)+IF(G26="x",C26*D26)+IF(G27="x",C27*D27)+IF(G28="x",C28*D28)+IF(G29="x",C29*D29)+IF(G30="x",C30*D30)+IF(G31="x",C31*D31)+IF(G33="x",C33*D33)+IF(G34="x",C34*D34)+IF(G35="x",C35*D35)+IF(G36="x",C36*D36)+IF(G37="x",C37*D37)+IF(G38="x",C38*D38)+IF(G39="x",C39*D39)</f>
        <v>0</v>
      </c>
      <c r="H40" s="103">
        <f>IF(H24="x",C24*D24)+IF(H25="x",C25*D25)+IF(H26="x",C26*D26)+IF(H27="x",C27*D27)+IF(H28="x",C28*D28)+IF(H29="x",C29*D29)+IF(H30="x",C30*D30)+IF(H31="x",C31*D31)+IF(H33="x",C33*D33)+IF(H34="x",C34*D34)+IF(H35="x",C35*D35)+IF(H36="x",C36*D36)+IF(H37="x",C37*D37)+IF(H38="x",C38*D38)+IF(H39="x",C39*D39)</f>
        <v>0</v>
      </c>
      <c r="I40" s="103">
        <f>IF(I24="x",C24*D24)+IF(I25="x",C25*D25)+IF(I26="x",C26*D26)+IF(I27="x",C27*D27)+IF(I28="x",C28*D28)+IF(I29="x",C29*D29)+IF(I30="x",C30*D30)+IF(I31="x",C31*D31)+IF(I33="x",C33*D33)+IF(I34="x",C34*D34)+IF(I35="x",C35*D35)+IF(I36="x",C36*D36)+IF(I37="x",C37*D37)+IF(I38="x",C38*D38)+IF(I39="x",C39*D39)</f>
        <v>0</v>
      </c>
      <c r="J40" s="103">
        <f>IF(J24="x",C24*D24)+IF(J25="x",C25*D25)+IF(J26="x",C26*D26)+IF(J27="x",C27*D27)+IF(J28="x",C28*D28)+IF(J29="x",C29*D29)+IF(J30="x",C30*D30)+IF(J31="x",C31*D31)+IF(J33="x",C33*D33)+IF(J34="x",C34*D34)+IF(J35="x",C35*D35)+IF(J36="x",C36*D36)+IF(J37="x",C37*D37)+IF(J38="x",C38*D38)+IF(J39="x",C39*D39)</f>
        <v>0</v>
      </c>
    </row>
    <row r="41" spans="1:10" ht="18" customHeight="1" x14ac:dyDescent="0.25">
      <c r="A41" s="104"/>
      <c r="B41" s="105"/>
      <c r="C41" s="106"/>
      <c r="D41" s="106" t="s">
        <v>256</v>
      </c>
      <c r="E41" s="107"/>
      <c r="F41" s="108"/>
      <c r="G41" s="108"/>
      <c r="H41" s="108"/>
      <c r="I41" s="108"/>
      <c r="J41" s="109"/>
    </row>
    <row r="42" spans="1:10" ht="16.5" customHeight="1" x14ac:dyDescent="0.25">
      <c r="A42" s="536" t="s">
        <v>257</v>
      </c>
      <c r="B42" s="537"/>
      <c r="C42" s="96">
        <f>SUM(G21:J21)</f>
        <v>0</v>
      </c>
      <c r="D42" s="110">
        <f>C42/60</f>
        <v>0</v>
      </c>
      <c r="E42" s="111"/>
      <c r="F42" s="112"/>
      <c r="G42" s="112"/>
      <c r="H42" s="112"/>
      <c r="I42" s="112"/>
      <c r="J42" s="113"/>
    </row>
    <row r="43" spans="1:10" ht="17.25" customHeight="1" x14ac:dyDescent="0.25">
      <c r="A43" s="114" t="s">
        <v>200</v>
      </c>
      <c r="B43" s="115"/>
      <c r="C43" s="116"/>
      <c r="D43" s="116"/>
      <c r="E43" s="538" t="s">
        <v>258</v>
      </c>
      <c r="F43" s="538"/>
      <c r="G43" s="539"/>
      <c r="H43" s="117">
        <f>C42+C44</f>
        <v>0</v>
      </c>
      <c r="I43" s="116" t="s">
        <v>259</v>
      </c>
      <c r="J43" s="118"/>
    </row>
    <row r="44" spans="1:10" ht="16.5" customHeight="1" x14ac:dyDescent="0.25">
      <c r="A44" s="536" t="s">
        <v>260</v>
      </c>
      <c r="B44" s="537"/>
      <c r="C44" s="96">
        <f>SUM(F40:J40)</f>
        <v>0</v>
      </c>
      <c r="D44" s="110" t="s">
        <v>256</v>
      </c>
      <c r="E44" s="111"/>
      <c r="F44" s="112"/>
      <c r="G44" s="112"/>
      <c r="H44" s="112"/>
      <c r="I44" s="112"/>
      <c r="J44" s="113"/>
    </row>
    <row r="45" spans="1:10" ht="26.25" customHeight="1" x14ac:dyDescent="0.25">
      <c r="A45" s="119"/>
      <c r="B45" s="120"/>
      <c r="C45" s="120"/>
      <c r="D45" s="120"/>
      <c r="E45" s="121"/>
      <c r="F45" s="122"/>
      <c r="G45" s="122"/>
      <c r="H45" s="122"/>
      <c r="I45" s="122"/>
      <c r="J45" s="123"/>
    </row>
  </sheetData>
  <mergeCells count="10">
    <mergeCell ref="A42:B42"/>
    <mergeCell ref="E43:G43"/>
    <mergeCell ref="A44:B44"/>
    <mergeCell ref="A1:J1"/>
    <mergeCell ref="A6:E8"/>
    <mergeCell ref="F6:J6"/>
    <mergeCell ref="A9:J9"/>
    <mergeCell ref="A22:C22"/>
    <mergeCell ref="E22:G22"/>
    <mergeCell ref="H22:J22"/>
  </mergeCells>
  <conditionalFormatting sqref="B21 B40:B41">
    <cfRule type="cellIs" dxfId="29" priority="31" stopIfTrue="1" operator="equal">
      <formula>"Pesatura Inadeguata"</formula>
    </cfRule>
  </conditionalFormatting>
  <conditionalFormatting sqref="F11:F31">
    <cfRule type="cellIs" dxfId="28" priority="6" stopIfTrue="1" operator="equal">
      <formula>"x"</formula>
    </cfRule>
  </conditionalFormatting>
  <conditionalFormatting sqref="F33:F39">
    <cfRule type="cellIs" dxfId="27" priority="12" stopIfTrue="1" operator="equal">
      <formula>"x"</formula>
    </cfRule>
  </conditionalFormatting>
  <conditionalFormatting sqref="G11:G31">
    <cfRule type="cellIs" dxfId="26" priority="15" stopIfTrue="1" operator="equal">
      <formula>"x"</formula>
    </cfRule>
    <cfRule type="cellIs" dxfId="25" priority="17" stopIfTrue="1" operator="equal">
      <formula>"x"</formula>
    </cfRule>
  </conditionalFormatting>
  <conditionalFormatting sqref="G13:G20">
    <cfRule type="cellIs" dxfId="24" priority="3" stopIfTrue="1" operator="equal">
      <formula>"x"</formula>
    </cfRule>
    <cfRule type="cellIs" dxfId="23" priority="5" stopIfTrue="1" operator="equal">
      <formula>"x"</formula>
    </cfRule>
  </conditionalFormatting>
  <conditionalFormatting sqref="G33:G39">
    <cfRule type="cellIs" dxfId="22" priority="9" stopIfTrue="1" operator="equal">
      <formula>"x"</formula>
    </cfRule>
    <cfRule type="cellIs" dxfId="21" priority="11" stopIfTrue="1" operator="equal">
      <formula>"x"</formula>
    </cfRule>
  </conditionalFormatting>
  <conditionalFormatting sqref="H11:H31">
    <cfRule type="cellIs" dxfId="20" priority="4" stopIfTrue="1" operator="equal">
      <formula>"x"</formula>
    </cfRule>
  </conditionalFormatting>
  <conditionalFormatting sqref="H33:H39">
    <cfRule type="cellIs" dxfId="19" priority="10" stopIfTrue="1" operator="equal">
      <formula>"x"</formula>
    </cfRule>
  </conditionalFormatting>
  <conditionalFormatting sqref="I11:I31">
    <cfRule type="cellIs" dxfId="18" priority="2" stopIfTrue="1" operator="equal">
      <formula>"x"</formula>
    </cfRule>
  </conditionalFormatting>
  <conditionalFormatting sqref="I33:I39">
    <cfRule type="cellIs" dxfId="17" priority="8" stopIfTrue="1" operator="equal">
      <formula>"x"</formula>
    </cfRule>
  </conditionalFormatting>
  <conditionalFormatting sqref="J11:J31">
    <cfRule type="cellIs" dxfId="16" priority="1" stopIfTrue="1" operator="equal">
      <formula>"x"</formula>
    </cfRule>
  </conditionalFormatting>
  <conditionalFormatting sqref="J33:J39">
    <cfRule type="cellIs" dxfId="15" priority="7" stopIfTrue="1" operator="equal">
      <formula>"x"</formula>
    </cfRule>
  </conditionalFormatting>
  <dataValidations count="2">
    <dataValidation type="list" allowBlank="1" showInputMessage="1" showErrorMessage="1" sqref="WVJ983072:WVJ983079 IX32:IX39 ST32:ST39 ACP32:ACP39 AML32:AML39 AWH32:AWH39 BGD32:BGD39 BPZ32:BPZ39 BZV32:BZV39 CJR32:CJR39 CTN32:CTN39 DDJ32:DDJ39 DNF32:DNF39 DXB32:DXB39 EGX32:EGX39 EQT32:EQT39 FAP32:FAP39 FKL32:FKL39 FUH32:FUH39 GED32:GED39 GNZ32:GNZ39 GXV32:GXV39 HHR32:HHR39 HRN32:HRN39 IBJ32:IBJ39 ILF32:ILF39 IVB32:IVB39 JEX32:JEX39 JOT32:JOT39 JYP32:JYP39 KIL32:KIL39 KSH32:KSH39 LCD32:LCD39 LLZ32:LLZ39 LVV32:LVV39 MFR32:MFR39 MPN32:MPN39 MZJ32:MZJ39 NJF32:NJF39 NTB32:NTB39 OCX32:OCX39 OMT32:OMT39 OWP32:OWP39 PGL32:PGL39 PQH32:PQH39 QAD32:QAD39 QJZ32:QJZ39 QTV32:QTV39 RDR32:RDR39 RNN32:RNN39 RXJ32:RXJ39 SHF32:SHF39 SRB32:SRB39 TAX32:TAX39 TKT32:TKT39 TUP32:TUP39 UEL32:UEL39 UOH32:UOH39 UYD32:UYD39 VHZ32:VHZ39 VRV32:VRV39 WBR32:WBR39 WLN32:WLN39 WVJ32:WVJ39 B65568:B65575 IX65568:IX65575 ST65568:ST65575 ACP65568:ACP65575 AML65568:AML65575 AWH65568:AWH65575 BGD65568:BGD65575 BPZ65568:BPZ65575 BZV65568:BZV65575 CJR65568:CJR65575 CTN65568:CTN65575 DDJ65568:DDJ65575 DNF65568:DNF65575 DXB65568:DXB65575 EGX65568:EGX65575 EQT65568:EQT65575 FAP65568:FAP65575 FKL65568:FKL65575 FUH65568:FUH65575 GED65568:GED65575 GNZ65568:GNZ65575 GXV65568:GXV65575 HHR65568:HHR65575 HRN65568:HRN65575 IBJ65568:IBJ65575 ILF65568:ILF65575 IVB65568:IVB65575 JEX65568:JEX65575 JOT65568:JOT65575 JYP65568:JYP65575 KIL65568:KIL65575 KSH65568:KSH65575 LCD65568:LCD65575 LLZ65568:LLZ65575 LVV65568:LVV65575 MFR65568:MFR65575 MPN65568:MPN65575 MZJ65568:MZJ65575 NJF65568:NJF65575 NTB65568:NTB65575 OCX65568:OCX65575 OMT65568:OMT65575 OWP65568:OWP65575 PGL65568:PGL65575 PQH65568:PQH65575 QAD65568:QAD65575 QJZ65568:QJZ65575 QTV65568:QTV65575 RDR65568:RDR65575 RNN65568:RNN65575 RXJ65568:RXJ65575 SHF65568:SHF65575 SRB65568:SRB65575 TAX65568:TAX65575 TKT65568:TKT65575 TUP65568:TUP65575 UEL65568:UEL65575 UOH65568:UOH65575 UYD65568:UYD65575 VHZ65568:VHZ65575 VRV65568:VRV65575 WBR65568:WBR65575 WLN65568:WLN65575 WVJ65568:WVJ65575 B131104:B131111 IX131104:IX131111 ST131104:ST131111 ACP131104:ACP131111 AML131104:AML131111 AWH131104:AWH131111 BGD131104:BGD131111 BPZ131104:BPZ131111 BZV131104:BZV131111 CJR131104:CJR131111 CTN131104:CTN131111 DDJ131104:DDJ131111 DNF131104:DNF131111 DXB131104:DXB131111 EGX131104:EGX131111 EQT131104:EQT131111 FAP131104:FAP131111 FKL131104:FKL131111 FUH131104:FUH131111 GED131104:GED131111 GNZ131104:GNZ131111 GXV131104:GXV131111 HHR131104:HHR131111 HRN131104:HRN131111 IBJ131104:IBJ131111 ILF131104:ILF131111 IVB131104:IVB131111 JEX131104:JEX131111 JOT131104:JOT131111 JYP131104:JYP131111 KIL131104:KIL131111 KSH131104:KSH131111 LCD131104:LCD131111 LLZ131104:LLZ131111 LVV131104:LVV131111 MFR131104:MFR131111 MPN131104:MPN131111 MZJ131104:MZJ131111 NJF131104:NJF131111 NTB131104:NTB131111 OCX131104:OCX131111 OMT131104:OMT131111 OWP131104:OWP131111 PGL131104:PGL131111 PQH131104:PQH131111 QAD131104:QAD131111 QJZ131104:QJZ131111 QTV131104:QTV131111 RDR131104:RDR131111 RNN131104:RNN131111 RXJ131104:RXJ131111 SHF131104:SHF131111 SRB131104:SRB131111 TAX131104:TAX131111 TKT131104:TKT131111 TUP131104:TUP131111 UEL131104:UEL131111 UOH131104:UOH131111 UYD131104:UYD131111 VHZ131104:VHZ131111 VRV131104:VRV131111 WBR131104:WBR131111 WLN131104:WLN131111 WVJ131104:WVJ131111 B196640:B196647 IX196640:IX196647 ST196640:ST196647 ACP196640:ACP196647 AML196640:AML196647 AWH196640:AWH196647 BGD196640:BGD196647 BPZ196640:BPZ196647 BZV196640:BZV196647 CJR196640:CJR196647 CTN196640:CTN196647 DDJ196640:DDJ196647 DNF196640:DNF196647 DXB196640:DXB196647 EGX196640:EGX196647 EQT196640:EQT196647 FAP196640:FAP196647 FKL196640:FKL196647 FUH196640:FUH196647 GED196640:GED196647 GNZ196640:GNZ196647 GXV196640:GXV196647 HHR196640:HHR196647 HRN196640:HRN196647 IBJ196640:IBJ196647 ILF196640:ILF196647 IVB196640:IVB196647 JEX196640:JEX196647 JOT196640:JOT196647 JYP196640:JYP196647 KIL196640:KIL196647 KSH196640:KSH196647 LCD196640:LCD196647 LLZ196640:LLZ196647 LVV196640:LVV196647 MFR196640:MFR196647 MPN196640:MPN196647 MZJ196640:MZJ196647 NJF196640:NJF196647 NTB196640:NTB196647 OCX196640:OCX196647 OMT196640:OMT196647 OWP196640:OWP196647 PGL196640:PGL196647 PQH196640:PQH196647 QAD196640:QAD196647 QJZ196640:QJZ196647 QTV196640:QTV196647 RDR196640:RDR196647 RNN196640:RNN196647 RXJ196640:RXJ196647 SHF196640:SHF196647 SRB196640:SRB196647 TAX196640:TAX196647 TKT196640:TKT196647 TUP196640:TUP196647 UEL196640:UEL196647 UOH196640:UOH196647 UYD196640:UYD196647 VHZ196640:VHZ196647 VRV196640:VRV196647 WBR196640:WBR196647 WLN196640:WLN196647 WVJ196640:WVJ196647 B262176:B262183 IX262176:IX262183 ST262176:ST262183 ACP262176:ACP262183 AML262176:AML262183 AWH262176:AWH262183 BGD262176:BGD262183 BPZ262176:BPZ262183 BZV262176:BZV262183 CJR262176:CJR262183 CTN262176:CTN262183 DDJ262176:DDJ262183 DNF262176:DNF262183 DXB262176:DXB262183 EGX262176:EGX262183 EQT262176:EQT262183 FAP262176:FAP262183 FKL262176:FKL262183 FUH262176:FUH262183 GED262176:GED262183 GNZ262176:GNZ262183 GXV262176:GXV262183 HHR262176:HHR262183 HRN262176:HRN262183 IBJ262176:IBJ262183 ILF262176:ILF262183 IVB262176:IVB262183 JEX262176:JEX262183 JOT262176:JOT262183 JYP262176:JYP262183 KIL262176:KIL262183 KSH262176:KSH262183 LCD262176:LCD262183 LLZ262176:LLZ262183 LVV262176:LVV262183 MFR262176:MFR262183 MPN262176:MPN262183 MZJ262176:MZJ262183 NJF262176:NJF262183 NTB262176:NTB262183 OCX262176:OCX262183 OMT262176:OMT262183 OWP262176:OWP262183 PGL262176:PGL262183 PQH262176:PQH262183 QAD262176:QAD262183 QJZ262176:QJZ262183 QTV262176:QTV262183 RDR262176:RDR262183 RNN262176:RNN262183 RXJ262176:RXJ262183 SHF262176:SHF262183 SRB262176:SRB262183 TAX262176:TAX262183 TKT262176:TKT262183 TUP262176:TUP262183 UEL262176:UEL262183 UOH262176:UOH262183 UYD262176:UYD262183 VHZ262176:VHZ262183 VRV262176:VRV262183 WBR262176:WBR262183 WLN262176:WLN262183 WVJ262176:WVJ262183 B327712:B327719 IX327712:IX327719 ST327712:ST327719 ACP327712:ACP327719 AML327712:AML327719 AWH327712:AWH327719 BGD327712:BGD327719 BPZ327712:BPZ327719 BZV327712:BZV327719 CJR327712:CJR327719 CTN327712:CTN327719 DDJ327712:DDJ327719 DNF327712:DNF327719 DXB327712:DXB327719 EGX327712:EGX327719 EQT327712:EQT327719 FAP327712:FAP327719 FKL327712:FKL327719 FUH327712:FUH327719 GED327712:GED327719 GNZ327712:GNZ327719 GXV327712:GXV327719 HHR327712:HHR327719 HRN327712:HRN327719 IBJ327712:IBJ327719 ILF327712:ILF327719 IVB327712:IVB327719 JEX327712:JEX327719 JOT327712:JOT327719 JYP327712:JYP327719 KIL327712:KIL327719 KSH327712:KSH327719 LCD327712:LCD327719 LLZ327712:LLZ327719 LVV327712:LVV327719 MFR327712:MFR327719 MPN327712:MPN327719 MZJ327712:MZJ327719 NJF327712:NJF327719 NTB327712:NTB327719 OCX327712:OCX327719 OMT327712:OMT327719 OWP327712:OWP327719 PGL327712:PGL327719 PQH327712:PQH327719 QAD327712:QAD327719 QJZ327712:QJZ327719 QTV327712:QTV327719 RDR327712:RDR327719 RNN327712:RNN327719 RXJ327712:RXJ327719 SHF327712:SHF327719 SRB327712:SRB327719 TAX327712:TAX327719 TKT327712:TKT327719 TUP327712:TUP327719 UEL327712:UEL327719 UOH327712:UOH327719 UYD327712:UYD327719 VHZ327712:VHZ327719 VRV327712:VRV327719 WBR327712:WBR327719 WLN327712:WLN327719 WVJ327712:WVJ327719 B393248:B393255 IX393248:IX393255 ST393248:ST393255 ACP393248:ACP393255 AML393248:AML393255 AWH393248:AWH393255 BGD393248:BGD393255 BPZ393248:BPZ393255 BZV393248:BZV393255 CJR393248:CJR393255 CTN393248:CTN393255 DDJ393248:DDJ393255 DNF393248:DNF393255 DXB393248:DXB393255 EGX393248:EGX393255 EQT393248:EQT393255 FAP393248:FAP393255 FKL393248:FKL393255 FUH393248:FUH393255 GED393248:GED393255 GNZ393248:GNZ393255 GXV393248:GXV393255 HHR393248:HHR393255 HRN393248:HRN393255 IBJ393248:IBJ393255 ILF393248:ILF393255 IVB393248:IVB393255 JEX393248:JEX393255 JOT393248:JOT393255 JYP393248:JYP393255 KIL393248:KIL393255 KSH393248:KSH393255 LCD393248:LCD393255 LLZ393248:LLZ393255 LVV393248:LVV393255 MFR393248:MFR393255 MPN393248:MPN393255 MZJ393248:MZJ393255 NJF393248:NJF393255 NTB393248:NTB393255 OCX393248:OCX393255 OMT393248:OMT393255 OWP393248:OWP393255 PGL393248:PGL393255 PQH393248:PQH393255 QAD393248:QAD393255 QJZ393248:QJZ393255 QTV393248:QTV393255 RDR393248:RDR393255 RNN393248:RNN393255 RXJ393248:RXJ393255 SHF393248:SHF393255 SRB393248:SRB393255 TAX393248:TAX393255 TKT393248:TKT393255 TUP393248:TUP393255 UEL393248:UEL393255 UOH393248:UOH393255 UYD393248:UYD393255 VHZ393248:VHZ393255 VRV393248:VRV393255 WBR393248:WBR393255 WLN393248:WLN393255 WVJ393248:WVJ393255 B458784:B458791 IX458784:IX458791 ST458784:ST458791 ACP458784:ACP458791 AML458784:AML458791 AWH458784:AWH458791 BGD458784:BGD458791 BPZ458784:BPZ458791 BZV458784:BZV458791 CJR458784:CJR458791 CTN458784:CTN458791 DDJ458784:DDJ458791 DNF458784:DNF458791 DXB458784:DXB458791 EGX458784:EGX458791 EQT458784:EQT458791 FAP458784:FAP458791 FKL458784:FKL458791 FUH458784:FUH458791 GED458784:GED458791 GNZ458784:GNZ458791 GXV458784:GXV458791 HHR458784:HHR458791 HRN458784:HRN458791 IBJ458784:IBJ458791 ILF458784:ILF458791 IVB458784:IVB458791 JEX458784:JEX458791 JOT458784:JOT458791 JYP458784:JYP458791 KIL458784:KIL458791 KSH458784:KSH458791 LCD458784:LCD458791 LLZ458784:LLZ458791 LVV458784:LVV458791 MFR458784:MFR458791 MPN458784:MPN458791 MZJ458784:MZJ458791 NJF458784:NJF458791 NTB458784:NTB458791 OCX458784:OCX458791 OMT458784:OMT458791 OWP458784:OWP458791 PGL458784:PGL458791 PQH458784:PQH458791 QAD458784:QAD458791 QJZ458784:QJZ458791 QTV458784:QTV458791 RDR458784:RDR458791 RNN458784:RNN458791 RXJ458784:RXJ458791 SHF458784:SHF458791 SRB458784:SRB458791 TAX458784:TAX458791 TKT458784:TKT458791 TUP458784:TUP458791 UEL458784:UEL458791 UOH458784:UOH458791 UYD458784:UYD458791 VHZ458784:VHZ458791 VRV458784:VRV458791 WBR458784:WBR458791 WLN458784:WLN458791 WVJ458784:WVJ458791 B524320:B524327 IX524320:IX524327 ST524320:ST524327 ACP524320:ACP524327 AML524320:AML524327 AWH524320:AWH524327 BGD524320:BGD524327 BPZ524320:BPZ524327 BZV524320:BZV524327 CJR524320:CJR524327 CTN524320:CTN524327 DDJ524320:DDJ524327 DNF524320:DNF524327 DXB524320:DXB524327 EGX524320:EGX524327 EQT524320:EQT524327 FAP524320:FAP524327 FKL524320:FKL524327 FUH524320:FUH524327 GED524320:GED524327 GNZ524320:GNZ524327 GXV524320:GXV524327 HHR524320:HHR524327 HRN524320:HRN524327 IBJ524320:IBJ524327 ILF524320:ILF524327 IVB524320:IVB524327 JEX524320:JEX524327 JOT524320:JOT524327 JYP524320:JYP524327 KIL524320:KIL524327 KSH524320:KSH524327 LCD524320:LCD524327 LLZ524320:LLZ524327 LVV524320:LVV524327 MFR524320:MFR524327 MPN524320:MPN524327 MZJ524320:MZJ524327 NJF524320:NJF524327 NTB524320:NTB524327 OCX524320:OCX524327 OMT524320:OMT524327 OWP524320:OWP524327 PGL524320:PGL524327 PQH524320:PQH524327 QAD524320:QAD524327 QJZ524320:QJZ524327 QTV524320:QTV524327 RDR524320:RDR524327 RNN524320:RNN524327 RXJ524320:RXJ524327 SHF524320:SHF524327 SRB524320:SRB524327 TAX524320:TAX524327 TKT524320:TKT524327 TUP524320:TUP524327 UEL524320:UEL524327 UOH524320:UOH524327 UYD524320:UYD524327 VHZ524320:VHZ524327 VRV524320:VRV524327 WBR524320:WBR524327 WLN524320:WLN524327 WVJ524320:WVJ524327 B589856:B589863 IX589856:IX589863 ST589856:ST589863 ACP589856:ACP589863 AML589856:AML589863 AWH589856:AWH589863 BGD589856:BGD589863 BPZ589856:BPZ589863 BZV589856:BZV589863 CJR589856:CJR589863 CTN589856:CTN589863 DDJ589856:DDJ589863 DNF589856:DNF589863 DXB589856:DXB589863 EGX589856:EGX589863 EQT589856:EQT589863 FAP589856:FAP589863 FKL589856:FKL589863 FUH589856:FUH589863 GED589856:GED589863 GNZ589856:GNZ589863 GXV589856:GXV589863 HHR589856:HHR589863 HRN589856:HRN589863 IBJ589856:IBJ589863 ILF589856:ILF589863 IVB589856:IVB589863 JEX589856:JEX589863 JOT589856:JOT589863 JYP589856:JYP589863 KIL589856:KIL589863 KSH589856:KSH589863 LCD589856:LCD589863 LLZ589856:LLZ589863 LVV589856:LVV589863 MFR589856:MFR589863 MPN589856:MPN589863 MZJ589856:MZJ589863 NJF589856:NJF589863 NTB589856:NTB589863 OCX589856:OCX589863 OMT589856:OMT589863 OWP589856:OWP589863 PGL589856:PGL589863 PQH589856:PQH589863 QAD589856:QAD589863 QJZ589856:QJZ589863 QTV589856:QTV589863 RDR589856:RDR589863 RNN589856:RNN589863 RXJ589856:RXJ589863 SHF589856:SHF589863 SRB589856:SRB589863 TAX589856:TAX589863 TKT589856:TKT589863 TUP589856:TUP589863 UEL589856:UEL589863 UOH589856:UOH589863 UYD589856:UYD589863 VHZ589856:VHZ589863 VRV589856:VRV589863 WBR589856:WBR589863 WLN589856:WLN589863 WVJ589856:WVJ589863 B655392:B655399 IX655392:IX655399 ST655392:ST655399 ACP655392:ACP655399 AML655392:AML655399 AWH655392:AWH655399 BGD655392:BGD655399 BPZ655392:BPZ655399 BZV655392:BZV655399 CJR655392:CJR655399 CTN655392:CTN655399 DDJ655392:DDJ655399 DNF655392:DNF655399 DXB655392:DXB655399 EGX655392:EGX655399 EQT655392:EQT655399 FAP655392:FAP655399 FKL655392:FKL655399 FUH655392:FUH655399 GED655392:GED655399 GNZ655392:GNZ655399 GXV655392:GXV655399 HHR655392:HHR655399 HRN655392:HRN655399 IBJ655392:IBJ655399 ILF655392:ILF655399 IVB655392:IVB655399 JEX655392:JEX655399 JOT655392:JOT655399 JYP655392:JYP655399 KIL655392:KIL655399 KSH655392:KSH655399 LCD655392:LCD655399 LLZ655392:LLZ655399 LVV655392:LVV655399 MFR655392:MFR655399 MPN655392:MPN655399 MZJ655392:MZJ655399 NJF655392:NJF655399 NTB655392:NTB655399 OCX655392:OCX655399 OMT655392:OMT655399 OWP655392:OWP655399 PGL655392:PGL655399 PQH655392:PQH655399 QAD655392:QAD655399 QJZ655392:QJZ655399 QTV655392:QTV655399 RDR655392:RDR655399 RNN655392:RNN655399 RXJ655392:RXJ655399 SHF655392:SHF655399 SRB655392:SRB655399 TAX655392:TAX655399 TKT655392:TKT655399 TUP655392:TUP655399 UEL655392:UEL655399 UOH655392:UOH655399 UYD655392:UYD655399 VHZ655392:VHZ655399 VRV655392:VRV655399 WBR655392:WBR655399 WLN655392:WLN655399 WVJ655392:WVJ655399 B720928:B720935 IX720928:IX720935 ST720928:ST720935 ACP720928:ACP720935 AML720928:AML720935 AWH720928:AWH720935 BGD720928:BGD720935 BPZ720928:BPZ720935 BZV720928:BZV720935 CJR720928:CJR720935 CTN720928:CTN720935 DDJ720928:DDJ720935 DNF720928:DNF720935 DXB720928:DXB720935 EGX720928:EGX720935 EQT720928:EQT720935 FAP720928:FAP720935 FKL720928:FKL720935 FUH720928:FUH720935 GED720928:GED720935 GNZ720928:GNZ720935 GXV720928:GXV720935 HHR720928:HHR720935 HRN720928:HRN720935 IBJ720928:IBJ720935 ILF720928:ILF720935 IVB720928:IVB720935 JEX720928:JEX720935 JOT720928:JOT720935 JYP720928:JYP720935 KIL720928:KIL720935 KSH720928:KSH720935 LCD720928:LCD720935 LLZ720928:LLZ720935 LVV720928:LVV720935 MFR720928:MFR720935 MPN720928:MPN720935 MZJ720928:MZJ720935 NJF720928:NJF720935 NTB720928:NTB720935 OCX720928:OCX720935 OMT720928:OMT720935 OWP720928:OWP720935 PGL720928:PGL720935 PQH720928:PQH720935 QAD720928:QAD720935 QJZ720928:QJZ720935 QTV720928:QTV720935 RDR720928:RDR720935 RNN720928:RNN720935 RXJ720928:RXJ720935 SHF720928:SHF720935 SRB720928:SRB720935 TAX720928:TAX720935 TKT720928:TKT720935 TUP720928:TUP720935 UEL720928:UEL720935 UOH720928:UOH720935 UYD720928:UYD720935 VHZ720928:VHZ720935 VRV720928:VRV720935 WBR720928:WBR720935 WLN720928:WLN720935 WVJ720928:WVJ720935 B786464:B786471 IX786464:IX786471 ST786464:ST786471 ACP786464:ACP786471 AML786464:AML786471 AWH786464:AWH786471 BGD786464:BGD786471 BPZ786464:BPZ786471 BZV786464:BZV786471 CJR786464:CJR786471 CTN786464:CTN786471 DDJ786464:DDJ786471 DNF786464:DNF786471 DXB786464:DXB786471 EGX786464:EGX786471 EQT786464:EQT786471 FAP786464:FAP786471 FKL786464:FKL786471 FUH786464:FUH786471 GED786464:GED786471 GNZ786464:GNZ786471 GXV786464:GXV786471 HHR786464:HHR786471 HRN786464:HRN786471 IBJ786464:IBJ786471 ILF786464:ILF786471 IVB786464:IVB786471 JEX786464:JEX786471 JOT786464:JOT786471 JYP786464:JYP786471 KIL786464:KIL786471 KSH786464:KSH786471 LCD786464:LCD786471 LLZ786464:LLZ786471 LVV786464:LVV786471 MFR786464:MFR786471 MPN786464:MPN786471 MZJ786464:MZJ786471 NJF786464:NJF786471 NTB786464:NTB786471 OCX786464:OCX786471 OMT786464:OMT786471 OWP786464:OWP786471 PGL786464:PGL786471 PQH786464:PQH786471 QAD786464:QAD786471 QJZ786464:QJZ786471 QTV786464:QTV786471 RDR786464:RDR786471 RNN786464:RNN786471 RXJ786464:RXJ786471 SHF786464:SHF786471 SRB786464:SRB786471 TAX786464:TAX786471 TKT786464:TKT786471 TUP786464:TUP786471 UEL786464:UEL786471 UOH786464:UOH786471 UYD786464:UYD786471 VHZ786464:VHZ786471 VRV786464:VRV786471 WBR786464:WBR786471 WLN786464:WLN786471 WVJ786464:WVJ786471 B852000:B852007 IX852000:IX852007 ST852000:ST852007 ACP852000:ACP852007 AML852000:AML852007 AWH852000:AWH852007 BGD852000:BGD852007 BPZ852000:BPZ852007 BZV852000:BZV852007 CJR852000:CJR852007 CTN852000:CTN852007 DDJ852000:DDJ852007 DNF852000:DNF852007 DXB852000:DXB852007 EGX852000:EGX852007 EQT852000:EQT852007 FAP852000:FAP852007 FKL852000:FKL852007 FUH852000:FUH852007 GED852000:GED852007 GNZ852000:GNZ852007 GXV852000:GXV852007 HHR852000:HHR852007 HRN852000:HRN852007 IBJ852000:IBJ852007 ILF852000:ILF852007 IVB852000:IVB852007 JEX852000:JEX852007 JOT852000:JOT852007 JYP852000:JYP852007 KIL852000:KIL852007 KSH852000:KSH852007 LCD852000:LCD852007 LLZ852000:LLZ852007 LVV852000:LVV852007 MFR852000:MFR852007 MPN852000:MPN852007 MZJ852000:MZJ852007 NJF852000:NJF852007 NTB852000:NTB852007 OCX852000:OCX852007 OMT852000:OMT852007 OWP852000:OWP852007 PGL852000:PGL852007 PQH852000:PQH852007 QAD852000:QAD852007 QJZ852000:QJZ852007 QTV852000:QTV852007 RDR852000:RDR852007 RNN852000:RNN852007 RXJ852000:RXJ852007 SHF852000:SHF852007 SRB852000:SRB852007 TAX852000:TAX852007 TKT852000:TKT852007 TUP852000:TUP852007 UEL852000:UEL852007 UOH852000:UOH852007 UYD852000:UYD852007 VHZ852000:VHZ852007 VRV852000:VRV852007 WBR852000:WBR852007 WLN852000:WLN852007 WVJ852000:WVJ852007 B917536:B917543 IX917536:IX917543 ST917536:ST917543 ACP917536:ACP917543 AML917536:AML917543 AWH917536:AWH917543 BGD917536:BGD917543 BPZ917536:BPZ917543 BZV917536:BZV917543 CJR917536:CJR917543 CTN917536:CTN917543 DDJ917536:DDJ917543 DNF917536:DNF917543 DXB917536:DXB917543 EGX917536:EGX917543 EQT917536:EQT917543 FAP917536:FAP917543 FKL917536:FKL917543 FUH917536:FUH917543 GED917536:GED917543 GNZ917536:GNZ917543 GXV917536:GXV917543 HHR917536:HHR917543 HRN917536:HRN917543 IBJ917536:IBJ917543 ILF917536:ILF917543 IVB917536:IVB917543 JEX917536:JEX917543 JOT917536:JOT917543 JYP917536:JYP917543 KIL917536:KIL917543 KSH917536:KSH917543 LCD917536:LCD917543 LLZ917536:LLZ917543 LVV917536:LVV917543 MFR917536:MFR917543 MPN917536:MPN917543 MZJ917536:MZJ917543 NJF917536:NJF917543 NTB917536:NTB917543 OCX917536:OCX917543 OMT917536:OMT917543 OWP917536:OWP917543 PGL917536:PGL917543 PQH917536:PQH917543 QAD917536:QAD917543 QJZ917536:QJZ917543 QTV917536:QTV917543 RDR917536:RDR917543 RNN917536:RNN917543 RXJ917536:RXJ917543 SHF917536:SHF917543 SRB917536:SRB917543 TAX917536:TAX917543 TKT917536:TKT917543 TUP917536:TUP917543 UEL917536:UEL917543 UOH917536:UOH917543 UYD917536:UYD917543 VHZ917536:VHZ917543 VRV917536:VRV917543 WBR917536:WBR917543 WLN917536:WLN917543 WVJ917536:WVJ917543 B983072:B983079 IX983072:IX983079 ST983072:ST983079 ACP983072:ACP983079 AML983072:AML983079 AWH983072:AWH983079 BGD983072:BGD983079 BPZ983072:BPZ983079 BZV983072:BZV983079 CJR983072:CJR983079 CTN983072:CTN983079 DDJ983072:DDJ983079 DNF983072:DNF983079 DXB983072:DXB983079 EGX983072:EGX983079 EQT983072:EQT983079 FAP983072:FAP983079 FKL983072:FKL983079 FUH983072:FUH983079 GED983072:GED983079 GNZ983072:GNZ983079 GXV983072:GXV983079 HHR983072:HHR983079 HRN983072:HRN983079 IBJ983072:IBJ983079 ILF983072:ILF983079 IVB983072:IVB983079 JEX983072:JEX983079 JOT983072:JOT983079 JYP983072:JYP983079 KIL983072:KIL983079 KSH983072:KSH983079 LCD983072:LCD983079 LLZ983072:LLZ983079 LVV983072:LVV983079 MFR983072:MFR983079 MPN983072:MPN983079 MZJ983072:MZJ983079 NJF983072:NJF983079 NTB983072:NTB983079 OCX983072:OCX983079 OMT983072:OMT983079 OWP983072:OWP983079 PGL983072:PGL983079 PQH983072:PQH983079 QAD983072:QAD983079 QJZ983072:QJZ983079 QTV983072:QTV983079 RDR983072:RDR983079 RNN983072:RNN983079 RXJ983072:RXJ983079 SHF983072:SHF983079 SRB983072:SRB983079 TAX983072:TAX983079 TKT983072:TKT983079 TUP983072:TUP983079 UEL983072:UEL983079 UOH983072:UOH983079 UYD983072:UYD983079 VHZ983072:VHZ983079 VRV983072:VRV983079 WBR983072:WBR983079 WLN983072:WLN983079 B32" xr:uid="{00000000-0002-0000-0F00-000000000000}">
      <formula1>Valore</formula1>
    </dataValidation>
    <dataValidation type="list" allowBlank="1" showInputMessage="1" showErrorMessage="1" sqref="WVI983072:WVI983079 IW32:IW39 SS32:SS39 ACO32:ACO39 AMK32:AMK39 AWG32:AWG39 BGC32:BGC39 BPY32:BPY39 BZU32:BZU39 CJQ32:CJQ39 CTM32:CTM39 DDI32:DDI39 DNE32:DNE39 DXA32:DXA39 EGW32:EGW39 EQS32:EQS39 FAO32:FAO39 FKK32:FKK39 FUG32:FUG39 GEC32:GEC39 GNY32:GNY39 GXU32:GXU39 HHQ32:HHQ39 HRM32:HRM39 IBI32:IBI39 ILE32:ILE39 IVA32:IVA39 JEW32:JEW39 JOS32:JOS39 JYO32:JYO39 KIK32:KIK39 KSG32:KSG39 LCC32:LCC39 LLY32:LLY39 LVU32:LVU39 MFQ32:MFQ39 MPM32:MPM39 MZI32:MZI39 NJE32:NJE39 NTA32:NTA39 OCW32:OCW39 OMS32:OMS39 OWO32:OWO39 PGK32:PGK39 PQG32:PQG39 QAC32:QAC39 QJY32:QJY39 QTU32:QTU39 RDQ32:RDQ39 RNM32:RNM39 RXI32:RXI39 SHE32:SHE39 SRA32:SRA39 TAW32:TAW39 TKS32:TKS39 TUO32:TUO39 UEK32:UEK39 UOG32:UOG39 UYC32:UYC39 VHY32:VHY39 VRU32:VRU39 WBQ32:WBQ39 WLM32:WLM39 WVI32:WVI39 A65568:A65575 IW65568:IW65575 SS65568:SS65575 ACO65568:ACO65575 AMK65568:AMK65575 AWG65568:AWG65575 BGC65568:BGC65575 BPY65568:BPY65575 BZU65568:BZU65575 CJQ65568:CJQ65575 CTM65568:CTM65575 DDI65568:DDI65575 DNE65568:DNE65575 DXA65568:DXA65575 EGW65568:EGW65575 EQS65568:EQS65575 FAO65568:FAO65575 FKK65568:FKK65575 FUG65568:FUG65575 GEC65568:GEC65575 GNY65568:GNY65575 GXU65568:GXU65575 HHQ65568:HHQ65575 HRM65568:HRM65575 IBI65568:IBI65575 ILE65568:ILE65575 IVA65568:IVA65575 JEW65568:JEW65575 JOS65568:JOS65575 JYO65568:JYO65575 KIK65568:KIK65575 KSG65568:KSG65575 LCC65568:LCC65575 LLY65568:LLY65575 LVU65568:LVU65575 MFQ65568:MFQ65575 MPM65568:MPM65575 MZI65568:MZI65575 NJE65568:NJE65575 NTA65568:NTA65575 OCW65568:OCW65575 OMS65568:OMS65575 OWO65568:OWO65575 PGK65568:PGK65575 PQG65568:PQG65575 QAC65568:QAC65575 QJY65568:QJY65575 QTU65568:QTU65575 RDQ65568:RDQ65575 RNM65568:RNM65575 RXI65568:RXI65575 SHE65568:SHE65575 SRA65568:SRA65575 TAW65568:TAW65575 TKS65568:TKS65575 TUO65568:TUO65575 UEK65568:UEK65575 UOG65568:UOG65575 UYC65568:UYC65575 VHY65568:VHY65575 VRU65568:VRU65575 WBQ65568:WBQ65575 WLM65568:WLM65575 WVI65568:WVI65575 A131104:A131111 IW131104:IW131111 SS131104:SS131111 ACO131104:ACO131111 AMK131104:AMK131111 AWG131104:AWG131111 BGC131104:BGC131111 BPY131104:BPY131111 BZU131104:BZU131111 CJQ131104:CJQ131111 CTM131104:CTM131111 DDI131104:DDI131111 DNE131104:DNE131111 DXA131104:DXA131111 EGW131104:EGW131111 EQS131104:EQS131111 FAO131104:FAO131111 FKK131104:FKK131111 FUG131104:FUG131111 GEC131104:GEC131111 GNY131104:GNY131111 GXU131104:GXU131111 HHQ131104:HHQ131111 HRM131104:HRM131111 IBI131104:IBI131111 ILE131104:ILE131111 IVA131104:IVA131111 JEW131104:JEW131111 JOS131104:JOS131111 JYO131104:JYO131111 KIK131104:KIK131111 KSG131104:KSG131111 LCC131104:LCC131111 LLY131104:LLY131111 LVU131104:LVU131111 MFQ131104:MFQ131111 MPM131104:MPM131111 MZI131104:MZI131111 NJE131104:NJE131111 NTA131104:NTA131111 OCW131104:OCW131111 OMS131104:OMS131111 OWO131104:OWO131111 PGK131104:PGK131111 PQG131104:PQG131111 QAC131104:QAC131111 QJY131104:QJY131111 QTU131104:QTU131111 RDQ131104:RDQ131111 RNM131104:RNM131111 RXI131104:RXI131111 SHE131104:SHE131111 SRA131104:SRA131111 TAW131104:TAW131111 TKS131104:TKS131111 TUO131104:TUO131111 UEK131104:UEK131111 UOG131104:UOG131111 UYC131104:UYC131111 VHY131104:VHY131111 VRU131104:VRU131111 WBQ131104:WBQ131111 WLM131104:WLM131111 WVI131104:WVI131111 A196640:A196647 IW196640:IW196647 SS196640:SS196647 ACO196640:ACO196647 AMK196640:AMK196647 AWG196640:AWG196647 BGC196640:BGC196647 BPY196640:BPY196647 BZU196640:BZU196647 CJQ196640:CJQ196647 CTM196640:CTM196647 DDI196640:DDI196647 DNE196640:DNE196647 DXA196640:DXA196647 EGW196640:EGW196647 EQS196640:EQS196647 FAO196640:FAO196647 FKK196640:FKK196647 FUG196640:FUG196647 GEC196640:GEC196647 GNY196640:GNY196647 GXU196640:GXU196647 HHQ196640:HHQ196647 HRM196640:HRM196647 IBI196640:IBI196647 ILE196640:ILE196647 IVA196640:IVA196647 JEW196640:JEW196647 JOS196640:JOS196647 JYO196640:JYO196647 KIK196640:KIK196647 KSG196640:KSG196647 LCC196640:LCC196647 LLY196640:LLY196647 LVU196640:LVU196647 MFQ196640:MFQ196647 MPM196640:MPM196647 MZI196640:MZI196647 NJE196640:NJE196647 NTA196640:NTA196647 OCW196640:OCW196647 OMS196640:OMS196647 OWO196640:OWO196647 PGK196640:PGK196647 PQG196640:PQG196647 QAC196640:QAC196647 QJY196640:QJY196647 QTU196640:QTU196647 RDQ196640:RDQ196647 RNM196640:RNM196647 RXI196640:RXI196647 SHE196640:SHE196647 SRA196640:SRA196647 TAW196640:TAW196647 TKS196640:TKS196647 TUO196640:TUO196647 UEK196640:UEK196647 UOG196640:UOG196647 UYC196640:UYC196647 VHY196640:VHY196647 VRU196640:VRU196647 WBQ196640:WBQ196647 WLM196640:WLM196647 WVI196640:WVI196647 A262176:A262183 IW262176:IW262183 SS262176:SS262183 ACO262176:ACO262183 AMK262176:AMK262183 AWG262176:AWG262183 BGC262176:BGC262183 BPY262176:BPY262183 BZU262176:BZU262183 CJQ262176:CJQ262183 CTM262176:CTM262183 DDI262176:DDI262183 DNE262176:DNE262183 DXA262176:DXA262183 EGW262176:EGW262183 EQS262176:EQS262183 FAO262176:FAO262183 FKK262176:FKK262183 FUG262176:FUG262183 GEC262176:GEC262183 GNY262176:GNY262183 GXU262176:GXU262183 HHQ262176:HHQ262183 HRM262176:HRM262183 IBI262176:IBI262183 ILE262176:ILE262183 IVA262176:IVA262183 JEW262176:JEW262183 JOS262176:JOS262183 JYO262176:JYO262183 KIK262176:KIK262183 KSG262176:KSG262183 LCC262176:LCC262183 LLY262176:LLY262183 LVU262176:LVU262183 MFQ262176:MFQ262183 MPM262176:MPM262183 MZI262176:MZI262183 NJE262176:NJE262183 NTA262176:NTA262183 OCW262176:OCW262183 OMS262176:OMS262183 OWO262176:OWO262183 PGK262176:PGK262183 PQG262176:PQG262183 QAC262176:QAC262183 QJY262176:QJY262183 QTU262176:QTU262183 RDQ262176:RDQ262183 RNM262176:RNM262183 RXI262176:RXI262183 SHE262176:SHE262183 SRA262176:SRA262183 TAW262176:TAW262183 TKS262176:TKS262183 TUO262176:TUO262183 UEK262176:UEK262183 UOG262176:UOG262183 UYC262176:UYC262183 VHY262176:VHY262183 VRU262176:VRU262183 WBQ262176:WBQ262183 WLM262176:WLM262183 WVI262176:WVI262183 A327712:A327719 IW327712:IW327719 SS327712:SS327719 ACO327712:ACO327719 AMK327712:AMK327719 AWG327712:AWG327719 BGC327712:BGC327719 BPY327712:BPY327719 BZU327712:BZU327719 CJQ327712:CJQ327719 CTM327712:CTM327719 DDI327712:DDI327719 DNE327712:DNE327719 DXA327712:DXA327719 EGW327712:EGW327719 EQS327712:EQS327719 FAO327712:FAO327719 FKK327712:FKK327719 FUG327712:FUG327719 GEC327712:GEC327719 GNY327712:GNY327719 GXU327712:GXU327719 HHQ327712:HHQ327719 HRM327712:HRM327719 IBI327712:IBI327719 ILE327712:ILE327719 IVA327712:IVA327719 JEW327712:JEW327719 JOS327712:JOS327719 JYO327712:JYO327719 KIK327712:KIK327719 KSG327712:KSG327719 LCC327712:LCC327719 LLY327712:LLY327719 LVU327712:LVU327719 MFQ327712:MFQ327719 MPM327712:MPM327719 MZI327712:MZI327719 NJE327712:NJE327719 NTA327712:NTA327719 OCW327712:OCW327719 OMS327712:OMS327719 OWO327712:OWO327719 PGK327712:PGK327719 PQG327712:PQG327719 QAC327712:QAC327719 QJY327712:QJY327719 QTU327712:QTU327719 RDQ327712:RDQ327719 RNM327712:RNM327719 RXI327712:RXI327719 SHE327712:SHE327719 SRA327712:SRA327719 TAW327712:TAW327719 TKS327712:TKS327719 TUO327712:TUO327719 UEK327712:UEK327719 UOG327712:UOG327719 UYC327712:UYC327719 VHY327712:VHY327719 VRU327712:VRU327719 WBQ327712:WBQ327719 WLM327712:WLM327719 WVI327712:WVI327719 A393248:A393255 IW393248:IW393255 SS393248:SS393255 ACO393248:ACO393255 AMK393248:AMK393255 AWG393248:AWG393255 BGC393248:BGC393255 BPY393248:BPY393255 BZU393248:BZU393255 CJQ393248:CJQ393255 CTM393248:CTM393255 DDI393248:DDI393255 DNE393248:DNE393255 DXA393248:DXA393255 EGW393248:EGW393255 EQS393248:EQS393255 FAO393248:FAO393255 FKK393248:FKK393255 FUG393248:FUG393255 GEC393248:GEC393255 GNY393248:GNY393255 GXU393248:GXU393255 HHQ393248:HHQ393255 HRM393248:HRM393255 IBI393248:IBI393255 ILE393248:ILE393255 IVA393248:IVA393255 JEW393248:JEW393255 JOS393248:JOS393255 JYO393248:JYO393255 KIK393248:KIK393255 KSG393248:KSG393255 LCC393248:LCC393255 LLY393248:LLY393255 LVU393248:LVU393255 MFQ393248:MFQ393255 MPM393248:MPM393255 MZI393248:MZI393255 NJE393248:NJE393255 NTA393248:NTA393255 OCW393248:OCW393255 OMS393248:OMS393255 OWO393248:OWO393255 PGK393248:PGK393255 PQG393248:PQG393255 QAC393248:QAC393255 QJY393248:QJY393255 QTU393248:QTU393255 RDQ393248:RDQ393255 RNM393248:RNM393255 RXI393248:RXI393255 SHE393248:SHE393255 SRA393248:SRA393255 TAW393248:TAW393255 TKS393248:TKS393255 TUO393248:TUO393255 UEK393248:UEK393255 UOG393248:UOG393255 UYC393248:UYC393255 VHY393248:VHY393255 VRU393248:VRU393255 WBQ393248:WBQ393255 WLM393248:WLM393255 WVI393248:WVI393255 A458784:A458791 IW458784:IW458791 SS458784:SS458791 ACO458784:ACO458791 AMK458784:AMK458791 AWG458784:AWG458791 BGC458784:BGC458791 BPY458784:BPY458791 BZU458784:BZU458791 CJQ458784:CJQ458791 CTM458784:CTM458791 DDI458784:DDI458791 DNE458784:DNE458791 DXA458784:DXA458791 EGW458784:EGW458791 EQS458784:EQS458791 FAO458784:FAO458791 FKK458784:FKK458791 FUG458784:FUG458791 GEC458784:GEC458791 GNY458784:GNY458791 GXU458784:GXU458791 HHQ458784:HHQ458791 HRM458784:HRM458791 IBI458784:IBI458791 ILE458784:ILE458791 IVA458784:IVA458791 JEW458784:JEW458791 JOS458784:JOS458791 JYO458784:JYO458791 KIK458784:KIK458791 KSG458784:KSG458791 LCC458784:LCC458791 LLY458784:LLY458791 LVU458784:LVU458791 MFQ458784:MFQ458791 MPM458784:MPM458791 MZI458784:MZI458791 NJE458784:NJE458791 NTA458784:NTA458791 OCW458784:OCW458791 OMS458784:OMS458791 OWO458784:OWO458791 PGK458784:PGK458791 PQG458784:PQG458791 QAC458784:QAC458791 QJY458784:QJY458791 QTU458784:QTU458791 RDQ458784:RDQ458791 RNM458784:RNM458791 RXI458784:RXI458791 SHE458784:SHE458791 SRA458784:SRA458791 TAW458784:TAW458791 TKS458784:TKS458791 TUO458784:TUO458791 UEK458784:UEK458791 UOG458784:UOG458791 UYC458784:UYC458791 VHY458784:VHY458791 VRU458784:VRU458791 WBQ458784:WBQ458791 WLM458784:WLM458791 WVI458784:WVI458791 A524320:A524327 IW524320:IW524327 SS524320:SS524327 ACO524320:ACO524327 AMK524320:AMK524327 AWG524320:AWG524327 BGC524320:BGC524327 BPY524320:BPY524327 BZU524320:BZU524327 CJQ524320:CJQ524327 CTM524320:CTM524327 DDI524320:DDI524327 DNE524320:DNE524327 DXA524320:DXA524327 EGW524320:EGW524327 EQS524320:EQS524327 FAO524320:FAO524327 FKK524320:FKK524327 FUG524320:FUG524327 GEC524320:GEC524327 GNY524320:GNY524327 GXU524320:GXU524327 HHQ524320:HHQ524327 HRM524320:HRM524327 IBI524320:IBI524327 ILE524320:ILE524327 IVA524320:IVA524327 JEW524320:JEW524327 JOS524320:JOS524327 JYO524320:JYO524327 KIK524320:KIK524327 KSG524320:KSG524327 LCC524320:LCC524327 LLY524320:LLY524327 LVU524320:LVU524327 MFQ524320:MFQ524327 MPM524320:MPM524327 MZI524320:MZI524327 NJE524320:NJE524327 NTA524320:NTA524327 OCW524320:OCW524327 OMS524320:OMS524327 OWO524320:OWO524327 PGK524320:PGK524327 PQG524320:PQG524327 QAC524320:QAC524327 QJY524320:QJY524327 QTU524320:QTU524327 RDQ524320:RDQ524327 RNM524320:RNM524327 RXI524320:RXI524327 SHE524320:SHE524327 SRA524320:SRA524327 TAW524320:TAW524327 TKS524320:TKS524327 TUO524320:TUO524327 UEK524320:UEK524327 UOG524320:UOG524327 UYC524320:UYC524327 VHY524320:VHY524327 VRU524320:VRU524327 WBQ524320:WBQ524327 WLM524320:WLM524327 WVI524320:WVI524327 A589856:A589863 IW589856:IW589863 SS589856:SS589863 ACO589856:ACO589863 AMK589856:AMK589863 AWG589856:AWG589863 BGC589856:BGC589863 BPY589856:BPY589863 BZU589856:BZU589863 CJQ589856:CJQ589863 CTM589856:CTM589863 DDI589856:DDI589863 DNE589856:DNE589863 DXA589856:DXA589863 EGW589856:EGW589863 EQS589856:EQS589863 FAO589856:FAO589863 FKK589856:FKK589863 FUG589856:FUG589863 GEC589856:GEC589863 GNY589856:GNY589863 GXU589856:GXU589863 HHQ589856:HHQ589863 HRM589856:HRM589863 IBI589856:IBI589863 ILE589856:ILE589863 IVA589856:IVA589863 JEW589856:JEW589863 JOS589856:JOS589863 JYO589856:JYO589863 KIK589856:KIK589863 KSG589856:KSG589863 LCC589856:LCC589863 LLY589856:LLY589863 LVU589856:LVU589863 MFQ589856:MFQ589863 MPM589856:MPM589863 MZI589856:MZI589863 NJE589856:NJE589863 NTA589856:NTA589863 OCW589856:OCW589863 OMS589856:OMS589863 OWO589856:OWO589863 PGK589856:PGK589863 PQG589856:PQG589863 QAC589856:QAC589863 QJY589856:QJY589863 QTU589856:QTU589863 RDQ589856:RDQ589863 RNM589856:RNM589863 RXI589856:RXI589863 SHE589856:SHE589863 SRA589856:SRA589863 TAW589856:TAW589863 TKS589856:TKS589863 TUO589856:TUO589863 UEK589856:UEK589863 UOG589856:UOG589863 UYC589856:UYC589863 VHY589856:VHY589863 VRU589856:VRU589863 WBQ589856:WBQ589863 WLM589856:WLM589863 WVI589856:WVI589863 A655392:A655399 IW655392:IW655399 SS655392:SS655399 ACO655392:ACO655399 AMK655392:AMK655399 AWG655392:AWG655399 BGC655392:BGC655399 BPY655392:BPY655399 BZU655392:BZU655399 CJQ655392:CJQ655399 CTM655392:CTM655399 DDI655392:DDI655399 DNE655392:DNE655399 DXA655392:DXA655399 EGW655392:EGW655399 EQS655392:EQS655399 FAO655392:FAO655399 FKK655392:FKK655399 FUG655392:FUG655399 GEC655392:GEC655399 GNY655392:GNY655399 GXU655392:GXU655399 HHQ655392:HHQ655399 HRM655392:HRM655399 IBI655392:IBI655399 ILE655392:ILE655399 IVA655392:IVA655399 JEW655392:JEW655399 JOS655392:JOS655399 JYO655392:JYO655399 KIK655392:KIK655399 KSG655392:KSG655399 LCC655392:LCC655399 LLY655392:LLY655399 LVU655392:LVU655399 MFQ655392:MFQ655399 MPM655392:MPM655399 MZI655392:MZI655399 NJE655392:NJE655399 NTA655392:NTA655399 OCW655392:OCW655399 OMS655392:OMS655399 OWO655392:OWO655399 PGK655392:PGK655399 PQG655392:PQG655399 QAC655392:QAC655399 QJY655392:QJY655399 QTU655392:QTU655399 RDQ655392:RDQ655399 RNM655392:RNM655399 RXI655392:RXI655399 SHE655392:SHE655399 SRA655392:SRA655399 TAW655392:TAW655399 TKS655392:TKS655399 TUO655392:TUO655399 UEK655392:UEK655399 UOG655392:UOG655399 UYC655392:UYC655399 VHY655392:VHY655399 VRU655392:VRU655399 WBQ655392:WBQ655399 WLM655392:WLM655399 WVI655392:WVI655399 A720928:A720935 IW720928:IW720935 SS720928:SS720935 ACO720928:ACO720935 AMK720928:AMK720935 AWG720928:AWG720935 BGC720928:BGC720935 BPY720928:BPY720935 BZU720928:BZU720935 CJQ720928:CJQ720935 CTM720928:CTM720935 DDI720928:DDI720935 DNE720928:DNE720935 DXA720928:DXA720935 EGW720928:EGW720935 EQS720928:EQS720935 FAO720928:FAO720935 FKK720928:FKK720935 FUG720928:FUG720935 GEC720928:GEC720935 GNY720928:GNY720935 GXU720928:GXU720935 HHQ720928:HHQ720935 HRM720928:HRM720935 IBI720928:IBI720935 ILE720928:ILE720935 IVA720928:IVA720935 JEW720928:JEW720935 JOS720928:JOS720935 JYO720928:JYO720935 KIK720928:KIK720935 KSG720928:KSG720935 LCC720928:LCC720935 LLY720928:LLY720935 LVU720928:LVU720935 MFQ720928:MFQ720935 MPM720928:MPM720935 MZI720928:MZI720935 NJE720928:NJE720935 NTA720928:NTA720935 OCW720928:OCW720935 OMS720928:OMS720935 OWO720928:OWO720935 PGK720928:PGK720935 PQG720928:PQG720935 QAC720928:QAC720935 QJY720928:QJY720935 QTU720928:QTU720935 RDQ720928:RDQ720935 RNM720928:RNM720935 RXI720928:RXI720935 SHE720928:SHE720935 SRA720928:SRA720935 TAW720928:TAW720935 TKS720928:TKS720935 TUO720928:TUO720935 UEK720928:UEK720935 UOG720928:UOG720935 UYC720928:UYC720935 VHY720928:VHY720935 VRU720928:VRU720935 WBQ720928:WBQ720935 WLM720928:WLM720935 WVI720928:WVI720935 A786464:A786471 IW786464:IW786471 SS786464:SS786471 ACO786464:ACO786471 AMK786464:AMK786471 AWG786464:AWG786471 BGC786464:BGC786471 BPY786464:BPY786471 BZU786464:BZU786471 CJQ786464:CJQ786471 CTM786464:CTM786471 DDI786464:DDI786471 DNE786464:DNE786471 DXA786464:DXA786471 EGW786464:EGW786471 EQS786464:EQS786471 FAO786464:FAO786471 FKK786464:FKK786471 FUG786464:FUG786471 GEC786464:GEC786471 GNY786464:GNY786471 GXU786464:GXU786471 HHQ786464:HHQ786471 HRM786464:HRM786471 IBI786464:IBI786471 ILE786464:ILE786471 IVA786464:IVA786471 JEW786464:JEW786471 JOS786464:JOS786471 JYO786464:JYO786471 KIK786464:KIK786471 KSG786464:KSG786471 LCC786464:LCC786471 LLY786464:LLY786471 LVU786464:LVU786471 MFQ786464:MFQ786471 MPM786464:MPM786471 MZI786464:MZI786471 NJE786464:NJE786471 NTA786464:NTA786471 OCW786464:OCW786471 OMS786464:OMS786471 OWO786464:OWO786471 PGK786464:PGK786471 PQG786464:PQG786471 QAC786464:QAC786471 QJY786464:QJY786471 QTU786464:QTU786471 RDQ786464:RDQ786471 RNM786464:RNM786471 RXI786464:RXI786471 SHE786464:SHE786471 SRA786464:SRA786471 TAW786464:TAW786471 TKS786464:TKS786471 TUO786464:TUO786471 UEK786464:UEK786471 UOG786464:UOG786471 UYC786464:UYC786471 VHY786464:VHY786471 VRU786464:VRU786471 WBQ786464:WBQ786471 WLM786464:WLM786471 WVI786464:WVI786471 A852000:A852007 IW852000:IW852007 SS852000:SS852007 ACO852000:ACO852007 AMK852000:AMK852007 AWG852000:AWG852007 BGC852000:BGC852007 BPY852000:BPY852007 BZU852000:BZU852007 CJQ852000:CJQ852007 CTM852000:CTM852007 DDI852000:DDI852007 DNE852000:DNE852007 DXA852000:DXA852007 EGW852000:EGW852007 EQS852000:EQS852007 FAO852000:FAO852007 FKK852000:FKK852007 FUG852000:FUG852007 GEC852000:GEC852007 GNY852000:GNY852007 GXU852000:GXU852007 HHQ852000:HHQ852007 HRM852000:HRM852007 IBI852000:IBI852007 ILE852000:ILE852007 IVA852000:IVA852007 JEW852000:JEW852007 JOS852000:JOS852007 JYO852000:JYO852007 KIK852000:KIK852007 KSG852000:KSG852007 LCC852000:LCC852007 LLY852000:LLY852007 LVU852000:LVU852007 MFQ852000:MFQ852007 MPM852000:MPM852007 MZI852000:MZI852007 NJE852000:NJE852007 NTA852000:NTA852007 OCW852000:OCW852007 OMS852000:OMS852007 OWO852000:OWO852007 PGK852000:PGK852007 PQG852000:PQG852007 QAC852000:QAC852007 QJY852000:QJY852007 QTU852000:QTU852007 RDQ852000:RDQ852007 RNM852000:RNM852007 RXI852000:RXI852007 SHE852000:SHE852007 SRA852000:SRA852007 TAW852000:TAW852007 TKS852000:TKS852007 TUO852000:TUO852007 UEK852000:UEK852007 UOG852000:UOG852007 UYC852000:UYC852007 VHY852000:VHY852007 VRU852000:VRU852007 WBQ852000:WBQ852007 WLM852000:WLM852007 WVI852000:WVI852007 A917536:A917543 IW917536:IW917543 SS917536:SS917543 ACO917536:ACO917543 AMK917536:AMK917543 AWG917536:AWG917543 BGC917536:BGC917543 BPY917536:BPY917543 BZU917536:BZU917543 CJQ917536:CJQ917543 CTM917536:CTM917543 DDI917536:DDI917543 DNE917536:DNE917543 DXA917536:DXA917543 EGW917536:EGW917543 EQS917536:EQS917543 FAO917536:FAO917543 FKK917536:FKK917543 FUG917536:FUG917543 GEC917536:GEC917543 GNY917536:GNY917543 GXU917536:GXU917543 HHQ917536:HHQ917543 HRM917536:HRM917543 IBI917536:IBI917543 ILE917536:ILE917543 IVA917536:IVA917543 JEW917536:JEW917543 JOS917536:JOS917543 JYO917536:JYO917543 KIK917536:KIK917543 KSG917536:KSG917543 LCC917536:LCC917543 LLY917536:LLY917543 LVU917536:LVU917543 MFQ917536:MFQ917543 MPM917536:MPM917543 MZI917536:MZI917543 NJE917536:NJE917543 NTA917536:NTA917543 OCW917536:OCW917543 OMS917536:OMS917543 OWO917536:OWO917543 PGK917536:PGK917543 PQG917536:PQG917543 QAC917536:QAC917543 QJY917536:QJY917543 QTU917536:QTU917543 RDQ917536:RDQ917543 RNM917536:RNM917543 RXI917536:RXI917543 SHE917536:SHE917543 SRA917536:SRA917543 TAW917536:TAW917543 TKS917536:TKS917543 TUO917536:TUO917543 UEK917536:UEK917543 UOG917536:UOG917543 UYC917536:UYC917543 VHY917536:VHY917543 VRU917536:VRU917543 WBQ917536:WBQ917543 WLM917536:WLM917543 WVI917536:WVI917543 A983072:A983079 IW983072:IW983079 SS983072:SS983079 ACO983072:ACO983079 AMK983072:AMK983079 AWG983072:AWG983079 BGC983072:BGC983079 BPY983072:BPY983079 BZU983072:BZU983079 CJQ983072:CJQ983079 CTM983072:CTM983079 DDI983072:DDI983079 DNE983072:DNE983079 DXA983072:DXA983079 EGW983072:EGW983079 EQS983072:EQS983079 FAO983072:FAO983079 FKK983072:FKK983079 FUG983072:FUG983079 GEC983072:GEC983079 GNY983072:GNY983079 GXU983072:GXU983079 HHQ983072:HHQ983079 HRM983072:HRM983079 IBI983072:IBI983079 ILE983072:ILE983079 IVA983072:IVA983079 JEW983072:JEW983079 JOS983072:JOS983079 JYO983072:JYO983079 KIK983072:KIK983079 KSG983072:KSG983079 LCC983072:LCC983079 LLY983072:LLY983079 LVU983072:LVU983079 MFQ983072:MFQ983079 MPM983072:MPM983079 MZI983072:MZI983079 NJE983072:NJE983079 NTA983072:NTA983079 OCW983072:OCW983079 OMS983072:OMS983079 OWO983072:OWO983079 PGK983072:PGK983079 PQG983072:PQG983079 QAC983072:QAC983079 QJY983072:QJY983079 QTU983072:QTU983079 RDQ983072:RDQ983079 RNM983072:RNM983079 RXI983072:RXI983079 SHE983072:SHE983079 SRA983072:SRA983079 TAW983072:TAW983079 TKS983072:TKS983079 TUO983072:TUO983079 UEK983072:UEK983079 UOG983072:UOG983079 UYC983072:UYC983079 VHY983072:VHY983079 VRU983072:VRU983079 WBQ983072:WBQ983079 WLM983072:WLM983079 A32" xr:uid="{00000000-0002-0000-0F00-000001000000}">
      <formula1>Comportamenti</formula1>
    </dataValidation>
  </dataValidations>
  <pageMargins left="0.7" right="0.7" top="0.75" bottom="0.75" header="0.3" footer="0.3"/>
  <pageSetup paperSize="9" scale="65" orientation="landscape"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F00-000002000000}">
          <x14:formula1>
            <xm:f>Foglio1!$B$2:$B$10</xm:f>
          </x14:formula1>
          <xm:sqref>B33:B39</xm:sqref>
        </x14:dataValidation>
        <x14:dataValidation type="list" allowBlank="1" showInputMessage="1" showErrorMessage="1" xr:uid="{00000000-0002-0000-0F00-000003000000}">
          <x14:formula1>
            <xm:f>Foglio1!$A$2:$A$10</xm:f>
          </x14:formula1>
          <xm:sqref>A33:A39</xm:sqref>
        </x14:dataValidation>
      </x14:dataValidations>
    </ext>
  </extLs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J45"/>
  <sheetViews>
    <sheetView workbookViewId="0">
      <selection activeCell="J12" sqref="J12"/>
    </sheetView>
  </sheetViews>
  <sheetFormatPr defaultRowHeight="12.75" x14ac:dyDescent="0.25"/>
  <cols>
    <col min="1" max="1" width="48.5703125" style="81" customWidth="1"/>
    <col min="2" max="2" width="52.5703125" style="81" customWidth="1"/>
    <col min="3" max="3" width="10.140625" style="81" customWidth="1"/>
    <col min="4" max="4" width="8.85546875" style="81" hidden="1" customWidth="1"/>
    <col min="5" max="5" width="9.28515625" style="81" customWidth="1"/>
    <col min="6" max="10" width="16" style="81" customWidth="1"/>
    <col min="11" max="256" width="9.140625" style="81"/>
    <col min="257" max="257" width="42.42578125" style="81" customWidth="1"/>
    <col min="258" max="258" width="46.42578125" style="81" customWidth="1"/>
    <col min="259" max="259" width="10.140625" style="81" customWidth="1"/>
    <col min="260" max="260" width="8.85546875" style="81" customWidth="1"/>
    <col min="261" max="261" width="9.28515625" style="81" customWidth="1"/>
    <col min="262" max="266" width="16" style="81" customWidth="1"/>
    <col min="267" max="512" width="9.140625" style="81"/>
    <col min="513" max="513" width="42.42578125" style="81" customWidth="1"/>
    <col min="514" max="514" width="46.42578125" style="81" customWidth="1"/>
    <col min="515" max="515" width="10.140625" style="81" customWidth="1"/>
    <col min="516" max="516" width="8.85546875" style="81" customWidth="1"/>
    <col min="517" max="517" width="9.28515625" style="81" customWidth="1"/>
    <col min="518" max="522" width="16" style="81" customWidth="1"/>
    <col min="523" max="768" width="9.140625" style="81"/>
    <col min="769" max="769" width="42.42578125" style="81" customWidth="1"/>
    <col min="770" max="770" width="46.42578125" style="81" customWidth="1"/>
    <col min="771" max="771" width="10.140625" style="81" customWidth="1"/>
    <col min="772" max="772" width="8.85546875" style="81" customWidth="1"/>
    <col min="773" max="773" width="9.28515625" style="81" customWidth="1"/>
    <col min="774" max="778" width="16" style="81" customWidth="1"/>
    <col min="779" max="1024" width="9.140625" style="81"/>
    <col min="1025" max="1025" width="42.42578125" style="81" customWidth="1"/>
    <col min="1026" max="1026" width="46.42578125" style="81" customWidth="1"/>
    <col min="1027" max="1027" width="10.140625" style="81" customWidth="1"/>
    <col min="1028" max="1028" width="8.85546875" style="81" customWidth="1"/>
    <col min="1029" max="1029" width="9.28515625" style="81" customWidth="1"/>
    <col min="1030" max="1034" width="16" style="81" customWidth="1"/>
    <col min="1035" max="1280" width="9.140625" style="81"/>
    <col min="1281" max="1281" width="42.42578125" style="81" customWidth="1"/>
    <col min="1282" max="1282" width="46.42578125" style="81" customWidth="1"/>
    <col min="1283" max="1283" width="10.140625" style="81" customWidth="1"/>
    <col min="1284" max="1284" width="8.85546875" style="81" customWidth="1"/>
    <col min="1285" max="1285" width="9.28515625" style="81" customWidth="1"/>
    <col min="1286" max="1290" width="16" style="81" customWidth="1"/>
    <col min="1291" max="1536" width="9.140625" style="81"/>
    <col min="1537" max="1537" width="42.42578125" style="81" customWidth="1"/>
    <col min="1538" max="1538" width="46.42578125" style="81" customWidth="1"/>
    <col min="1539" max="1539" width="10.140625" style="81" customWidth="1"/>
    <col min="1540" max="1540" width="8.85546875" style="81" customWidth="1"/>
    <col min="1541" max="1541" width="9.28515625" style="81" customWidth="1"/>
    <col min="1542" max="1546" width="16" style="81" customWidth="1"/>
    <col min="1547" max="1792" width="9.140625" style="81"/>
    <col min="1793" max="1793" width="42.42578125" style="81" customWidth="1"/>
    <col min="1794" max="1794" width="46.42578125" style="81" customWidth="1"/>
    <col min="1795" max="1795" width="10.140625" style="81" customWidth="1"/>
    <col min="1796" max="1796" width="8.85546875" style="81" customWidth="1"/>
    <col min="1797" max="1797" width="9.28515625" style="81" customWidth="1"/>
    <col min="1798" max="1802" width="16" style="81" customWidth="1"/>
    <col min="1803" max="2048" width="9.140625" style="81"/>
    <col min="2049" max="2049" width="42.42578125" style="81" customWidth="1"/>
    <col min="2050" max="2050" width="46.42578125" style="81" customWidth="1"/>
    <col min="2051" max="2051" width="10.140625" style="81" customWidth="1"/>
    <col min="2052" max="2052" width="8.85546875" style="81" customWidth="1"/>
    <col min="2053" max="2053" width="9.28515625" style="81" customWidth="1"/>
    <col min="2054" max="2058" width="16" style="81" customWidth="1"/>
    <col min="2059" max="2304" width="9.140625" style="81"/>
    <col min="2305" max="2305" width="42.42578125" style="81" customWidth="1"/>
    <col min="2306" max="2306" width="46.42578125" style="81" customWidth="1"/>
    <col min="2307" max="2307" width="10.140625" style="81" customWidth="1"/>
    <col min="2308" max="2308" width="8.85546875" style="81" customWidth="1"/>
    <col min="2309" max="2309" width="9.28515625" style="81" customWidth="1"/>
    <col min="2310" max="2314" width="16" style="81" customWidth="1"/>
    <col min="2315" max="2560" width="9.140625" style="81"/>
    <col min="2561" max="2561" width="42.42578125" style="81" customWidth="1"/>
    <col min="2562" max="2562" width="46.42578125" style="81" customWidth="1"/>
    <col min="2563" max="2563" width="10.140625" style="81" customWidth="1"/>
    <col min="2564" max="2564" width="8.85546875" style="81" customWidth="1"/>
    <col min="2565" max="2565" width="9.28515625" style="81" customWidth="1"/>
    <col min="2566" max="2570" width="16" style="81" customWidth="1"/>
    <col min="2571" max="2816" width="9.140625" style="81"/>
    <col min="2817" max="2817" width="42.42578125" style="81" customWidth="1"/>
    <col min="2818" max="2818" width="46.42578125" style="81" customWidth="1"/>
    <col min="2819" max="2819" width="10.140625" style="81" customWidth="1"/>
    <col min="2820" max="2820" width="8.85546875" style="81" customWidth="1"/>
    <col min="2821" max="2821" width="9.28515625" style="81" customWidth="1"/>
    <col min="2822" max="2826" width="16" style="81" customWidth="1"/>
    <col min="2827" max="3072" width="9.140625" style="81"/>
    <col min="3073" max="3073" width="42.42578125" style="81" customWidth="1"/>
    <col min="3074" max="3074" width="46.42578125" style="81" customWidth="1"/>
    <col min="3075" max="3075" width="10.140625" style="81" customWidth="1"/>
    <col min="3076" max="3076" width="8.85546875" style="81" customWidth="1"/>
    <col min="3077" max="3077" width="9.28515625" style="81" customWidth="1"/>
    <col min="3078" max="3082" width="16" style="81" customWidth="1"/>
    <col min="3083" max="3328" width="9.140625" style="81"/>
    <col min="3329" max="3329" width="42.42578125" style="81" customWidth="1"/>
    <col min="3330" max="3330" width="46.42578125" style="81" customWidth="1"/>
    <col min="3331" max="3331" width="10.140625" style="81" customWidth="1"/>
    <col min="3332" max="3332" width="8.85546875" style="81" customWidth="1"/>
    <col min="3333" max="3333" width="9.28515625" style="81" customWidth="1"/>
    <col min="3334" max="3338" width="16" style="81" customWidth="1"/>
    <col min="3339" max="3584" width="9.140625" style="81"/>
    <col min="3585" max="3585" width="42.42578125" style="81" customWidth="1"/>
    <col min="3586" max="3586" width="46.42578125" style="81" customWidth="1"/>
    <col min="3587" max="3587" width="10.140625" style="81" customWidth="1"/>
    <col min="3588" max="3588" width="8.85546875" style="81" customWidth="1"/>
    <col min="3589" max="3589" width="9.28515625" style="81" customWidth="1"/>
    <col min="3590" max="3594" width="16" style="81" customWidth="1"/>
    <col min="3595" max="3840" width="9.140625" style="81"/>
    <col min="3841" max="3841" width="42.42578125" style="81" customWidth="1"/>
    <col min="3842" max="3842" width="46.42578125" style="81" customWidth="1"/>
    <col min="3843" max="3843" width="10.140625" style="81" customWidth="1"/>
    <col min="3844" max="3844" width="8.85546875" style="81" customWidth="1"/>
    <col min="3845" max="3845" width="9.28515625" style="81" customWidth="1"/>
    <col min="3846" max="3850" width="16" style="81" customWidth="1"/>
    <col min="3851" max="4096" width="9.140625" style="81"/>
    <col min="4097" max="4097" width="42.42578125" style="81" customWidth="1"/>
    <col min="4098" max="4098" width="46.42578125" style="81" customWidth="1"/>
    <col min="4099" max="4099" width="10.140625" style="81" customWidth="1"/>
    <col min="4100" max="4100" width="8.85546875" style="81" customWidth="1"/>
    <col min="4101" max="4101" width="9.28515625" style="81" customWidth="1"/>
    <col min="4102" max="4106" width="16" style="81" customWidth="1"/>
    <col min="4107" max="4352" width="9.140625" style="81"/>
    <col min="4353" max="4353" width="42.42578125" style="81" customWidth="1"/>
    <col min="4354" max="4354" width="46.42578125" style="81" customWidth="1"/>
    <col min="4355" max="4355" width="10.140625" style="81" customWidth="1"/>
    <col min="4356" max="4356" width="8.85546875" style="81" customWidth="1"/>
    <col min="4357" max="4357" width="9.28515625" style="81" customWidth="1"/>
    <col min="4358" max="4362" width="16" style="81" customWidth="1"/>
    <col min="4363" max="4608" width="9.140625" style="81"/>
    <col min="4609" max="4609" width="42.42578125" style="81" customWidth="1"/>
    <col min="4610" max="4610" width="46.42578125" style="81" customWidth="1"/>
    <col min="4611" max="4611" width="10.140625" style="81" customWidth="1"/>
    <col min="4612" max="4612" width="8.85546875" style="81" customWidth="1"/>
    <col min="4613" max="4613" width="9.28515625" style="81" customWidth="1"/>
    <col min="4614" max="4618" width="16" style="81" customWidth="1"/>
    <col min="4619" max="4864" width="9.140625" style="81"/>
    <col min="4865" max="4865" width="42.42578125" style="81" customWidth="1"/>
    <col min="4866" max="4866" width="46.42578125" style="81" customWidth="1"/>
    <col min="4867" max="4867" width="10.140625" style="81" customWidth="1"/>
    <col min="4868" max="4868" width="8.85546875" style="81" customWidth="1"/>
    <col min="4869" max="4869" width="9.28515625" style="81" customWidth="1"/>
    <col min="4870" max="4874" width="16" style="81" customWidth="1"/>
    <col min="4875" max="5120" width="9.140625" style="81"/>
    <col min="5121" max="5121" width="42.42578125" style="81" customWidth="1"/>
    <col min="5122" max="5122" width="46.42578125" style="81" customWidth="1"/>
    <col min="5123" max="5123" width="10.140625" style="81" customWidth="1"/>
    <col min="5124" max="5124" width="8.85546875" style="81" customWidth="1"/>
    <col min="5125" max="5125" width="9.28515625" style="81" customWidth="1"/>
    <col min="5126" max="5130" width="16" style="81" customWidth="1"/>
    <col min="5131" max="5376" width="9.140625" style="81"/>
    <col min="5377" max="5377" width="42.42578125" style="81" customWidth="1"/>
    <col min="5378" max="5378" width="46.42578125" style="81" customWidth="1"/>
    <col min="5379" max="5379" width="10.140625" style="81" customWidth="1"/>
    <col min="5380" max="5380" width="8.85546875" style="81" customWidth="1"/>
    <col min="5381" max="5381" width="9.28515625" style="81" customWidth="1"/>
    <col min="5382" max="5386" width="16" style="81" customWidth="1"/>
    <col min="5387" max="5632" width="9.140625" style="81"/>
    <col min="5633" max="5633" width="42.42578125" style="81" customWidth="1"/>
    <col min="5634" max="5634" width="46.42578125" style="81" customWidth="1"/>
    <col min="5635" max="5635" width="10.140625" style="81" customWidth="1"/>
    <col min="5636" max="5636" width="8.85546875" style="81" customWidth="1"/>
    <col min="5637" max="5637" width="9.28515625" style="81" customWidth="1"/>
    <col min="5638" max="5642" width="16" style="81" customWidth="1"/>
    <col min="5643" max="5888" width="9.140625" style="81"/>
    <col min="5889" max="5889" width="42.42578125" style="81" customWidth="1"/>
    <col min="5890" max="5890" width="46.42578125" style="81" customWidth="1"/>
    <col min="5891" max="5891" width="10.140625" style="81" customWidth="1"/>
    <col min="5892" max="5892" width="8.85546875" style="81" customWidth="1"/>
    <col min="5893" max="5893" width="9.28515625" style="81" customWidth="1"/>
    <col min="5894" max="5898" width="16" style="81" customWidth="1"/>
    <col min="5899" max="6144" width="9.140625" style="81"/>
    <col min="6145" max="6145" width="42.42578125" style="81" customWidth="1"/>
    <col min="6146" max="6146" width="46.42578125" style="81" customWidth="1"/>
    <col min="6147" max="6147" width="10.140625" style="81" customWidth="1"/>
    <col min="6148" max="6148" width="8.85546875" style="81" customWidth="1"/>
    <col min="6149" max="6149" width="9.28515625" style="81" customWidth="1"/>
    <col min="6150" max="6154" width="16" style="81" customWidth="1"/>
    <col min="6155" max="6400" width="9.140625" style="81"/>
    <col min="6401" max="6401" width="42.42578125" style="81" customWidth="1"/>
    <col min="6402" max="6402" width="46.42578125" style="81" customWidth="1"/>
    <col min="6403" max="6403" width="10.140625" style="81" customWidth="1"/>
    <col min="6404" max="6404" width="8.85546875" style="81" customWidth="1"/>
    <col min="6405" max="6405" width="9.28515625" style="81" customWidth="1"/>
    <col min="6406" max="6410" width="16" style="81" customWidth="1"/>
    <col min="6411" max="6656" width="9.140625" style="81"/>
    <col min="6657" max="6657" width="42.42578125" style="81" customWidth="1"/>
    <col min="6658" max="6658" width="46.42578125" style="81" customWidth="1"/>
    <col min="6659" max="6659" width="10.140625" style="81" customWidth="1"/>
    <col min="6660" max="6660" width="8.85546875" style="81" customWidth="1"/>
    <col min="6661" max="6661" width="9.28515625" style="81" customWidth="1"/>
    <col min="6662" max="6666" width="16" style="81" customWidth="1"/>
    <col min="6667" max="6912" width="9.140625" style="81"/>
    <col min="6913" max="6913" width="42.42578125" style="81" customWidth="1"/>
    <col min="6914" max="6914" width="46.42578125" style="81" customWidth="1"/>
    <col min="6915" max="6915" width="10.140625" style="81" customWidth="1"/>
    <col min="6916" max="6916" width="8.85546875" style="81" customWidth="1"/>
    <col min="6917" max="6917" width="9.28515625" style="81" customWidth="1"/>
    <col min="6918" max="6922" width="16" style="81" customWidth="1"/>
    <col min="6923" max="7168" width="9.140625" style="81"/>
    <col min="7169" max="7169" width="42.42578125" style="81" customWidth="1"/>
    <col min="7170" max="7170" width="46.42578125" style="81" customWidth="1"/>
    <col min="7171" max="7171" width="10.140625" style="81" customWidth="1"/>
    <col min="7172" max="7172" width="8.85546875" style="81" customWidth="1"/>
    <col min="7173" max="7173" width="9.28515625" style="81" customWidth="1"/>
    <col min="7174" max="7178" width="16" style="81" customWidth="1"/>
    <col min="7179" max="7424" width="9.140625" style="81"/>
    <col min="7425" max="7425" width="42.42578125" style="81" customWidth="1"/>
    <col min="7426" max="7426" width="46.42578125" style="81" customWidth="1"/>
    <col min="7427" max="7427" width="10.140625" style="81" customWidth="1"/>
    <col min="7428" max="7428" width="8.85546875" style="81" customWidth="1"/>
    <col min="7429" max="7429" width="9.28515625" style="81" customWidth="1"/>
    <col min="7430" max="7434" width="16" style="81" customWidth="1"/>
    <col min="7435" max="7680" width="9.140625" style="81"/>
    <col min="7681" max="7681" width="42.42578125" style="81" customWidth="1"/>
    <col min="7682" max="7682" width="46.42578125" style="81" customWidth="1"/>
    <col min="7683" max="7683" width="10.140625" style="81" customWidth="1"/>
    <col min="7684" max="7684" width="8.85546875" style="81" customWidth="1"/>
    <col min="7685" max="7685" width="9.28515625" style="81" customWidth="1"/>
    <col min="7686" max="7690" width="16" style="81" customWidth="1"/>
    <col min="7691" max="7936" width="9.140625" style="81"/>
    <col min="7937" max="7937" width="42.42578125" style="81" customWidth="1"/>
    <col min="7938" max="7938" width="46.42578125" style="81" customWidth="1"/>
    <col min="7939" max="7939" width="10.140625" style="81" customWidth="1"/>
    <col min="7940" max="7940" width="8.85546875" style="81" customWidth="1"/>
    <col min="7941" max="7941" width="9.28515625" style="81" customWidth="1"/>
    <col min="7942" max="7946" width="16" style="81" customWidth="1"/>
    <col min="7947" max="8192" width="9.140625" style="81"/>
    <col min="8193" max="8193" width="42.42578125" style="81" customWidth="1"/>
    <col min="8194" max="8194" width="46.42578125" style="81" customWidth="1"/>
    <col min="8195" max="8195" width="10.140625" style="81" customWidth="1"/>
    <col min="8196" max="8196" width="8.85546875" style="81" customWidth="1"/>
    <col min="8197" max="8197" width="9.28515625" style="81" customWidth="1"/>
    <col min="8198" max="8202" width="16" style="81" customWidth="1"/>
    <col min="8203" max="8448" width="9.140625" style="81"/>
    <col min="8449" max="8449" width="42.42578125" style="81" customWidth="1"/>
    <col min="8450" max="8450" width="46.42578125" style="81" customWidth="1"/>
    <col min="8451" max="8451" width="10.140625" style="81" customWidth="1"/>
    <col min="8452" max="8452" width="8.85546875" style="81" customWidth="1"/>
    <col min="8453" max="8453" width="9.28515625" style="81" customWidth="1"/>
    <col min="8454" max="8458" width="16" style="81" customWidth="1"/>
    <col min="8459" max="8704" width="9.140625" style="81"/>
    <col min="8705" max="8705" width="42.42578125" style="81" customWidth="1"/>
    <col min="8706" max="8706" width="46.42578125" style="81" customWidth="1"/>
    <col min="8707" max="8707" width="10.140625" style="81" customWidth="1"/>
    <col min="8708" max="8708" width="8.85546875" style="81" customWidth="1"/>
    <col min="8709" max="8709" width="9.28515625" style="81" customWidth="1"/>
    <col min="8710" max="8714" width="16" style="81" customWidth="1"/>
    <col min="8715" max="8960" width="9.140625" style="81"/>
    <col min="8961" max="8961" width="42.42578125" style="81" customWidth="1"/>
    <col min="8962" max="8962" width="46.42578125" style="81" customWidth="1"/>
    <col min="8963" max="8963" width="10.140625" style="81" customWidth="1"/>
    <col min="8964" max="8964" width="8.85546875" style="81" customWidth="1"/>
    <col min="8965" max="8965" width="9.28515625" style="81" customWidth="1"/>
    <col min="8966" max="8970" width="16" style="81" customWidth="1"/>
    <col min="8971" max="9216" width="9.140625" style="81"/>
    <col min="9217" max="9217" width="42.42578125" style="81" customWidth="1"/>
    <col min="9218" max="9218" width="46.42578125" style="81" customWidth="1"/>
    <col min="9219" max="9219" width="10.140625" style="81" customWidth="1"/>
    <col min="9220" max="9220" width="8.85546875" style="81" customWidth="1"/>
    <col min="9221" max="9221" width="9.28515625" style="81" customWidth="1"/>
    <col min="9222" max="9226" width="16" style="81" customWidth="1"/>
    <col min="9227" max="9472" width="9.140625" style="81"/>
    <col min="9473" max="9473" width="42.42578125" style="81" customWidth="1"/>
    <col min="9474" max="9474" width="46.42578125" style="81" customWidth="1"/>
    <col min="9475" max="9475" width="10.140625" style="81" customWidth="1"/>
    <col min="9476" max="9476" width="8.85546875" style="81" customWidth="1"/>
    <col min="9477" max="9477" width="9.28515625" style="81" customWidth="1"/>
    <col min="9478" max="9482" width="16" style="81" customWidth="1"/>
    <col min="9483" max="9728" width="9.140625" style="81"/>
    <col min="9729" max="9729" width="42.42578125" style="81" customWidth="1"/>
    <col min="9730" max="9730" width="46.42578125" style="81" customWidth="1"/>
    <col min="9731" max="9731" width="10.140625" style="81" customWidth="1"/>
    <col min="9732" max="9732" width="8.85546875" style="81" customWidth="1"/>
    <col min="9733" max="9733" width="9.28515625" style="81" customWidth="1"/>
    <col min="9734" max="9738" width="16" style="81" customWidth="1"/>
    <col min="9739" max="9984" width="9.140625" style="81"/>
    <col min="9985" max="9985" width="42.42578125" style="81" customWidth="1"/>
    <col min="9986" max="9986" width="46.42578125" style="81" customWidth="1"/>
    <col min="9987" max="9987" width="10.140625" style="81" customWidth="1"/>
    <col min="9988" max="9988" width="8.85546875" style="81" customWidth="1"/>
    <col min="9989" max="9989" width="9.28515625" style="81" customWidth="1"/>
    <col min="9990" max="9994" width="16" style="81" customWidth="1"/>
    <col min="9995" max="10240" width="9.140625" style="81"/>
    <col min="10241" max="10241" width="42.42578125" style="81" customWidth="1"/>
    <col min="10242" max="10242" width="46.42578125" style="81" customWidth="1"/>
    <col min="10243" max="10243" width="10.140625" style="81" customWidth="1"/>
    <col min="10244" max="10244" width="8.85546875" style="81" customWidth="1"/>
    <col min="10245" max="10245" width="9.28515625" style="81" customWidth="1"/>
    <col min="10246" max="10250" width="16" style="81" customWidth="1"/>
    <col min="10251" max="10496" width="9.140625" style="81"/>
    <col min="10497" max="10497" width="42.42578125" style="81" customWidth="1"/>
    <col min="10498" max="10498" width="46.42578125" style="81" customWidth="1"/>
    <col min="10499" max="10499" width="10.140625" style="81" customWidth="1"/>
    <col min="10500" max="10500" width="8.85546875" style="81" customWidth="1"/>
    <col min="10501" max="10501" width="9.28515625" style="81" customWidth="1"/>
    <col min="10502" max="10506" width="16" style="81" customWidth="1"/>
    <col min="10507" max="10752" width="9.140625" style="81"/>
    <col min="10753" max="10753" width="42.42578125" style="81" customWidth="1"/>
    <col min="10754" max="10754" width="46.42578125" style="81" customWidth="1"/>
    <col min="10755" max="10755" width="10.140625" style="81" customWidth="1"/>
    <col min="10756" max="10756" width="8.85546875" style="81" customWidth="1"/>
    <col min="10757" max="10757" width="9.28515625" style="81" customWidth="1"/>
    <col min="10758" max="10762" width="16" style="81" customWidth="1"/>
    <col min="10763" max="11008" width="9.140625" style="81"/>
    <col min="11009" max="11009" width="42.42578125" style="81" customWidth="1"/>
    <col min="11010" max="11010" width="46.42578125" style="81" customWidth="1"/>
    <col min="11011" max="11011" width="10.140625" style="81" customWidth="1"/>
    <col min="11012" max="11012" width="8.85546875" style="81" customWidth="1"/>
    <col min="11013" max="11013" width="9.28515625" style="81" customWidth="1"/>
    <col min="11014" max="11018" width="16" style="81" customWidth="1"/>
    <col min="11019" max="11264" width="9.140625" style="81"/>
    <col min="11265" max="11265" width="42.42578125" style="81" customWidth="1"/>
    <col min="11266" max="11266" width="46.42578125" style="81" customWidth="1"/>
    <col min="11267" max="11267" width="10.140625" style="81" customWidth="1"/>
    <col min="11268" max="11268" width="8.85546875" style="81" customWidth="1"/>
    <col min="11269" max="11269" width="9.28515625" style="81" customWidth="1"/>
    <col min="11270" max="11274" width="16" style="81" customWidth="1"/>
    <col min="11275" max="11520" width="9.140625" style="81"/>
    <col min="11521" max="11521" width="42.42578125" style="81" customWidth="1"/>
    <col min="11522" max="11522" width="46.42578125" style="81" customWidth="1"/>
    <col min="11523" max="11523" width="10.140625" style="81" customWidth="1"/>
    <col min="11524" max="11524" width="8.85546875" style="81" customWidth="1"/>
    <col min="11525" max="11525" width="9.28515625" style="81" customWidth="1"/>
    <col min="11526" max="11530" width="16" style="81" customWidth="1"/>
    <col min="11531" max="11776" width="9.140625" style="81"/>
    <col min="11777" max="11777" width="42.42578125" style="81" customWidth="1"/>
    <col min="11778" max="11778" width="46.42578125" style="81" customWidth="1"/>
    <col min="11779" max="11779" width="10.140625" style="81" customWidth="1"/>
    <col min="11780" max="11780" width="8.85546875" style="81" customWidth="1"/>
    <col min="11781" max="11781" width="9.28515625" style="81" customWidth="1"/>
    <col min="11782" max="11786" width="16" style="81" customWidth="1"/>
    <col min="11787" max="12032" width="9.140625" style="81"/>
    <col min="12033" max="12033" width="42.42578125" style="81" customWidth="1"/>
    <col min="12034" max="12034" width="46.42578125" style="81" customWidth="1"/>
    <col min="12035" max="12035" width="10.140625" style="81" customWidth="1"/>
    <col min="12036" max="12036" width="8.85546875" style="81" customWidth="1"/>
    <col min="12037" max="12037" width="9.28515625" style="81" customWidth="1"/>
    <col min="12038" max="12042" width="16" style="81" customWidth="1"/>
    <col min="12043" max="12288" width="9.140625" style="81"/>
    <col min="12289" max="12289" width="42.42578125" style="81" customWidth="1"/>
    <col min="12290" max="12290" width="46.42578125" style="81" customWidth="1"/>
    <col min="12291" max="12291" width="10.140625" style="81" customWidth="1"/>
    <col min="12292" max="12292" width="8.85546875" style="81" customWidth="1"/>
    <col min="12293" max="12293" width="9.28515625" style="81" customWidth="1"/>
    <col min="12294" max="12298" width="16" style="81" customWidth="1"/>
    <col min="12299" max="12544" width="9.140625" style="81"/>
    <col min="12545" max="12545" width="42.42578125" style="81" customWidth="1"/>
    <col min="12546" max="12546" width="46.42578125" style="81" customWidth="1"/>
    <col min="12547" max="12547" width="10.140625" style="81" customWidth="1"/>
    <col min="12548" max="12548" width="8.85546875" style="81" customWidth="1"/>
    <col min="12549" max="12549" width="9.28515625" style="81" customWidth="1"/>
    <col min="12550" max="12554" width="16" style="81" customWidth="1"/>
    <col min="12555" max="12800" width="9.140625" style="81"/>
    <col min="12801" max="12801" width="42.42578125" style="81" customWidth="1"/>
    <col min="12802" max="12802" width="46.42578125" style="81" customWidth="1"/>
    <col min="12803" max="12803" width="10.140625" style="81" customWidth="1"/>
    <col min="12804" max="12804" width="8.85546875" style="81" customWidth="1"/>
    <col min="12805" max="12805" width="9.28515625" style="81" customWidth="1"/>
    <col min="12806" max="12810" width="16" style="81" customWidth="1"/>
    <col min="12811" max="13056" width="9.140625" style="81"/>
    <col min="13057" max="13057" width="42.42578125" style="81" customWidth="1"/>
    <col min="13058" max="13058" width="46.42578125" style="81" customWidth="1"/>
    <col min="13059" max="13059" width="10.140625" style="81" customWidth="1"/>
    <col min="13060" max="13060" width="8.85546875" style="81" customWidth="1"/>
    <col min="13061" max="13061" width="9.28515625" style="81" customWidth="1"/>
    <col min="13062" max="13066" width="16" style="81" customWidth="1"/>
    <col min="13067" max="13312" width="9.140625" style="81"/>
    <col min="13313" max="13313" width="42.42578125" style="81" customWidth="1"/>
    <col min="13314" max="13314" width="46.42578125" style="81" customWidth="1"/>
    <col min="13315" max="13315" width="10.140625" style="81" customWidth="1"/>
    <col min="13316" max="13316" width="8.85546875" style="81" customWidth="1"/>
    <col min="13317" max="13317" width="9.28515625" style="81" customWidth="1"/>
    <col min="13318" max="13322" width="16" style="81" customWidth="1"/>
    <col min="13323" max="13568" width="9.140625" style="81"/>
    <col min="13569" max="13569" width="42.42578125" style="81" customWidth="1"/>
    <col min="13570" max="13570" width="46.42578125" style="81" customWidth="1"/>
    <col min="13571" max="13571" width="10.140625" style="81" customWidth="1"/>
    <col min="13572" max="13572" width="8.85546875" style="81" customWidth="1"/>
    <col min="13573" max="13573" width="9.28515625" style="81" customWidth="1"/>
    <col min="13574" max="13578" width="16" style="81" customWidth="1"/>
    <col min="13579" max="13824" width="9.140625" style="81"/>
    <col min="13825" max="13825" width="42.42578125" style="81" customWidth="1"/>
    <col min="13826" max="13826" width="46.42578125" style="81" customWidth="1"/>
    <col min="13827" max="13827" width="10.140625" style="81" customWidth="1"/>
    <col min="13828" max="13828" width="8.85546875" style="81" customWidth="1"/>
    <col min="13829" max="13829" width="9.28515625" style="81" customWidth="1"/>
    <col min="13830" max="13834" width="16" style="81" customWidth="1"/>
    <col min="13835" max="14080" width="9.140625" style="81"/>
    <col min="14081" max="14081" width="42.42578125" style="81" customWidth="1"/>
    <col min="14082" max="14082" width="46.42578125" style="81" customWidth="1"/>
    <col min="14083" max="14083" width="10.140625" style="81" customWidth="1"/>
    <col min="14084" max="14084" width="8.85546875" style="81" customWidth="1"/>
    <col min="14085" max="14085" width="9.28515625" style="81" customWidth="1"/>
    <col min="14086" max="14090" width="16" style="81" customWidth="1"/>
    <col min="14091" max="14336" width="9.140625" style="81"/>
    <col min="14337" max="14337" width="42.42578125" style="81" customWidth="1"/>
    <col min="14338" max="14338" width="46.42578125" style="81" customWidth="1"/>
    <col min="14339" max="14339" width="10.140625" style="81" customWidth="1"/>
    <col min="14340" max="14340" width="8.85546875" style="81" customWidth="1"/>
    <col min="14341" max="14341" width="9.28515625" style="81" customWidth="1"/>
    <col min="14342" max="14346" width="16" style="81" customWidth="1"/>
    <col min="14347" max="14592" width="9.140625" style="81"/>
    <col min="14593" max="14593" width="42.42578125" style="81" customWidth="1"/>
    <col min="14594" max="14594" width="46.42578125" style="81" customWidth="1"/>
    <col min="14595" max="14595" width="10.140625" style="81" customWidth="1"/>
    <col min="14596" max="14596" width="8.85546875" style="81" customWidth="1"/>
    <col min="14597" max="14597" width="9.28515625" style="81" customWidth="1"/>
    <col min="14598" max="14602" width="16" style="81" customWidth="1"/>
    <col min="14603" max="14848" width="9.140625" style="81"/>
    <col min="14849" max="14849" width="42.42578125" style="81" customWidth="1"/>
    <col min="14850" max="14850" width="46.42578125" style="81" customWidth="1"/>
    <col min="14851" max="14851" width="10.140625" style="81" customWidth="1"/>
    <col min="14852" max="14852" width="8.85546875" style="81" customWidth="1"/>
    <col min="14853" max="14853" width="9.28515625" style="81" customWidth="1"/>
    <col min="14854" max="14858" width="16" style="81" customWidth="1"/>
    <col min="14859" max="15104" width="9.140625" style="81"/>
    <col min="15105" max="15105" width="42.42578125" style="81" customWidth="1"/>
    <col min="15106" max="15106" width="46.42578125" style="81" customWidth="1"/>
    <col min="15107" max="15107" width="10.140625" style="81" customWidth="1"/>
    <col min="15108" max="15108" width="8.85546875" style="81" customWidth="1"/>
    <col min="15109" max="15109" width="9.28515625" style="81" customWidth="1"/>
    <col min="15110" max="15114" width="16" style="81" customWidth="1"/>
    <col min="15115" max="15360" width="9.140625" style="81"/>
    <col min="15361" max="15361" width="42.42578125" style="81" customWidth="1"/>
    <col min="15362" max="15362" width="46.42578125" style="81" customWidth="1"/>
    <col min="15363" max="15363" width="10.140625" style="81" customWidth="1"/>
    <col min="15364" max="15364" width="8.85546875" style="81" customWidth="1"/>
    <col min="15365" max="15365" width="9.28515625" style="81" customWidth="1"/>
    <col min="15366" max="15370" width="16" style="81" customWidth="1"/>
    <col min="15371" max="15616" width="9.140625" style="81"/>
    <col min="15617" max="15617" width="42.42578125" style="81" customWidth="1"/>
    <col min="15618" max="15618" width="46.42578125" style="81" customWidth="1"/>
    <col min="15619" max="15619" width="10.140625" style="81" customWidth="1"/>
    <col min="15620" max="15620" width="8.85546875" style="81" customWidth="1"/>
    <col min="15621" max="15621" width="9.28515625" style="81" customWidth="1"/>
    <col min="15622" max="15626" width="16" style="81" customWidth="1"/>
    <col min="15627" max="15872" width="9.140625" style="81"/>
    <col min="15873" max="15873" width="42.42578125" style="81" customWidth="1"/>
    <col min="15874" max="15874" width="46.42578125" style="81" customWidth="1"/>
    <col min="15875" max="15875" width="10.140625" style="81" customWidth="1"/>
    <col min="15876" max="15876" width="8.85546875" style="81" customWidth="1"/>
    <col min="15877" max="15877" width="9.28515625" style="81" customWidth="1"/>
    <col min="15878" max="15882" width="16" style="81" customWidth="1"/>
    <col min="15883" max="16128" width="9.140625" style="81"/>
    <col min="16129" max="16129" width="42.42578125" style="81" customWidth="1"/>
    <col min="16130" max="16130" width="46.42578125" style="81" customWidth="1"/>
    <col min="16131" max="16131" width="10.140625" style="81" customWidth="1"/>
    <col min="16132" max="16132" width="8.85546875" style="81" customWidth="1"/>
    <col min="16133" max="16133" width="9.28515625" style="81" customWidth="1"/>
    <col min="16134" max="16138" width="16" style="81" customWidth="1"/>
    <col min="16139" max="16384" width="9.140625" style="81"/>
  </cols>
  <sheetData>
    <row r="1" spans="1:10" s="65" customFormat="1" ht="21.75" customHeight="1" x14ac:dyDescent="0.25">
      <c r="A1" s="540" t="str">
        <f>'Elenco P.I.'!B2</f>
        <v xml:space="preserve">Comune di </v>
      </c>
      <c r="B1" s="541"/>
      <c r="C1" s="541"/>
      <c r="D1" s="541"/>
      <c r="E1" s="541"/>
      <c r="F1" s="541"/>
      <c r="G1" s="541"/>
      <c r="H1" s="541"/>
      <c r="I1" s="541"/>
      <c r="J1" s="542"/>
    </row>
    <row r="2" spans="1:10" s="65" customFormat="1" ht="19.5" customHeight="1" x14ac:dyDescent="0.25">
      <c r="A2" s="66" t="s">
        <v>0</v>
      </c>
      <c r="B2" s="67" t="str">
        <f>'Elenco P.I.'!B7</f>
        <v xml:space="preserve">Area:  </v>
      </c>
      <c r="C2" s="68"/>
      <c r="D2" s="68"/>
      <c r="E2" s="68"/>
      <c r="F2" s="69" t="s">
        <v>225</v>
      </c>
      <c r="G2" s="69" t="s">
        <v>226</v>
      </c>
      <c r="H2" s="68"/>
      <c r="I2" s="69" t="s">
        <v>227</v>
      </c>
      <c r="J2" s="70"/>
    </row>
    <row r="3" spans="1:10" s="65" customFormat="1" ht="19.5" customHeight="1" x14ac:dyDescent="0.25">
      <c r="A3" s="66" t="s">
        <v>228</v>
      </c>
      <c r="B3" s="71"/>
      <c r="C3" s="68"/>
      <c r="D3" s="68"/>
      <c r="E3" s="68"/>
      <c r="F3" s="72"/>
      <c r="G3" s="72"/>
      <c r="H3" s="68"/>
      <c r="I3" s="73">
        <v>2020</v>
      </c>
      <c r="J3" s="70"/>
    </row>
    <row r="4" spans="1:10" s="65" customFormat="1" ht="19.5" customHeight="1" x14ac:dyDescent="0.25">
      <c r="A4" s="66" t="s">
        <v>229</v>
      </c>
      <c r="B4" s="74"/>
      <c r="C4" s="68"/>
      <c r="D4" s="68"/>
      <c r="E4" s="68"/>
      <c r="F4" s="68"/>
      <c r="G4" s="68"/>
      <c r="H4" s="68"/>
      <c r="I4" s="68"/>
      <c r="J4" s="70"/>
    </row>
    <row r="5" spans="1:10" ht="9.75" customHeight="1" x14ac:dyDescent="0.25">
      <c r="A5" s="75"/>
      <c r="B5" s="76"/>
      <c r="C5" s="77"/>
      <c r="D5" s="77"/>
      <c r="E5" s="77"/>
      <c r="F5" s="77"/>
      <c r="G5" s="78"/>
      <c r="H5" s="79"/>
      <c r="I5" s="79"/>
      <c r="J5" s="80"/>
    </row>
    <row r="6" spans="1:10" ht="12.75" customHeight="1" x14ac:dyDescent="0.25">
      <c r="A6" s="543" t="s">
        <v>230</v>
      </c>
      <c r="B6" s="543"/>
      <c r="C6" s="543"/>
      <c r="D6" s="543"/>
      <c r="E6" s="543"/>
      <c r="F6" s="545" t="s">
        <v>231</v>
      </c>
      <c r="G6" s="545"/>
      <c r="H6" s="545"/>
      <c r="I6" s="545"/>
      <c r="J6" s="545"/>
    </row>
    <row r="7" spans="1:10" ht="15.75" customHeight="1" x14ac:dyDescent="0.25">
      <c r="A7" s="544"/>
      <c r="B7" s="544"/>
      <c r="C7" s="544"/>
      <c r="D7" s="544"/>
      <c r="E7" s="544"/>
      <c r="F7" s="192">
        <v>1</v>
      </c>
      <c r="G7" s="192">
        <v>2</v>
      </c>
      <c r="H7" s="192">
        <v>3</v>
      </c>
      <c r="I7" s="192">
        <v>4</v>
      </c>
      <c r="J7" s="192">
        <v>5</v>
      </c>
    </row>
    <row r="8" spans="1:10" ht="15.75" customHeight="1" x14ac:dyDescent="0.25">
      <c r="A8" s="544"/>
      <c r="B8" s="544"/>
      <c r="C8" s="544"/>
      <c r="D8" s="544"/>
      <c r="E8" s="544"/>
      <c r="F8" s="82" t="s">
        <v>232</v>
      </c>
      <c r="G8" s="82" t="s">
        <v>233</v>
      </c>
      <c r="H8" s="83" t="s">
        <v>234</v>
      </c>
      <c r="I8" s="83" t="s">
        <v>235</v>
      </c>
      <c r="J8" s="83" t="s">
        <v>236</v>
      </c>
    </row>
    <row r="9" spans="1:10" ht="4.5" customHeight="1" x14ac:dyDescent="0.25">
      <c r="A9" s="546"/>
      <c r="B9" s="546"/>
      <c r="C9" s="546"/>
      <c r="D9" s="546"/>
      <c r="E9" s="546"/>
      <c r="F9" s="546"/>
      <c r="G9" s="546"/>
      <c r="H9" s="546"/>
      <c r="I9" s="546"/>
      <c r="J9" s="546"/>
    </row>
    <row r="10" spans="1:10" ht="32.25" customHeight="1" x14ac:dyDescent="0.25">
      <c r="A10" s="84" t="s">
        <v>237</v>
      </c>
      <c r="B10" s="84" t="s">
        <v>238</v>
      </c>
      <c r="C10" s="85" t="s">
        <v>239</v>
      </c>
      <c r="D10" s="85" t="s">
        <v>240</v>
      </c>
      <c r="E10" s="85" t="s">
        <v>241</v>
      </c>
      <c r="F10" s="85" t="s">
        <v>242</v>
      </c>
      <c r="G10" s="85" t="s">
        <v>57</v>
      </c>
      <c r="H10" s="85" t="s">
        <v>243</v>
      </c>
      <c r="I10" s="85" t="s">
        <v>244</v>
      </c>
      <c r="J10" s="85" t="s">
        <v>245</v>
      </c>
    </row>
    <row r="11" spans="1:10" ht="57.75" customHeight="1" x14ac:dyDescent="0.25">
      <c r="A11" s="86" t="str">
        <f>Dirigente!B16</f>
        <v>Assicurare un'efficace acquisizione, gestione e programmazione delle risorse finanziarie dell'ente al fine di garantire la qualità dei servizi svolti e il rispetto dei piani e dei programmi della politica</v>
      </c>
      <c r="B11" s="87"/>
      <c r="C11" s="88"/>
      <c r="D11" s="89">
        <f t="shared" ref="D11:D20" si="0">E11/100</f>
        <v>0</v>
      </c>
      <c r="E11" s="90"/>
      <c r="F11" s="91" t="str">
        <f>IF(E11&lt;=20,"X","")</f>
        <v>X</v>
      </c>
      <c r="G11" s="91" t="str">
        <f>IF(AND(E11&gt;20,E11&lt;=50),"X","")</f>
        <v/>
      </c>
      <c r="H11" s="91" t="str">
        <f>IF(AND(E11&gt;50,E11&lt;=70),"X","")</f>
        <v/>
      </c>
      <c r="I11" s="91" t="str">
        <f>IF(AND(E11&gt;70,E11&lt;=90),"X","")</f>
        <v/>
      </c>
      <c r="J11" s="91" t="str">
        <f>IF(AND(E11&gt;90,E11&lt;=100),"X","")</f>
        <v/>
      </c>
    </row>
    <row r="12" spans="1:10" ht="105" customHeight="1" x14ac:dyDescent="0.25">
      <c r="A12" s="86" t="e">
        <f>Dirigente!#REF!</f>
        <v>#REF!</v>
      </c>
      <c r="B12" s="93"/>
      <c r="C12" s="88"/>
      <c r="D12" s="89">
        <f t="shared" si="0"/>
        <v>0</v>
      </c>
      <c r="E12" s="90"/>
      <c r="F12" s="91" t="str">
        <f t="shared" ref="F12:F20" si="1">IF(E12&lt;=20,"X","")</f>
        <v>X</v>
      </c>
      <c r="G12" s="91" t="str">
        <f t="shared" ref="G12:G20" si="2">IF(AND(E12&gt;20,E12&lt;=50),"X","")</f>
        <v/>
      </c>
      <c r="H12" s="91" t="str">
        <f t="shared" ref="H12:H20" si="3">IF(AND(E12&gt;50,E12&lt;=70),"X","")</f>
        <v/>
      </c>
      <c r="I12" s="91" t="str">
        <f t="shared" ref="I12:I20" si="4">IF(AND(E12&gt;70,E12&lt;=90),"X","")</f>
        <v/>
      </c>
      <c r="J12" s="91" t="str">
        <f t="shared" ref="J12:J20" si="5">IF(AND(E12&gt;90,E12&lt;=100),"X","")</f>
        <v/>
      </c>
    </row>
    <row r="13" spans="1:10" ht="102.75" customHeight="1" x14ac:dyDescent="0.25">
      <c r="A13" s="86" t="e">
        <f>Dirigente!#REF!</f>
        <v>#REF!</v>
      </c>
      <c r="B13" s="93"/>
      <c r="C13" s="90"/>
      <c r="D13" s="89">
        <f t="shared" si="0"/>
        <v>0</v>
      </c>
      <c r="E13" s="90"/>
      <c r="F13" s="91" t="str">
        <f t="shared" si="1"/>
        <v>X</v>
      </c>
      <c r="G13" s="91" t="str">
        <f t="shared" si="2"/>
        <v/>
      </c>
      <c r="H13" s="91" t="str">
        <f t="shared" si="3"/>
        <v/>
      </c>
      <c r="I13" s="91" t="str">
        <f t="shared" si="4"/>
        <v/>
      </c>
      <c r="J13" s="91" t="str">
        <f t="shared" si="5"/>
        <v/>
      </c>
    </row>
    <row r="14" spans="1:10" ht="57.75" customHeight="1" x14ac:dyDescent="0.25">
      <c r="A14" s="86" t="e">
        <f>Dirigente!#REF!</f>
        <v>#REF!</v>
      </c>
      <c r="B14" s="93"/>
      <c r="C14" s="90"/>
      <c r="D14" s="89">
        <f t="shared" si="0"/>
        <v>0</v>
      </c>
      <c r="E14" s="90"/>
      <c r="F14" s="91" t="str">
        <f t="shared" si="1"/>
        <v>X</v>
      </c>
      <c r="G14" s="91" t="str">
        <f t="shared" si="2"/>
        <v/>
      </c>
      <c r="H14" s="91" t="str">
        <f t="shared" si="3"/>
        <v/>
      </c>
      <c r="I14" s="91" t="str">
        <f t="shared" si="4"/>
        <v/>
      </c>
      <c r="J14" s="91" t="str">
        <f t="shared" si="5"/>
        <v/>
      </c>
    </row>
    <row r="15" spans="1:10" ht="57.75" customHeight="1" x14ac:dyDescent="0.25">
      <c r="A15" s="86" t="str">
        <f>Dirigente!B17</f>
        <v xml:space="preserve">Attuazione delle misure previste dalla normativa  in materia di trasparenza </v>
      </c>
      <c r="B15" s="93"/>
      <c r="C15" s="90"/>
      <c r="D15" s="89">
        <f t="shared" si="0"/>
        <v>0</v>
      </c>
      <c r="E15" s="90"/>
      <c r="F15" s="91" t="str">
        <f t="shared" si="1"/>
        <v>X</v>
      </c>
      <c r="G15" s="91" t="str">
        <f t="shared" si="2"/>
        <v/>
      </c>
      <c r="H15" s="91" t="str">
        <f t="shared" si="3"/>
        <v/>
      </c>
      <c r="I15" s="91" t="str">
        <f t="shared" si="4"/>
        <v/>
      </c>
      <c r="J15" s="91" t="str">
        <f t="shared" si="5"/>
        <v/>
      </c>
    </row>
    <row r="16" spans="1:10" ht="57.75" customHeight="1" x14ac:dyDescent="0.25">
      <c r="A16" s="86" t="str">
        <f>Dirigente!B19</f>
        <v>Assicurare un elevato standard degli atti amministrativi finalizzato a garantire la legittimità, regolarità e correttezza dell’azione amministrativa nonche di regolarità contabile degli atti mediante l'attuazione dei controlli cosi come previsto nel numero e con le modalità programmate nel regolamento sui controlli interni adottato dall'ente.</v>
      </c>
      <c r="B16" s="93"/>
      <c r="C16" s="90"/>
      <c r="D16" s="89">
        <f t="shared" si="0"/>
        <v>0</v>
      </c>
      <c r="E16" s="90"/>
      <c r="F16" s="91" t="str">
        <f t="shared" si="1"/>
        <v>X</v>
      </c>
      <c r="G16" s="91" t="str">
        <f t="shared" si="2"/>
        <v/>
      </c>
      <c r="H16" s="91" t="str">
        <f t="shared" si="3"/>
        <v/>
      </c>
      <c r="I16" s="91" t="str">
        <f t="shared" si="4"/>
        <v/>
      </c>
      <c r="J16" s="91" t="str">
        <f t="shared" si="5"/>
        <v/>
      </c>
    </row>
    <row r="17" spans="1:10" ht="57.75" customHeight="1" x14ac:dyDescent="0.25">
      <c r="A17" s="86" t="e">
        <f>Dirigente!#REF!</f>
        <v>#REF!</v>
      </c>
      <c r="B17" s="86"/>
      <c r="C17" s="90">
        <v>60</v>
      </c>
      <c r="D17" s="89">
        <f t="shared" si="0"/>
        <v>0</v>
      </c>
      <c r="E17" s="90"/>
      <c r="F17" s="91" t="str">
        <f t="shared" si="1"/>
        <v>X</v>
      </c>
      <c r="G17" s="91" t="str">
        <f t="shared" si="2"/>
        <v/>
      </c>
      <c r="H17" s="91" t="str">
        <f t="shared" si="3"/>
        <v/>
      </c>
      <c r="I17" s="91" t="str">
        <f t="shared" si="4"/>
        <v/>
      </c>
      <c r="J17" s="91" t="str">
        <f t="shared" si="5"/>
        <v/>
      </c>
    </row>
    <row r="18" spans="1:10" ht="26.25" customHeight="1" x14ac:dyDescent="0.25">
      <c r="A18" s="86" t="e">
        <f>Dirigente!#REF!</f>
        <v>#REF!</v>
      </c>
      <c r="B18" s="93"/>
      <c r="C18" s="90"/>
      <c r="D18" s="89">
        <f t="shared" si="0"/>
        <v>0</v>
      </c>
      <c r="E18" s="90"/>
      <c r="F18" s="91" t="str">
        <f t="shared" si="1"/>
        <v>X</v>
      </c>
      <c r="G18" s="91" t="str">
        <f t="shared" si="2"/>
        <v/>
      </c>
      <c r="H18" s="91" t="str">
        <f t="shared" si="3"/>
        <v/>
      </c>
      <c r="I18" s="91" t="str">
        <f t="shared" si="4"/>
        <v/>
      </c>
      <c r="J18" s="91" t="str">
        <f t="shared" si="5"/>
        <v/>
      </c>
    </row>
    <row r="19" spans="1:10" ht="26.25" customHeight="1" x14ac:dyDescent="0.25">
      <c r="A19" s="86" t="e">
        <f>Dirigente!#REF!</f>
        <v>#REF!</v>
      </c>
      <c r="B19" s="93"/>
      <c r="C19" s="90"/>
      <c r="D19" s="89">
        <f t="shared" si="0"/>
        <v>0</v>
      </c>
      <c r="E19" s="90"/>
      <c r="F19" s="91" t="str">
        <f t="shared" si="1"/>
        <v>X</v>
      </c>
      <c r="G19" s="91" t="str">
        <f t="shared" si="2"/>
        <v/>
      </c>
      <c r="H19" s="91" t="str">
        <f t="shared" si="3"/>
        <v/>
      </c>
      <c r="I19" s="91" t="str">
        <f t="shared" si="4"/>
        <v/>
      </c>
      <c r="J19" s="91" t="str">
        <f t="shared" si="5"/>
        <v/>
      </c>
    </row>
    <row r="20" spans="1:10" ht="26.25" customHeight="1" x14ac:dyDescent="0.25">
      <c r="A20" s="86" t="str">
        <f>Dirigente!B20</f>
        <v>Rispetto dei tempi di pagamento:  Garantire il rispetto dei tempi di pagamento delle fatture per lavori, forniture e servizi come richiesto dall'art. 4 bis), c. 2 del D.L. D.L. 24/02/2023 n. 13 (cd. Decreto PNRR3) convertito in L. 21/04/2023 n. 41 e secondo le indicazioni operative della circolare n° 1  del MEF/RGS  del 03.01.2024</v>
      </c>
      <c r="B20" s="93"/>
      <c r="C20" s="90"/>
      <c r="D20" s="89">
        <f t="shared" si="0"/>
        <v>0</v>
      </c>
      <c r="E20" s="90"/>
      <c r="F20" s="91" t="str">
        <f t="shared" si="1"/>
        <v>X</v>
      </c>
      <c r="G20" s="91" t="str">
        <f t="shared" si="2"/>
        <v/>
      </c>
      <c r="H20" s="91" t="str">
        <f t="shared" si="3"/>
        <v/>
      </c>
      <c r="I20" s="91" t="str">
        <f t="shared" si="4"/>
        <v/>
      </c>
      <c r="J20" s="91" t="str">
        <f t="shared" si="5"/>
        <v/>
      </c>
    </row>
    <row r="21" spans="1:10" x14ac:dyDescent="0.25">
      <c r="A21" s="94" t="s">
        <v>246</v>
      </c>
      <c r="B21" s="95" t="str">
        <f>IF(C21=60,"Pesatura Adeguata","Pesatura Inadeguata")</f>
        <v>Pesatura Adeguata</v>
      </c>
      <c r="C21" s="96">
        <f>SUM(C11:C20)</f>
        <v>60</v>
      </c>
      <c r="D21" s="96"/>
      <c r="E21" s="97">
        <f>SUM(G21:J21)/C21</f>
        <v>0</v>
      </c>
      <c r="F21" s="98"/>
      <c r="G21" s="99">
        <f>IF(G11="x",C11*D11)+IF(G12="x",C12*D12)+IF(G13="x",C13*D13)+IF(G14="x",C14*D14)+IF(G15="x",C15*D15)+IF(G16="x",C16*D16)+IF(G17="x",C17*D17)+IF(G18="x",C18*D18)+IF(G19="x",C19*D19)+IF(G20="x",C20*D20)</f>
        <v>0</v>
      </c>
      <c r="H21" s="99">
        <f>IF(H11="x",C11*D11)+IF(H12="x",C12*D12)+IF(H13="x",C13*D13)+IF(H14="x",C14*D14)+IF(H15="x",C15*D15)+IF(H16="x",C16*D16)+IF(H17="x",C17*D17)+IF(H18="x",C18*D18)+IF(H19="x",C19*D19)+IF(H20="x",C20*D20)</f>
        <v>0</v>
      </c>
      <c r="I21" s="99">
        <f>IF(I11="x",C11*D11)+IF(I12="x",C12*D12)+IF(I13="x",C13*D13)+IF(I14="x",C14*D14)+IF(I15="x",C15*D15)+IF(I16="x",C16*D16)+IF(I17="x",C17*D17)+IF(I18="x",C18*D18)+IF(I19="x",C19*D19)+IF(I20="x",C20*D20)</f>
        <v>0</v>
      </c>
      <c r="J21" s="99">
        <f>IF(J11="x",C11*D11)+IF(J12="x",C12*D12)+IF(J13="x",C13*D13)+IF(J14="x",C14*D14)+IF(J15="x",C15*D15)+IF(J16="x",C16*D16)+IF(J17="x",C17*D17)+IF(J18="x",C18*D18)+IF(J19="x",C19*D19)+IF(J19="x",C19*D19)</f>
        <v>0</v>
      </c>
    </row>
    <row r="22" spans="1:10" ht="3" customHeight="1" x14ac:dyDescent="0.25">
      <c r="A22" s="546"/>
      <c r="B22" s="547"/>
      <c r="C22" s="547"/>
      <c r="D22" s="193"/>
      <c r="E22" s="546"/>
      <c r="F22" s="547"/>
      <c r="G22" s="547"/>
      <c r="H22" s="546"/>
      <c r="I22" s="547"/>
      <c r="J22" s="547"/>
    </row>
    <row r="23" spans="1:10" ht="42" customHeight="1" x14ac:dyDescent="0.25">
      <c r="A23" s="84" t="s">
        <v>247</v>
      </c>
      <c r="B23" s="84" t="s">
        <v>238</v>
      </c>
      <c r="C23" s="85" t="s">
        <v>239</v>
      </c>
      <c r="D23" s="85" t="s">
        <v>240</v>
      </c>
      <c r="E23" s="85" t="s">
        <v>241</v>
      </c>
      <c r="F23" s="85" t="s">
        <v>242</v>
      </c>
      <c r="G23" s="85" t="s">
        <v>57</v>
      </c>
      <c r="H23" s="85" t="s">
        <v>243</v>
      </c>
      <c r="I23" s="85" t="s">
        <v>244</v>
      </c>
      <c r="J23" s="85" t="s">
        <v>245</v>
      </c>
    </row>
    <row r="24" spans="1:10" s="6" customFormat="1" ht="27" customHeight="1" x14ac:dyDescent="0.25">
      <c r="A24" s="93" t="str">
        <f>Dirigente!B31</f>
        <v>Collegamento capitoli vincolati e non entrata/spesa</v>
      </c>
      <c r="B24" s="92"/>
      <c r="C24" s="100">
        <v>20</v>
      </c>
      <c r="D24" s="89">
        <f>E24/100</f>
        <v>0</v>
      </c>
      <c r="E24" s="90"/>
      <c r="F24" s="91" t="str">
        <f t="shared" ref="F24:F34" si="6">IF(E24&lt;=20,"X","")</f>
        <v>X</v>
      </c>
      <c r="G24" s="91" t="str">
        <f t="shared" ref="G24:G34" si="7">IF(AND(E24&gt;20,E24&lt;=50),"X","")</f>
        <v/>
      </c>
      <c r="H24" s="91" t="str">
        <f t="shared" ref="H24:H34" si="8">IF(AND(E24&gt;50,E24&lt;=70),"X","")</f>
        <v/>
      </c>
      <c r="I24" s="91" t="str">
        <f t="shared" ref="I24:I34" si="9">IF(AND(E24&gt;70,E24&lt;=90),"X","")</f>
        <v/>
      </c>
      <c r="J24" s="91" t="str">
        <f>IF(AND(E24&gt;90,E24&lt;=100),"X","")</f>
        <v/>
      </c>
    </row>
    <row r="25" spans="1:10" s="6" customFormat="1" ht="27" customHeight="1" x14ac:dyDescent="0.25">
      <c r="A25" s="93" t="e">
        <f>Dirigente!#REF!</f>
        <v>#REF!</v>
      </c>
      <c r="B25" s="93"/>
      <c r="C25" s="100"/>
      <c r="D25" s="89">
        <f t="shared" ref="D25:D31" si="10">E25/100</f>
        <v>0</v>
      </c>
      <c r="E25" s="90"/>
      <c r="F25" s="91" t="str">
        <f t="shared" si="6"/>
        <v>X</v>
      </c>
      <c r="G25" s="91" t="str">
        <f t="shared" si="7"/>
        <v/>
      </c>
      <c r="H25" s="91" t="str">
        <f t="shared" si="8"/>
        <v/>
      </c>
      <c r="I25" s="91" t="str">
        <f t="shared" si="9"/>
        <v/>
      </c>
      <c r="J25" s="91" t="str">
        <f t="shared" ref="J25:J31" si="11">IF(AND(E25&gt;90,E25&lt;=100),"X","")</f>
        <v/>
      </c>
    </row>
    <row r="26" spans="1:10" s="6" customFormat="1" ht="27" customHeight="1" x14ac:dyDescent="0.25">
      <c r="A26" s="93" t="str">
        <f>Dirigente!B32</f>
        <v>Carta dei servizi finanziari</v>
      </c>
      <c r="B26" s="93"/>
      <c r="C26" s="100"/>
      <c r="D26" s="89">
        <f t="shared" si="10"/>
        <v>0</v>
      </c>
      <c r="E26" s="90"/>
      <c r="F26" s="91" t="str">
        <f t="shared" si="6"/>
        <v>X</v>
      </c>
      <c r="G26" s="91" t="str">
        <f t="shared" si="7"/>
        <v/>
      </c>
      <c r="H26" s="91" t="str">
        <f t="shared" si="8"/>
        <v/>
      </c>
      <c r="I26" s="91" t="str">
        <f t="shared" si="9"/>
        <v/>
      </c>
      <c r="J26" s="91" t="str">
        <f t="shared" si="11"/>
        <v/>
      </c>
    </row>
    <row r="27" spans="1:10" s="6" customFormat="1" ht="27" customHeight="1" x14ac:dyDescent="0.25">
      <c r="A27" s="93" t="str">
        <f>Dirigente!B33</f>
        <v>Registrazione su portale InPA e pubblicazione concorso a tempo determinato ed indeterminato</v>
      </c>
      <c r="B27" s="93"/>
      <c r="C27" s="100"/>
      <c r="D27" s="89">
        <f t="shared" si="10"/>
        <v>0</v>
      </c>
      <c r="E27" s="90"/>
      <c r="F27" s="91" t="str">
        <f t="shared" si="6"/>
        <v>X</v>
      </c>
      <c r="G27" s="91" t="str">
        <f t="shared" si="7"/>
        <v/>
      </c>
      <c r="H27" s="91" t="str">
        <f t="shared" si="8"/>
        <v/>
      </c>
      <c r="I27" s="91" t="str">
        <f t="shared" si="9"/>
        <v/>
      </c>
      <c r="J27" s="91" t="str">
        <f t="shared" si="11"/>
        <v/>
      </c>
    </row>
    <row r="28" spans="1:10" s="6" customFormat="1" ht="27" customHeight="1" x14ac:dyDescent="0.25">
      <c r="A28" s="93" t="str">
        <f>Dirigente!B34</f>
        <v>Approvazione nuovo regolamento accesso agli impieghi (in collaborazione con Segretario Comunale)</v>
      </c>
      <c r="B28" s="93"/>
      <c r="C28" s="101"/>
      <c r="D28" s="89">
        <f t="shared" si="10"/>
        <v>0</v>
      </c>
      <c r="E28" s="90"/>
      <c r="F28" s="91" t="str">
        <f t="shared" si="6"/>
        <v>X</v>
      </c>
      <c r="G28" s="91" t="str">
        <f t="shared" si="7"/>
        <v/>
      </c>
      <c r="H28" s="91" t="str">
        <f t="shared" si="8"/>
        <v/>
      </c>
      <c r="I28" s="91" t="str">
        <f t="shared" si="9"/>
        <v/>
      </c>
      <c r="J28" s="91" t="str">
        <f t="shared" si="11"/>
        <v/>
      </c>
    </row>
    <row r="29" spans="1:10" s="6" customFormat="1" ht="27" customHeight="1" x14ac:dyDescent="0.25">
      <c r="A29" s="93" t="str">
        <f>Dirigente!B35</f>
        <v>Ricontrattualizzazione utenze vodafone</v>
      </c>
      <c r="B29" s="93"/>
      <c r="C29" s="101"/>
      <c r="D29" s="89">
        <f t="shared" si="10"/>
        <v>0</v>
      </c>
      <c r="E29" s="90"/>
      <c r="F29" s="91" t="str">
        <f t="shared" si="6"/>
        <v>X</v>
      </c>
      <c r="G29" s="91" t="str">
        <f t="shared" si="7"/>
        <v/>
      </c>
      <c r="H29" s="91" t="str">
        <f t="shared" si="8"/>
        <v/>
      </c>
      <c r="I29" s="91" t="str">
        <f t="shared" si="9"/>
        <v/>
      </c>
      <c r="J29" s="91" t="str">
        <f t="shared" si="11"/>
        <v/>
      </c>
    </row>
    <row r="30" spans="1:10" s="6" customFormat="1" ht="27" customHeight="1" x14ac:dyDescent="0.25">
      <c r="A30" s="93" t="e">
        <f>Dirigente!#REF!</f>
        <v>#REF!</v>
      </c>
      <c r="B30" s="93"/>
      <c r="C30" s="101"/>
      <c r="D30" s="89">
        <f t="shared" si="10"/>
        <v>0</v>
      </c>
      <c r="E30" s="90"/>
      <c r="F30" s="91" t="str">
        <f t="shared" si="6"/>
        <v>X</v>
      </c>
      <c r="G30" s="91" t="str">
        <f t="shared" si="7"/>
        <v/>
      </c>
      <c r="H30" s="91" t="str">
        <f t="shared" si="8"/>
        <v/>
      </c>
      <c r="I30" s="91" t="str">
        <f t="shared" si="9"/>
        <v/>
      </c>
      <c r="J30" s="91" t="str">
        <f t="shared" si="11"/>
        <v/>
      </c>
    </row>
    <row r="31" spans="1:10" s="6" customFormat="1" ht="27" customHeight="1" x14ac:dyDescent="0.25">
      <c r="A31" s="93" t="str">
        <f>Dirigente!B36</f>
        <v>Conciliazione con Abbanoa (Arera)</v>
      </c>
      <c r="B31" s="93"/>
      <c r="C31" s="101"/>
      <c r="D31" s="89">
        <f t="shared" si="10"/>
        <v>0</v>
      </c>
      <c r="E31" s="90"/>
      <c r="F31" s="91" t="str">
        <f t="shared" si="6"/>
        <v>X</v>
      </c>
      <c r="G31" s="91" t="str">
        <f t="shared" si="7"/>
        <v/>
      </c>
      <c r="H31" s="91" t="str">
        <f t="shared" si="8"/>
        <v/>
      </c>
      <c r="I31" s="91" t="str">
        <f t="shared" si="9"/>
        <v/>
      </c>
      <c r="J31" s="91" t="str">
        <f t="shared" si="11"/>
        <v/>
      </c>
    </row>
    <row r="32" spans="1:10" ht="42" customHeight="1" x14ac:dyDescent="0.25">
      <c r="A32" s="192" t="s">
        <v>248</v>
      </c>
      <c r="B32" s="192" t="s">
        <v>249</v>
      </c>
      <c r="C32" s="85" t="s">
        <v>239</v>
      </c>
      <c r="D32" s="85" t="s">
        <v>240</v>
      </c>
      <c r="E32" s="85" t="s">
        <v>241</v>
      </c>
      <c r="F32" s="85" t="s">
        <v>250</v>
      </c>
      <c r="G32" s="85" t="s">
        <v>251</v>
      </c>
      <c r="H32" s="85" t="s">
        <v>252</v>
      </c>
      <c r="I32" s="85" t="s">
        <v>253</v>
      </c>
      <c r="J32" s="85" t="s">
        <v>254</v>
      </c>
    </row>
    <row r="33" spans="1:10" s="6" customFormat="1" ht="49.5" customHeight="1" x14ac:dyDescent="0.25">
      <c r="A33" s="93" t="s">
        <v>310</v>
      </c>
      <c r="B33" s="93" t="s">
        <v>311</v>
      </c>
      <c r="C33" s="101">
        <v>20</v>
      </c>
      <c r="D33" s="89">
        <f>E33/100</f>
        <v>0</v>
      </c>
      <c r="E33" s="90"/>
      <c r="F33" s="91" t="str">
        <f t="shared" si="6"/>
        <v>X</v>
      </c>
      <c r="G33" s="91" t="str">
        <f t="shared" si="7"/>
        <v/>
      </c>
      <c r="H33" s="91" t="str">
        <f t="shared" si="8"/>
        <v/>
      </c>
      <c r="I33" s="91" t="str">
        <f t="shared" si="9"/>
        <v/>
      </c>
      <c r="J33" s="91" t="str">
        <f t="shared" ref="J33:J39" si="12">IF(AND(E33&gt;90,E33&lt;=100),"X","")</f>
        <v/>
      </c>
    </row>
    <row r="34" spans="1:10" s="6" customFormat="1" ht="18.75" customHeight="1" x14ac:dyDescent="0.25">
      <c r="A34" s="93"/>
      <c r="B34" s="93"/>
      <c r="C34" s="101"/>
      <c r="D34" s="89">
        <f t="shared" ref="D34:D39" si="13">E34/100</f>
        <v>0</v>
      </c>
      <c r="E34" s="90"/>
      <c r="F34" s="91" t="str">
        <f t="shared" si="6"/>
        <v>X</v>
      </c>
      <c r="G34" s="91" t="str">
        <f t="shared" si="7"/>
        <v/>
      </c>
      <c r="H34" s="91" t="str">
        <f t="shared" si="8"/>
        <v/>
      </c>
      <c r="I34" s="91" t="str">
        <f t="shared" si="9"/>
        <v/>
      </c>
      <c r="J34" s="91" t="str">
        <f t="shared" si="12"/>
        <v/>
      </c>
    </row>
    <row r="35" spans="1:10" s="6" customFormat="1" ht="18.75" customHeight="1" x14ac:dyDescent="0.25">
      <c r="A35" s="93"/>
      <c r="B35" s="93"/>
      <c r="C35" s="101"/>
      <c r="D35" s="89">
        <f t="shared" si="13"/>
        <v>0</v>
      </c>
      <c r="E35" s="90"/>
      <c r="F35" s="91" t="str">
        <f>IF(E35&lt;=20,"X","")</f>
        <v>X</v>
      </c>
      <c r="G35" s="91" t="str">
        <f>IF(AND(E35&gt;20,E35&lt;=50),"X","")</f>
        <v/>
      </c>
      <c r="H35" s="91" t="str">
        <f>IF(AND(E35&gt;50,E35&lt;=70),"X","")</f>
        <v/>
      </c>
      <c r="I35" s="91" t="str">
        <f>IF(AND(E35&gt;70,E35&lt;=90),"X","")</f>
        <v/>
      </c>
      <c r="J35" s="91" t="str">
        <f t="shared" si="12"/>
        <v/>
      </c>
    </row>
    <row r="36" spans="1:10" s="6" customFormat="1" ht="18.75" customHeight="1" x14ac:dyDescent="0.25">
      <c r="A36" s="93"/>
      <c r="B36" s="93"/>
      <c r="C36" s="101"/>
      <c r="D36" s="89">
        <f t="shared" si="13"/>
        <v>0</v>
      </c>
      <c r="E36" s="90"/>
      <c r="F36" s="91" t="str">
        <f>IF(E36&lt;=20,"X","")</f>
        <v>X</v>
      </c>
      <c r="G36" s="91" t="str">
        <f>IF(AND(E36&gt;20,E36&lt;=50),"X","")</f>
        <v/>
      </c>
      <c r="H36" s="91" t="str">
        <f>IF(AND(E36&gt;50,E36&lt;=70),"X","")</f>
        <v/>
      </c>
      <c r="I36" s="91" t="str">
        <f>IF(AND(E36&gt;70,E36&lt;=90),"X","")</f>
        <v/>
      </c>
      <c r="J36" s="91" t="str">
        <f t="shared" si="12"/>
        <v/>
      </c>
    </row>
    <row r="37" spans="1:10" s="6" customFormat="1" ht="18.75" customHeight="1" x14ac:dyDescent="0.25">
      <c r="A37" s="93"/>
      <c r="B37" s="93"/>
      <c r="C37" s="101"/>
      <c r="D37" s="89">
        <f t="shared" si="13"/>
        <v>0</v>
      </c>
      <c r="E37" s="90"/>
      <c r="F37" s="91" t="str">
        <f>IF(E37&lt;=20,"X","")</f>
        <v>X</v>
      </c>
      <c r="G37" s="91" t="str">
        <f>IF(AND(E37&gt;20,E37&lt;=50),"X","")</f>
        <v/>
      </c>
      <c r="H37" s="91" t="str">
        <f>IF(AND(E37&gt;50,E37&lt;=70),"X","")</f>
        <v/>
      </c>
      <c r="I37" s="91" t="str">
        <f>IF(AND(E37&gt;70,E37&lt;=90),"X","")</f>
        <v/>
      </c>
      <c r="J37" s="91" t="str">
        <f t="shared" si="12"/>
        <v/>
      </c>
    </row>
    <row r="38" spans="1:10" s="6" customFormat="1" ht="18.75" customHeight="1" x14ac:dyDescent="0.25">
      <c r="A38" s="93"/>
      <c r="B38" s="93"/>
      <c r="C38" s="101"/>
      <c r="D38" s="89">
        <f t="shared" si="13"/>
        <v>0</v>
      </c>
      <c r="E38" s="90"/>
      <c r="F38" s="91" t="str">
        <f>IF(E38&lt;=20,"X","")</f>
        <v>X</v>
      </c>
      <c r="G38" s="91" t="str">
        <f>IF(AND(E38&gt;20,E38&lt;=50),"X","")</f>
        <v/>
      </c>
      <c r="H38" s="91" t="str">
        <f>IF(AND(E38&gt;50,E38&lt;=70),"X","")</f>
        <v/>
      </c>
      <c r="I38" s="91" t="str">
        <f>IF(AND(E38&gt;70,E38&lt;=90),"X","")</f>
        <v/>
      </c>
      <c r="J38" s="91" t="str">
        <f t="shared" si="12"/>
        <v/>
      </c>
    </row>
    <row r="39" spans="1:10" s="6" customFormat="1" ht="18.75" customHeight="1" x14ac:dyDescent="0.25">
      <c r="A39" s="93"/>
      <c r="B39" s="93"/>
      <c r="C39" s="101"/>
      <c r="D39" s="89">
        <f t="shared" si="13"/>
        <v>0</v>
      </c>
      <c r="E39" s="90"/>
      <c r="F39" s="91" t="str">
        <f>IF(E39&lt;=20,"X","")</f>
        <v>X</v>
      </c>
      <c r="G39" s="91" t="str">
        <f>IF(AND(E39&gt;20,E39&lt;=50),"X","")</f>
        <v/>
      </c>
      <c r="H39" s="91" t="str">
        <f>IF(AND(E39&gt;50,E39&lt;=70),"X","")</f>
        <v/>
      </c>
      <c r="I39" s="91" t="str">
        <f>IF(AND(E39&gt;70,E39&lt;=90),"X","")</f>
        <v/>
      </c>
      <c r="J39" s="91" t="str">
        <f t="shared" si="12"/>
        <v/>
      </c>
    </row>
    <row r="40" spans="1:10" ht="25.5" x14ac:dyDescent="0.25">
      <c r="A40" s="94" t="s">
        <v>255</v>
      </c>
      <c r="B40" s="95" t="str">
        <f>IF(C40=40,"Pesatura Adeguata","Pesatura Inadeguata")</f>
        <v>Pesatura Adeguata</v>
      </c>
      <c r="C40" s="101">
        <f>SUM(C24:C35)</f>
        <v>40</v>
      </c>
      <c r="D40" s="192"/>
      <c r="E40" s="97">
        <f>SUM(G40:J40)/C40</f>
        <v>0</v>
      </c>
      <c r="F40" s="102"/>
      <c r="G40" s="103">
        <f>IF(G24="x",C24*D24)+IF(G25="x",C25*D25)+IF(G26="x",C26*D26)+IF(G27="x",C27*D27)+IF(G28="x",C28*D28)+IF(G29="x",C29*D29)+IF(G30="x",C30*D30)+IF(G31="x",C31*D31)+IF(G33="x",C33*D33)+IF(G34="x",C34*D34)+IF(G35="x",C35*D35)+IF(G36="x",C36*D36)+IF(G37="x",C37*D37)+IF(G38="x",C38*D38)+IF(G39="x",C39*D39)</f>
        <v>0</v>
      </c>
      <c r="H40" s="103">
        <f>IF(H24="x",C24*D24)+IF(H25="x",C25*D25)+IF(H26="x",C26*D26)+IF(H27="x",C27*D27)+IF(H28="x",C28*D28)+IF(H29="x",C29*D29)+IF(H30="x",C30*D30)+IF(H31="x",C31*D31)+IF(H33="x",C33*D33)+IF(H34="x",C34*D34)+IF(H35="x",C35*D35)+IF(H36="x",C36*D36)+IF(H37="x",C37*D37)+IF(H38="x",C38*D38)+IF(H39="x",C39*D39)</f>
        <v>0</v>
      </c>
      <c r="I40" s="103">
        <f>IF(I24="x",C24*D24)+IF(I25="x",C25*D25)+IF(I26="x",C26*D26)+IF(I27="x",C27*D27)+IF(I28="x",C28*D28)+IF(I29="x",C29*D29)+IF(I30="x",C30*D30)+IF(I31="x",C31*D31)+IF(I33="x",C33*D33)+IF(I34="x",C34*D34)+IF(I35="x",C35*D35)+IF(I36="x",C36*D36)+IF(I37="x",C37*D37)+IF(I38="x",C38*D38)+IF(I39="x",C39*D39)</f>
        <v>0</v>
      </c>
      <c r="J40" s="103">
        <f>IF(J24="x",C24*D24)+IF(J25="x",C25*D25)+IF(J26="x",C26*D26)+IF(J27="x",C27*D27)+IF(J28="x",C28*D28)+IF(J29="x",C29*D29)+IF(J30="x",C30*D30)+IF(J31="x",C31*D31)+IF(J33="x",C33*D33)+IF(J34="x",C34*D34)+IF(J35="x",C35*D35)+IF(J36="x",C36*D36)+IF(J37="x",C37*D37)+IF(J38="x",C38*D38)+IF(J39="x",C39*D39)</f>
        <v>0</v>
      </c>
    </row>
    <row r="41" spans="1:10" ht="18" customHeight="1" x14ac:dyDescent="0.25">
      <c r="A41" s="104"/>
      <c r="B41" s="105"/>
      <c r="C41" s="106"/>
      <c r="D41" s="106" t="s">
        <v>256</v>
      </c>
      <c r="E41" s="107"/>
      <c r="F41" s="108"/>
      <c r="G41" s="108"/>
      <c r="H41" s="108"/>
      <c r="I41" s="108"/>
      <c r="J41" s="109"/>
    </row>
    <row r="42" spans="1:10" ht="16.5" customHeight="1" x14ac:dyDescent="0.25">
      <c r="A42" s="536" t="s">
        <v>257</v>
      </c>
      <c r="B42" s="537"/>
      <c r="C42" s="96">
        <f>SUM(G21:J21)</f>
        <v>0</v>
      </c>
      <c r="D42" s="110">
        <f>C42/60</f>
        <v>0</v>
      </c>
      <c r="E42" s="111"/>
      <c r="F42" s="112"/>
      <c r="G42" s="112"/>
      <c r="H42" s="112"/>
      <c r="I42" s="112"/>
      <c r="J42" s="113"/>
    </row>
    <row r="43" spans="1:10" ht="17.25" customHeight="1" x14ac:dyDescent="0.25">
      <c r="A43" s="114" t="s">
        <v>200</v>
      </c>
      <c r="B43" s="115"/>
      <c r="C43" s="116"/>
      <c r="D43" s="116"/>
      <c r="E43" s="538" t="s">
        <v>258</v>
      </c>
      <c r="F43" s="538"/>
      <c r="G43" s="539"/>
      <c r="H43" s="117">
        <f>C42+C44</f>
        <v>0</v>
      </c>
      <c r="I43" s="116" t="s">
        <v>259</v>
      </c>
      <c r="J43" s="118"/>
    </row>
    <row r="44" spans="1:10" ht="16.5" customHeight="1" x14ac:dyDescent="0.25">
      <c r="A44" s="536" t="s">
        <v>260</v>
      </c>
      <c r="B44" s="537"/>
      <c r="C44" s="96">
        <f>SUM(F40:J40)</f>
        <v>0</v>
      </c>
      <c r="D44" s="110" t="s">
        <v>256</v>
      </c>
      <c r="E44" s="111"/>
      <c r="F44" s="112"/>
      <c r="G44" s="112"/>
      <c r="H44" s="112"/>
      <c r="I44" s="112"/>
      <c r="J44" s="113"/>
    </row>
    <row r="45" spans="1:10" ht="26.25" customHeight="1" x14ac:dyDescent="0.25">
      <c r="A45" s="119"/>
      <c r="B45" s="120"/>
      <c r="C45" s="120"/>
      <c r="D45" s="120"/>
      <c r="E45" s="121"/>
      <c r="F45" s="122"/>
      <c r="G45" s="122"/>
      <c r="H45" s="122"/>
      <c r="I45" s="122"/>
      <c r="J45" s="123"/>
    </row>
  </sheetData>
  <mergeCells count="10">
    <mergeCell ref="A42:B42"/>
    <mergeCell ref="E43:G43"/>
    <mergeCell ref="A44:B44"/>
    <mergeCell ref="A1:J1"/>
    <mergeCell ref="A6:E8"/>
    <mergeCell ref="F6:J6"/>
    <mergeCell ref="A9:J9"/>
    <mergeCell ref="A22:C22"/>
    <mergeCell ref="E22:G22"/>
    <mergeCell ref="H22:J22"/>
  </mergeCells>
  <conditionalFormatting sqref="B21 B40:B41">
    <cfRule type="cellIs" dxfId="14" priority="31" stopIfTrue="1" operator="equal">
      <formula>"Pesatura Inadeguata"</formula>
    </cfRule>
  </conditionalFormatting>
  <conditionalFormatting sqref="F11:F31">
    <cfRule type="cellIs" dxfId="13" priority="6" stopIfTrue="1" operator="equal">
      <formula>"x"</formula>
    </cfRule>
  </conditionalFormatting>
  <conditionalFormatting sqref="F33:F39">
    <cfRule type="cellIs" dxfId="12" priority="12" stopIfTrue="1" operator="equal">
      <formula>"x"</formula>
    </cfRule>
  </conditionalFormatting>
  <conditionalFormatting sqref="G11:G31">
    <cfRule type="cellIs" dxfId="11" priority="15" stopIfTrue="1" operator="equal">
      <formula>"x"</formula>
    </cfRule>
    <cfRule type="cellIs" dxfId="10" priority="17" stopIfTrue="1" operator="equal">
      <formula>"x"</formula>
    </cfRule>
  </conditionalFormatting>
  <conditionalFormatting sqref="G13:G20">
    <cfRule type="cellIs" dxfId="9" priority="3" stopIfTrue="1" operator="equal">
      <formula>"x"</formula>
    </cfRule>
    <cfRule type="cellIs" dxfId="8" priority="5" stopIfTrue="1" operator="equal">
      <formula>"x"</formula>
    </cfRule>
  </conditionalFormatting>
  <conditionalFormatting sqref="G33:G39">
    <cfRule type="cellIs" dxfId="7" priority="9" stopIfTrue="1" operator="equal">
      <formula>"x"</formula>
    </cfRule>
    <cfRule type="cellIs" dxfId="6" priority="11" stopIfTrue="1" operator="equal">
      <formula>"x"</formula>
    </cfRule>
  </conditionalFormatting>
  <conditionalFormatting sqref="H11:H31">
    <cfRule type="cellIs" dxfId="5" priority="4" stopIfTrue="1" operator="equal">
      <formula>"x"</formula>
    </cfRule>
  </conditionalFormatting>
  <conditionalFormatting sqref="H33:H39">
    <cfRule type="cellIs" dxfId="4" priority="10" stopIfTrue="1" operator="equal">
      <formula>"x"</formula>
    </cfRule>
  </conditionalFormatting>
  <conditionalFormatting sqref="I11:I31">
    <cfRule type="cellIs" dxfId="3" priority="2" stopIfTrue="1" operator="equal">
      <formula>"x"</formula>
    </cfRule>
  </conditionalFormatting>
  <conditionalFormatting sqref="I33:I39">
    <cfRule type="cellIs" dxfId="2" priority="8" stopIfTrue="1" operator="equal">
      <formula>"x"</formula>
    </cfRule>
  </conditionalFormatting>
  <conditionalFormatting sqref="J11:J31">
    <cfRule type="cellIs" dxfId="1" priority="1" stopIfTrue="1" operator="equal">
      <formula>"x"</formula>
    </cfRule>
  </conditionalFormatting>
  <conditionalFormatting sqref="J33:J39">
    <cfRule type="cellIs" dxfId="0" priority="7" stopIfTrue="1" operator="equal">
      <formula>"x"</formula>
    </cfRule>
  </conditionalFormatting>
  <dataValidations count="2">
    <dataValidation type="list" allowBlank="1" showInputMessage="1" showErrorMessage="1" sqref="WVI983072:WVI983079 IW32:IW39 SS32:SS39 ACO32:ACO39 AMK32:AMK39 AWG32:AWG39 BGC32:BGC39 BPY32:BPY39 BZU32:BZU39 CJQ32:CJQ39 CTM32:CTM39 DDI32:DDI39 DNE32:DNE39 DXA32:DXA39 EGW32:EGW39 EQS32:EQS39 FAO32:FAO39 FKK32:FKK39 FUG32:FUG39 GEC32:GEC39 GNY32:GNY39 GXU32:GXU39 HHQ32:HHQ39 HRM32:HRM39 IBI32:IBI39 ILE32:ILE39 IVA32:IVA39 JEW32:JEW39 JOS32:JOS39 JYO32:JYO39 KIK32:KIK39 KSG32:KSG39 LCC32:LCC39 LLY32:LLY39 LVU32:LVU39 MFQ32:MFQ39 MPM32:MPM39 MZI32:MZI39 NJE32:NJE39 NTA32:NTA39 OCW32:OCW39 OMS32:OMS39 OWO32:OWO39 PGK32:PGK39 PQG32:PQG39 QAC32:QAC39 QJY32:QJY39 QTU32:QTU39 RDQ32:RDQ39 RNM32:RNM39 RXI32:RXI39 SHE32:SHE39 SRA32:SRA39 TAW32:TAW39 TKS32:TKS39 TUO32:TUO39 UEK32:UEK39 UOG32:UOG39 UYC32:UYC39 VHY32:VHY39 VRU32:VRU39 WBQ32:WBQ39 WLM32:WLM39 WVI32:WVI39 A65568:A65575 IW65568:IW65575 SS65568:SS65575 ACO65568:ACO65575 AMK65568:AMK65575 AWG65568:AWG65575 BGC65568:BGC65575 BPY65568:BPY65575 BZU65568:BZU65575 CJQ65568:CJQ65575 CTM65568:CTM65575 DDI65568:DDI65575 DNE65568:DNE65575 DXA65568:DXA65575 EGW65568:EGW65575 EQS65568:EQS65575 FAO65568:FAO65575 FKK65568:FKK65575 FUG65568:FUG65575 GEC65568:GEC65575 GNY65568:GNY65575 GXU65568:GXU65575 HHQ65568:HHQ65575 HRM65568:HRM65575 IBI65568:IBI65575 ILE65568:ILE65575 IVA65568:IVA65575 JEW65568:JEW65575 JOS65568:JOS65575 JYO65568:JYO65575 KIK65568:KIK65575 KSG65568:KSG65575 LCC65568:LCC65575 LLY65568:LLY65575 LVU65568:LVU65575 MFQ65568:MFQ65575 MPM65568:MPM65575 MZI65568:MZI65575 NJE65568:NJE65575 NTA65568:NTA65575 OCW65568:OCW65575 OMS65568:OMS65575 OWO65568:OWO65575 PGK65568:PGK65575 PQG65568:PQG65575 QAC65568:QAC65575 QJY65568:QJY65575 QTU65568:QTU65575 RDQ65568:RDQ65575 RNM65568:RNM65575 RXI65568:RXI65575 SHE65568:SHE65575 SRA65568:SRA65575 TAW65568:TAW65575 TKS65568:TKS65575 TUO65568:TUO65575 UEK65568:UEK65575 UOG65568:UOG65575 UYC65568:UYC65575 VHY65568:VHY65575 VRU65568:VRU65575 WBQ65568:WBQ65575 WLM65568:WLM65575 WVI65568:WVI65575 A131104:A131111 IW131104:IW131111 SS131104:SS131111 ACO131104:ACO131111 AMK131104:AMK131111 AWG131104:AWG131111 BGC131104:BGC131111 BPY131104:BPY131111 BZU131104:BZU131111 CJQ131104:CJQ131111 CTM131104:CTM131111 DDI131104:DDI131111 DNE131104:DNE131111 DXA131104:DXA131111 EGW131104:EGW131111 EQS131104:EQS131111 FAO131104:FAO131111 FKK131104:FKK131111 FUG131104:FUG131111 GEC131104:GEC131111 GNY131104:GNY131111 GXU131104:GXU131111 HHQ131104:HHQ131111 HRM131104:HRM131111 IBI131104:IBI131111 ILE131104:ILE131111 IVA131104:IVA131111 JEW131104:JEW131111 JOS131104:JOS131111 JYO131104:JYO131111 KIK131104:KIK131111 KSG131104:KSG131111 LCC131104:LCC131111 LLY131104:LLY131111 LVU131104:LVU131111 MFQ131104:MFQ131111 MPM131104:MPM131111 MZI131104:MZI131111 NJE131104:NJE131111 NTA131104:NTA131111 OCW131104:OCW131111 OMS131104:OMS131111 OWO131104:OWO131111 PGK131104:PGK131111 PQG131104:PQG131111 QAC131104:QAC131111 QJY131104:QJY131111 QTU131104:QTU131111 RDQ131104:RDQ131111 RNM131104:RNM131111 RXI131104:RXI131111 SHE131104:SHE131111 SRA131104:SRA131111 TAW131104:TAW131111 TKS131104:TKS131111 TUO131104:TUO131111 UEK131104:UEK131111 UOG131104:UOG131111 UYC131104:UYC131111 VHY131104:VHY131111 VRU131104:VRU131111 WBQ131104:WBQ131111 WLM131104:WLM131111 WVI131104:WVI131111 A196640:A196647 IW196640:IW196647 SS196640:SS196647 ACO196640:ACO196647 AMK196640:AMK196647 AWG196640:AWG196647 BGC196640:BGC196647 BPY196640:BPY196647 BZU196640:BZU196647 CJQ196640:CJQ196647 CTM196640:CTM196647 DDI196640:DDI196647 DNE196640:DNE196647 DXA196640:DXA196647 EGW196640:EGW196647 EQS196640:EQS196647 FAO196640:FAO196647 FKK196640:FKK196647 FUG196640:FUG196647 GEC196640:GEC196647 GNY196640:GNY196647 GXU196640:GXU196647 HHQ196640:HHQ196647 HRM196640:HRM196647 IBI196640:IBI196647 ILE196640:ILE196647 IVA196640:IVA196647 JEW196640:JEW196647 JOS196640:JOS196647 JYO196640:JYO196647 KIK196640:KIK196647 KSG196640:KSG196647 LCC196640:LCC196647 LLY196640:LLY196647 LVU196640:LVU196647 MFQ196640:MFQ196647 MPM196640:MPM196647 MZI196640:MZI196647 NJE196640:NJE196647 NTA196640:NTA196647 OCW196640:OCW196647 OMS196640:OMS196647 OWO196640:OWO196647 PGK196640:PGK196647 PQG196640:PQG196647 QAC196640:QAC196647 QJY196640:QJY196647 QTU196640:QTU196647 RDQ196640:RDQ196647 RNM196640:RNM196647 RXI196640:RXI196647 SHE196640:SHE196647 SRA196640:SRA196647 TAW196640:TAW196647 TKS196640:TKS196647 TUO196640:TUO196647 UEK196640:UEK196647 UOG196640:UOG196647 UYC196640:UYC196647 VHY196640:VHY196647 VRU196640:VRU196647 WBQ196640:WBQ196647 WLM196640:WLM196647 WVI196640:WVI196647 A262176:A262183 IW262176:IW262183 SS262176:SS262183 ACO262176:ACO262183 AMK262176:AMK262183 AWG262176:AWG262183 BGC262176:BGC262183 BPY262176:BPY262183 BZU262176:BZU262183 CJQ262176:CJQ262183 CTM262176:CTM262183 DDI262176:DDI262183 DNE262176:DNE262183 DXA262176:DXA262183 EGW262176:EGW262183 EQS262176:EQS262183 FAO262176:FAO262183 FKK262176:FKK262183 FUG262176:FUG262183 GEC262176:GEC262183 GNY262176:GNY262183 GXU262176:GXU262183 HHQ262176:HHQ262183 HRM262176:HRM262183 IBI262176:IBI262183 ILE262176:ILE262183 IVA262176:IVA262183 JEW262176:JEW262183 JOS262176:JOS262183 JYO262176:JYO262183 KIK262176:KIK262183 KSG262176:KSG262183 LCC262176:LCC262183 LLY262176:LLY262183 LVU262176:LVU262183 MFQ262176:MFQ262183 MPM262176:MPM262183 MZI262176:MZI262183 NJE262176:NJE262183 NTA262176:NTA262183 OCW262176:OCW262183 OMS262176:OMS262183 OWO262176:OWO262183 PGK262176:PGK262183 PQG262176:PQG262183 QAC262176:QAC262183 QJY262176:QJY262183 QTU262176:QTU262183 RDQ262176:RDQ262183 RNM262176:RNM262183 RXI262176:RXI262183 SHE262176:SHE262183 SRA262176:SRA262183 TAW262176:TAW262183 TKS262176:TKS262183 TUO262176:TUO262183 UEK262176:UEK262183 UOG262176:UOG262183 UYC262176:UYC262183 VHY262176:VHY262183 VRU262176:VRU262183 WBQ262176:WBQ262183 WLM262176:WLM262183 WVI262176:WVI262183 A327712:A327719 IW327712:IW327719 SS327712:SS327719 ACO327712:ACO327719 AMK327712:AMK327719 AWG327712:AWG327719 BGC327712:BGC327719 BPY327712:BPY327719 BZU327712:BZU327719 CJQ327712:CJQ327719 CTM327712:CTM327719 DDI327712:DDI327719 DNE327712:DNE327719 DXA327712:DXA327719 EGW327712:EGW327719 EQS327712:EQS327719 FAO327712:FAO327719 FKK327712:FKK327719 FUG327712:FUG327719 GEC327712:GEC327719 GNY327712:GNY327719 GXU327712:GXU327719 HHQ327712:HHQ327719 HRM327712:HRM327719 IBI327712:IBI327719 ILE327712:ILE327719 IVA327712:IVA327719 JEW327712:JEW327719 JOS327712:JOS327719 JYO327712:JYO327719 KIK327712:KIK327719 KSG327712:KSG327719 LCC327712:LCC327719 LLY327712:LLY327719 LVU327712:LVU327719 MFQ327712:MFQ327719 MPM327712:MPM327719 MZI327712:MZI327719 NJE327712:NJE327719 NTA327712:NTA327719 OCW327712:OCW327719 OMS327712:OMS327719 OWO327712:OWO327719 PGK327712:PGK327719 PQG327712:PQG327719 QAC327712:QAC327719 QJY327712:QJY327719 QTU327712:QTU327719 RDQ327712:RDQ327719 RNM327712:RNM327719 RXI327712:RXI327719 SHE327712:SHE327719 SRA327712:SRA327719 TAW327712:TAW327719 TKS327712:TKS327719 TUO327712:TUO327719 UEK327712:UEK327719 UOG327712:UOG327719 UYC327712:UYC327719 VHY327712:VHY327719 VRU327712:VRU327719 WBQ327712:WBQ327719 WLM327712:WLM327719 WVI327712:WVI327719 A393248:A393255 IW393248:IW393255 SS393248:SS393255 ACO393248:ACO393255 AMK393248:AMK393255 AWG393248:AWG393255 BGC393248:BGC393255 BPY393248:BPY393255 BZU393248:BZU393255 CJQ393248:CJQ393255 CTM393248:CTM393255 DDI393248:DDI393255 DNE393248:DNE393255 DXA393248:DXA393255 EGW393248:EGW393255 EQS393248:EQS393255 FAO393248:FAO393255 FKK393248:FKK393255 FUG393248:FUG393255 GEC393248:GEC393255 GNY393248:GNY393255 GXU393248:GXU393255 HHQ393248:HHQ393255 HRM393248:HRM393255 IBI393248:IBI393255 ILE393248:ILE393255 IVA393248:IVA393255 JEW393248:JEW393255 JOS393248:JOS393255 JYO393248:JYO393255 KIK393248:KIK393255 KSG393248:KSG393255 LCC393248:LCC393255 LLY393248:LLY393255 LVU393248:LVU393255 MFQ393248:MFQ393255 MPM393248:MPM393255 MZI393248:MZI393255 NJE393248:NJE393255 NTA393248:NTA393255 OCW393248:OCW393255 OMS393248:OMS393255 OWO393248:OWO393255 PGK393248:PGK393255 PQG393248:PQG393255 QAC393248:QAC393255 QJY393248:QJY393255 QTU393248:QTU393255 RDQ393248:RDQ393255 RNM393248:RNM393255 RXI393248:RXI393255 SHE393248:SHE393255 SRA393248:SRA393255 TAW393248:TAW393255 TKS393248:TKS393255 TUO393248:TUO393255 UEK393248:UEK393255 UOG393248:UOG393255 UYC393248:UYC393255 VHY393248:VHY393255 VRU393248:VRU393255 WBQ393248:WBQ393255 WLM393248:WLM393255 WVI393248:WVI393255 A458784:A458791 IW458784:IW458791 SS458784:SS458791 ACO458784:ACO458791 AMK458784:AMK458791 AWG458784:AWG458791 BGC458784:BGC458791 BPY458784:BPY458791 BZU458784:BZU458791 CJQ458784:CJQ458791 CTM458784:CTM458791 DDI458784:DDI458791 DNE458784:DNE458791 DXA458784:DXA458791 EGW458784:EGW458791 EQS458784:EQS458791 FAO458784:FAO458791 FKK458784:FKK458791 FUG458784:FUG458791 GEC458784:GEC458791 GNY458784:GNY458791 GXU458784:GXU458791 HHQ458784:HHQ458791 HRM458784:HRM458791 IBI458784:IBI458791 ILE458784:ILE458791 IVA458784:IVA458791 JEW458784:JEW458791 JOS458784:JOS458791 JYO458784:JYO458791 KIK458784:KIK458791 KSG458784:KSG458791 LCC458784:LCC458791 LLY458784:LLY458791 LVU458784:LVU458791 MFQ458784:MFQ458791 MPM458784:MPM458791 MZI458784:MZI458791 NJE458784:NJE458791 NTA458784:NTA458791 OCW458784:OCW458791 OMS458784:OMS458791 OWO458784:OWO458791 PGK458784:PGK458791 PQG458784:PQG458791 QAC458784:QAC458791 QJY458784:QJY458791 QTU458784:QTU458791 RDQ458784:RDQ458791 RNM458784:RNM458791 RXI458784:RXI458791 SHE458784:SHE458791 SRA458784:SRA458791 TAW458784:TAW458791 TKS458784:TKS458791 TUO458784:TUO458791 UEK458784:UEK458791 UOG458784:UOG458791 UYC458784:UYC458791 VHY458784:VHY458791 VRU458784:VRU458791 WBQ458784:WBQ458791 WLM458784:WLM458791 WVI458784:WVI458791 A524320:A524327 IW524320:IW524327 SS524320:SS524327 ACO524320:ACO524327 AMK524320:AMK524327 AWG524320:AWG524327 BGC524320:BGC524327 BPY524320:BPY524327 BZU524320:BZU524327 CJQ524320:CJQ524327 CTM524320:CTM524327 DDI524320:DDI524327 DNE524320:DNE524327 DXA524320:DXA524327 EGW524320:EGW524327 EQS524320:EQS524327 FAO524320:FAO524327 FKK524320:FKK524327 FUG524320:FUG524327 GEC524320:GEC524327 GNY524320:GNY524327 GXU524320:GXU524327 HHQ524320:HHQ524327 HRM524320:HRM524327 IBI524320:IBI524327 ILE524320:ILE524327 IVA524320:IVA524327 JEW524320:JEW524327 JOS524320:JOS524327 JYO524320:JYO524327 KIK524320:KIK524327 KSG524320:KSG524327 LCC524320:LCC524327 LLY524320:LLY524327 LVU524320:LVU524327 MFQ524320:MFQ524327 MPM524320:MPM524327 MZI524320:MZI524327 NJE524320:NJE524327 NTA524320:NTA524327 OCW524320:OCW524327 OMS524320:OMS524327 OWO524320:OWO524327 PGK524320:PGK524327 PQG524320:PQG524327 QAC524320:QAC524327 QJY524320:QJY524327 QTU524320:QTU524327 RDQ524320:RDQ524327 RNM524320:RNM524327 RXI524320:RXI524327 SHE524320:SHE524327 SRA524320:SRA524327 TAW524320:TAW524327 TKS524320:TKS524327 TUO524320:TUO524327 UEK524320:UEK524327 UOG524320:UOG524327 UYC524320:UYC524327 VHY524320:VHY524327 VRU524320:VRU524327 WBQ524320:WBQ524327 WLM524320:WLM524327 WVI524320:WVI524327 A589856:A589863 IW589856:IW589863 SS589856:SS589863 ACO589856:ACO589863 AMK589856:AMK589863 AWG589856:AWG589863 BGC589856:BGC589863 BPY589856:BPY589863 BZU589856:BZU589863 CJQ589856:CJQ589863 CTM589856:CTM589863 DDI589856:DDI589863 DNE589856:DNE589863 DXA589856:DXA589863 EGW589856:EGW589863 EQS589856:EQS589863 FAO589856:FAO589863 FKK589856:FKK589863 FUG589856:FUG589863 GEC589856:GEC589863 GNY589856:GNY589863 GXU589856:GXU589863 HHQ589856:HHQ589863 HRM589856:HRM589863 IBI589856:IBI589863 ILE589856:ILE589863 IVA589856:IVA589863 JEW589856:JEW589863 JOS589856:JOS589863 JYO589856:JYO589863 KIK589856:KIK589863 KSG589856:KSG589863 LCC589856:LCC589863 LLY589856:LLY589863 LVU589856:LVU589863 MFQ589856:MFQ589863 MPM589856:MPM589863 MZI589856:MZI589863 NJE589856:NJE589863 NTA589856:NTA589863 OCW589856:OCW589863 OMS589856:OMS589863 OWO589856:OWO589863 PGK589856:PGK589863 PQG589856:PQG589863 QAC589856:QAC589863 QJY589856:QJY589863 QTU589856:QTU589863 RDQ589856:RDQ589863 RNM589856:RNM589863 RXI589856:RXI589863 SHE589856:SHE589863 SRA589856:SRA589863 TAW589856:TAW589863 TKS589856:TKS589863 TUO589856:TUO589863 UEK589856:UEK589863 UOG589856:UOG589863 UYC589856:UYC589863 VHY589856:VHY589863 VRU589856:VRU589863 WBQ589856:WBQ589863 WLM589856:WLM589863 WVI589856:WVI589863 A655392:A655399 IW655392:IW655399 SS655392:SS655399 ACO655392:ACO655399 AMK655392:AMK655399 AWG655392:AWG655399 BGC655392:BGC655399 BPY655392:BPY655399 BZU655392:BZU655399 CJQ655392:CJQ655399 CTM655392:CTM655399 DDI655392:DDI655399 DNE655392:DNE655399 DXA655392:DXA655399 EGW655392:EGW655399 EQS655392:EQS655399 FAO655392:FAO655399 FKK655392:FKK655399 FUG655392:FUG655399 GEC655392:GEC655399 GNY655392:GNY655399 GXU655392:GXU655399 HHQ655392:HHQ655399 HRM655392:HRM655399 IBI655392:IBI655399 ILE655392:ILE655399 IVA655392:IVA655399 JEW655392:JEW655399 JOS655392:JOS655399 JYO655392:JYO655399 KIK655392:KIK655399 KSG655392:KSG655399 LCC655392:LCC655399 LLY655392:LLY655399 LVU655392:LVU655399 MFQ655392:MFQ655399 MPM655392:MPM655399 MZI655392:MZI655399 NJE655392:NJE655399 NTA655392:NTA655399 OCW655392:OCW655399 OMS655392:OMS655399 OWO655392:OWO655399 PGK655392:PGK655399 PQG655392:PQG655399 QAC655392:QAC655399 QJY655392:QJY655399 QTU655392:QTU655399 RDQ655392:RDQ655399 RNM655392:RNM655399 RXI655392:RXI655399 SHE655392:SHE655399 SRA655392:SRA655399 TAW655392:TAW655399 TKS655392:TKS655399 TUO655392:TUO655399 UEK655392:UEK655399 UOG655392:UOG655399 UYC655392:UYC655399 VHY655392:VHY655399 VRU655392:VRU655399 WBQ655392:WBQ655399 WLM655392:WLM655399 WVI655392:WVI655399 A720928:A720935 IW720928:IW720935 SS720928:SS720935 ACO720928:ACO720935 AMK720928:AMK720935 AWG720928:AWG720935 BGC720928:BGC720935 BPY720928:BPY720935 BZU720928:BZU720935 CJQ720928:CJQ720935 CTM720928:CTM720935 DDI720928:DDI720935 DNE720928:DNE720935 DXA720928:DXA720935 EGW720928:EGW720935 EQS720928:EQS720935 FAO720928:FAO720935 FKK720928:FKK720935 FUG720928:FUG720935 GEC720928:GEC720935 GNY720928:GNY720935 GXU720928:GXU720935 HHQ720928:HHQ720935 HRM720928:HRM720935 IBI720928:IBI720935 ILE720928:ILE720935 IVA720928:IVA720935 JEW720928:JEW720935 JOS720928:JOS720935 JYO720928:JYO720935 KIK720928:KIK720935 KSG720928:KSG720935 LCC720928:LCC720935 LLY720928:LLY720935 LVU720928:LVU720935 MFQ720928:MFQ720935 MPM720928:MPM720935 MZI720928:MZI720935 NJE720928:NJE720935 NTA720928:NTA720935 OCW720928:OCW720935 OMS720928:OMS720935 OWO720928:OWO720935 PGK720928:PGK720935 PQG720928:PQG720935 QAC720928:QAC720935 QJY720928:QJY720935 QTU720928:QTU720935 RDQ720928:RDQ720935 RNM720928:RNM720935 RXI720928:RXI720935 SHE720928:SHE720935 SRA720928:SRA720935 TAW720928:TAW720935 TKS720928:TKS720935 TUO720928:TUO720935 UEK720928:UEK720935 UOG720928:UOG720935 UYC720928:UYC720935 VHY720928:VHY720935 VRU720928:VRU720935 WBQ720928:WBQ720935 WLM720928:WLM720935 WVI720928:WVI720935 A786464:A786471 IW786464:IW786471 SS786464:SS786471 ACO786464:ACO786471 AMK786464:AMK786471 AWG786464:AWG786471 BGC786464:BGC786471 BPY786464:BPY786471 BZU786464:BZU786471 CJQ786464:CJQ786471 CTM786464:CTM786471 DDI786464:DDI786471 DNE786464:DNE786471 DXA786464:DXA786471 EGW786464:EGW786471 EQS786464:EQS786471 FAO786464:FAO786471 FKK786464:FKK786471 FUG786464:FUG786471 GEC786464:GEC786471 GNY786464:GNY786471 GXU786464:GXU786471 HHQ786464:HHQ786471 HRM786464:HRM786471 IBI786464:IBI786471 ILE786464:ILE786471 IVA786464:IVA786471 JEW786464:JEW786471 JOS786464:JOS786471 JYO786464:JYO786471 KIK786464:KIK786471 KSG786464:KSG786471 LCC786464:LCC786471 LLY786464:LLY786471 LVU786464:LVU786471 MFQ786464:MFQ786471 MPM786464:MPM786471 MZI786464:MZI786471 NJE786464:NJE786471 NTA786464:NTA786471 OCW786464:OCW786471 OMS786464:OMS786471 OWO786464:OWO786471 PGK786464:PGK786471 PQG786464:PQG786471 QAC786464:QAC786471 QJY786464:QJY786471 QTU786464:QTU786471 RDQ786464:RDQ786471 RNM786464:RNM786471 RXI786464:RXI786471 SHE786464:SHE786471 SRA786464:SRA786471 TAW786464:TAW786471 TKS786464:TKS786471 TUO786464:TUO786471 UEK786464:UEK786471 UOG786464:UOG786471 UYC786464:UYC786471 VHY786464:VHY786471 VRU786464:VRU786471 WBQ786464:WBQ786471 WLM786464:WLM786471 WVI786464:WVI786471 A852000:A852007 IW852000:IW852007 SS852000:SS852007 ACO852000:ACO852007 AMK852000:AMK852007 AWG852000:AWG852007 BGC852000:BGC852007 BPY852000:BPY852007 BZU852000:BZU852007 CJQ852000:CJQ852007 CTM852000:CTM852007 DDI852000:DDI852007 DNE852000:DNE852007 DXA852000:DXA852007 EGW852000:EGW852007 EQS852000:EQS852007 FAO852000:FAO852007 FKK852000:FKK852007 FUG852000:FUG852007 GEC852000:GEC852007 GNY852000:GNY852007 GXU852000:GXU852007 HHQ852000:HHQ852007 HRM852000:HRM852007 IBI852000:IBI852007 ILE852000:ILE852007 IVA852000:IVA852007 JEW852000:JEW852007 JOS852000:JOS852007 JYO852000:JYO852007 KIK852000:KIK852007 KSG852000:KSG852007 LCC852000:LCC852007 LLY852000:LLY852007 LVU852000:LVU852007 MFQ852000:MFQ852007 MPM852000:MPM852007 MZI852000:MZI852007 NJE852000:NJE852007 NTA852000:NTA852007 OCW852000:OCW852007 OMS852000:OMS852007 OWO852000:OWO852007 PGK852000:PGK852007 PQG852000:PQG852007 QAC852000:QAC852007 QJY852000:QJY852007 QTU852000:QTU852007 RDQ852000:RDQ852007 RNM852000:RNM852007 RXI852000:RXI852007 SHE852000:SHE852007 SRA852000:SRA852007 TAW852000:TAW852007 TKS852000:TKS852007 TUO852000:TUO852007 UEK852000:UEK852007 UOG852000:UOG852007 UYC852000:UYC852007 VHY852000:VHY852007 VRU852000:VRU852007 WBQ852000:WBQ852007 WLM852000:WLM852007 WVI852000:WVI852007 A917536:A917543 IW917536:IW917543 SS917536:SS917543 ACO917536:ACO917543 AMK917536:AMK917543 AWG917536:AWG917543 BGC917536:BGC917543 BPY917536:BPY917543 BZU917536:BZU917543 CJQ917536:CJQ917543 CTM917536:CTM917543 DDI917536:DDI917543 DNE917536:DNE917543 DXA917536:DXA917543 EGW917536:EGW917543 EQS917536:EQS917543 FAO917536:FAO917543 FKK917536:FKK917543 FUG917536:FUG917543 GEC917536:GEC917543 GNY917536:GNY917543 GXU917536:GXU917543 HHQ917536:HHQ917543 HRM917536:HRM917543 IBI917536:IBI917543 ILE917536:ILE917543 IVA917536:IVA917543 JEW917536:JEW917543 JOS917536:JOS917543 JYO917536:JYO917543 KIK917536:KIK917543 KSG917536:KSG917543 LCC917536:LCC917543 LLY917536:LLY917543 LVU917536:LVU917543 MFQ917536:MFQ917543 MPM917536:MPM917543 MZI917536:MZI917543 NJE917536:NJE917543 NTA917536:NTA917543 OCW917536:OCW917543 OMS917536:OMS917543 OWO917536:OWO917543 PGK917536:PGK917543 PQG917536:PQG917543 QAC917536:QAC917543 QJY917536:QJY917543 QTU917536:QTU917543 RDQ917536:RDQ917543 RNM917536:RNM917543 RXI917536:RXI917543 SHE917536:SHE917543 SRA917536:SRA917543 TAW917536:TAW917543 TKS917536:TKS917543 TUO917536:TUO917543 UEK917536:UEK917543 UOG917536:UOG917543 UYC917536:UYC917543 VHY917536:VHY917543 VRU917536:VRU917543 WBQ917536:WBQ917543 WLM917536:WLM917543 WVI917536:WVI917543 A983072:A983079 IW983072:IW983079 SS983072:SS983079 ACO983072:ACO983079 AMK983072:AMK983079 AWG983072:AWG983079 BGC983072:BGC983079 BPY983072:BPY983079 BZU983072:BZU983079 CJQ983072:CJQ983079 CTM983072:CTM983079 DDI983072:DDI983079 DNE983072:DNE983079 DXA983072:DXA983079 EGW983072:EGW983079 EQS983072:EQS983079 FAO983072:FAO983079 FKK983072:FKK983079 FUG983072:FUG983079 GEC983072:GEC983079 GNY983072:GNY983079 GXU983072:GXU983079 HHQ983072:HHQ983079 HRM983072:HRM983079 IBI983072:IBI983079 ILE983072:ILE983079 IVA983072:IVA983079 JEW983072:JEW983079 JOS983072:JOS983079 JYO983072:JYO983079 KIK983072:KIK983079 KSG983072:KSG983079 LCC983072:LCC983079 LLY983072:LLY983079 LVU983072:LVU983079 MFQ983072:MFQ983079 MPM983072:MPM983079 MZI983072:MZI983079 NJE983072:NJE983079 NTA983072:NTA983079 OCW983072:OCW983079 OMS983072:OMS983079 OWO983072:OWO983079 PGK983072:PGK983079 PQG983072:PQG983079 QAC983072:QAC983079 QJY983072:QJY983079 QTU983072:QTU983079 RDQ983072:RDQ983079 RNM983072:RNM983079 RXI983072:RXI983079 SHE983072:SHE983079 SRA983072:SRA983079 TAW983072:TAW983079 TKS983072:TKS983079 TUO983072:TUO983079 UEK983072:UEK983079 UOG983072:UOG983079 UYC983072:UYC983079 VHY983072:VHY983079 VRU983072:VRU983079 WBQ983072:WBQ983079 WLM983072:WLM983079 A32" xr:uid="{00000000-0002-0000-1000-000000000000}">
      <formula1>Comportamenti</formula1>
    </dataValidation>
    <dataValidation type="list" allowBlank="1" showInputMessage="1" showErrorMessage="1" sqref="WVJ983072:WVJ983079 IX32:IX39 ST32:ST39 ACP32:ACP39 AML32:AML39 AWH32:AWH39 BGD32:BGD39 BPZ32:BPZ39 BZV32:BZV39 CJR32:CJR39 CTN32:CTN39 DDJ32:DDJ39 DNF32:DNF39 DXB32:DXB39 EGX32:EGX39 EQT32:EQT39 FAP32:FAP39 FKL32:FKL39 FUH32:FUH39 GED32:GED39 GNZ32:GNZ39 GXV32:GXV39 HHR32:HHR39 HRN32:HRN39 IBJ32:IBJ39 ILF32:ILF39 IVB32:IVB39 JEX32:JEX39 JOT32:JOT39 JYP32:JYP39 KIL32:KIL39 KSH32:KSH39 LCD32:LCD39 LLZ32:LLZ39 LVV32:LVV39 MFR32:MFR39 MPN32:MPN39 MZJ32:MZJ39 NJF32:NJF39 NTB32:NTB39 OCX32:OCX39 OMT32:OMT39 OWP32:OWP39 PGL32:PGL39 PQH32:PQH39 QAD32:QAD39 QJZ32:QJZ39 QTV32:QTV39 RDR32:RDR39 RNN32:RNN39 RXJ32:RXJ39 SHF32:SHF39 SRB32:SRB39 TAX32:TAX39 TKT32:TKT39 TUP32:TUP39 UEL32:UEL39 UOH32:UOH39 UYD32:UYD39 VHZ32:VHZ39 VRV32:VRV39 WBR32:WBR39 WLN32:WLN39 WVJ32:WVJ39 B65568:B65575 IX65568:IX65575 ST65568:ST65575 ACP65568:ACP65575 AML65568:AML65575 AWH65568:AWH65575 BGD65568:BGD65575 BPZ65568:BPZ65575 BZV65568:BZV65575 CJR65568:CJR65575 CTN65568:CTN65575 DDJ65568:DDJ65575 DNF65568:DNF65575 DXB65568:DXB65575 EGX65568:EGX65575 EQT65568:EQT65575 FAP65568:FAP65575 FKL65568:FKL65575 FUH65568:FUH65575 GED65568:GED65575 GNZ65568:GNZ65575 GXV65568:GXV65575 HHR65568:HHR65575 HRN65568:HRN65575 IBJ65568:IBJ65575 ILF65568:ILF65575 IVB65568:IVB65575 JEX65568:JEX65575 JOT65568:JOT65575 JYP65568:JYP65575 KIL65568:KIL65575 KSH65568:KSH65575 LCD65568:LCD65575 LLZ65568:LLZ65575 LVV65568:LVV65575 MFR65568:MFR65575 MPN65568:MPN65575 MZJ65568:MZJ65575 NJF65568:NJF65575 NTB65568:NTB65575 OCX65568:OCX65575 OMT65568:OMT65575 OWP65568:OWP65575 PGL65568:PGL65575 PQH65568:PQH65575 QAD65568:QAD65575 QJZ65568:QJZ65575 QTV65568:QTV65575 RDR65568:RDR65575 RNN65568:RNN65575 RXJ65568:RXJ65575 SHF65568:SHF65575 SRB65568:SRB65575 TAX65568:TAX65575 TKT65568:TKT65575 TUP65568:TUP65575 UEL65568:UEL65575 UOH65568:UOH65575 UYD65568:UYD65575 VHZ65568:VHZ65575 VRV65568:VRV65575 WBR65568:WBR65575 WLN65568:WLN65575 WVJ65568:WVJ65575 B131104:B131111 IX131104:IX131111 ST131104:ST131111 ACP131104:ACP131111 AML131104:AML131111 AWH131104:AWH131111 BGD131104:BGD131111 BPZ131104:BPZ131111 BZV131104:BZV131111 CJR131104:CJR131111 CTN131104:CTN131111 DDJ131104:DDJ131111 DNF131104:DNF131111 DXB131104:DXB131111 EGX131104:EGX131111 EQT131104:EQT131111 FAP131104:FAP131111 FKL131104:FKL131111 FUH131104:FUH131111 GED131104:GED131111 GNZ131104:GNZ131111 GXV131104:GXV131111 HHR131104:HHR131111 HRN131104:HRN131111 IBJ131104:IBJ131111 ILF131104:ILF131111 IVB131104:IVB131111 JEX131104:JEX131111 JOT131104:JOT131111 JYP131104:JYP131111 KIL131104:KIL131111 KSH131104:KSH131111 LCD131104:LCD131111 LLZ131104:LLZ131111 LVV131104:LVV131111 MFR131104:MFR131111 MPN131104:MPN131111 MZJ131104:MZJ131111 NJF131104:NJF131111 NTB131104:NTB131111 OCX131104:OCX131111 OMT131104:OMT131111 OWP131104:OWP131111 PGL131104:PGL131111 PQH131104:PQH131111 QAD131104:QAD131111 QJZ131104:QJZ131111 QTV131104:QTV131111 RDR131104:RDR131111 RNN131104:RNN131111 RXJ131104:RXJ131111 SHF131104:SHF131111 SRB131104:SRB131111 TAX131104:TAX131111 TKT131104:TKT131111 TUP131104:TUP131111 UEL131104:UEL131111 UOH131104:UOH131111 UYD131104:UYD131111 VHZ131104:VHZ131111 VRV131104:VRV131111 WBR131104:WBR131111 WLN131104:WLN131111 WVJ131104:WVJ131111 B196640:B196647 IX196640:IX196647 ST196640:ST196647 ACP196640:ACP196647 AML196640:AML196647 AWH196640:AWH196647 BGD196640:BGD196647 BPZ196640:BPZ196647 BZV196640:BZV196647 CJR196640:CJR196647 CTN196640:CTN196647 DDJ196640:DDJ196647 DNF196640:DNF196647 DXB196640:DXB196647 EGX196640:EGX196647 EQT196640:EQT196647 FAP196640:FAP196647 FKL196640:FKL196647 FUH196640:FUH196647 GED196640:GED196647 GNZ196640:GNZ196647 GXV196640:GXV196647 HHR196640:HHR196647 HRN196640:HRN196647 IBJ196640:IBJ196647 ILF196640:ILF196647 IVB196640:IVB196647 JEX196640:JEX196647 JOT196640:JOT196647 JYP196640:JYP196647 KIL196640:KIL196647 KSH196640:KSH196647 LCD196640:LCD196647 LLZ196640:LLZ196647 LVV196640:LVV196647 MFR196640:MFR196647 MPN196640:MPN196647 MZJ196640:MZJ196647 NJF196640:NJF196647 NTB196640:NTB196647 OCX196640:OCX196647 OMT196640:OMT196647 OWP196640:OWP196647 PGL196640:PGL196647 PQH196640:PQH196647 QAD196640:QAD196647 QJZ196640:QJZ196647 QTV196640:QTV196647 RDR196640:RDR196647 RNN196640:RNN196647 RXJ196640:RXJ196647 SHF196640:SHF196647 SRB196640:SRB196647 TAX196640:TAX196647 TKT196640:TKT196647 TUP196640:TUP196647 UEL196640:UEL196647 UOH196640:UOH196647 UYD196640:UYD196647 VHZ196640:VHZ196647 VRV196640:VRV196647 WBR196640:WBR196647 WLN196640:WLN196647 WVJ196640:WVJ196647 B262176:B262183 IX262176:IX262183 ST262176:ST262183 ACP262176:ACP262183 AML262176:AML262183 AWH262176:AWH262183 BGD262176:BGD262183 BPZ262176:BPZ262183 BZV262176:BZV262183 CJR262176:CJR262183 CTN262176:CTN262183 DDJ262176:DDJ262183 DNF262176:DNF262183 DXB262176:DXB262183 EGX262176:EGX262183 EQT262176:EQT262183 FAP262176:FAP262183 FKL262176:FKL262183 FUH262176:FUH262183 GED262176:GED262183 GNZ262176:GNZ262183 GXV262176:GXV262183 HHR262176:HHR262183 HRN262176:HRN262183 IBJ262176:IBJ262183 ILF262176:ILF262183 IVB262176:IVB262183 JEX262176:JEX262183 JOT262176:JOT262183 JYP262176:JYP262183 KIL262176:KIL262183 KSH262176:KSH262183 LCD262176:LCD262183 LLZ262176:LLZ262183 LVV262176:LVV262183 MFR262176:MFR262183 MPN262176:MPN262183 MZJ262176:MZJ262183 NJF262176:NJF262183 NTB262176:NTB262183 OCX262176:OCX262183 OMT262176:OMT262183 OWP262176:OWP262183 PGL262176:PGL262183 PQH262176:PQH262183 QAD262176:QAD262183 QJZ262176:QJZ262183 QTV262176:QTV262183 RDR262176:RDR262183 RNN262176:RNN262183 RXJ262176:RXJ262183 SHF262176:SHF262183 SRB262176:SRB262183 TAX262176:TAX262183 TKT262176:TKT262183 TUP262176:TUP262183 UEL262176:UEL262183 UOH262176:UOH262183 UYD262176:UYD262183 VHZ262176:VHZ262183 VRV262176:VRV262183 WBR262176:WBR262183 WLN262176:WLN262183 WVJ262176:WVJ262183 B327712:B327719 IX327712:IX327719 ST327712:ST327719 ACP327712:ACP327719 AML327712:AML327719 AWH327712:AWH327719 BGD327712:BGD327719 BPZ327712:BPZ327719 BZV327712:BZV327719 CJR327712:CJR327719 CTN327712:CTN327719 DDJ327712:DDJ327719 DNF327712:DNF327719 DXB327712:DXB327719 EGX327712:EGX327719 EQT327712:EQT327719 FAP327712:FAP327719 FKL327712:FKL327719 FUH327712:FUH327719 GED327712:GED327719 GNZ327712:GNZ327719 GXV327712:GXV327719 HHR327712:HHR327719 HRN327712:HRN327719 IBJ327712:IBJ327719 ILF327712:ILF327719 IVB327712:IVB327719 JEX327712:JEX327719 JOT327712:JOT327719 JYP327712:JYP327719 KIL327712:KIL327719 KSH327712:KSH327719 LCD327712:LCD327719 LLZ327712:LLZ327719 LVV327712:LVV327719 MFR327712:MFR327719 MPN327712:MPN327719 MZJ327712:MZJ327719 NJF327712:NJF327719 NTB327712:NTB327719 OCX327712:OCX327719 OMT327712:OMT327719 OWP327712:OWP327719 PGL327712:PGL327719 PQH327712:PQH327719 QAD327712:QAD327719 QJZ327712:QJZ327719 QTV327712:QTV327719 RDR327712:RDR327719 RNN327712:RNN327719 RXJ327712:RXJ327719 SHF327712:SHF327719 SRB327712:SRB327719 TAX327712:TAX327719 TKT327712:TKT327719 TUP327712:TUP327719 UEL327712:UEL327719 UOH327712:UOH327719 UYD327712:UYD327719 VHZ327712:VHZ327719 VRV327712:VRV327719 WBR327712:WBR327719 WLN327712:WLN327719 WVJ327712:WVJ327719 B393248:B393255 IX393248:IX393255 ST393248:ST393255 ACP393248:ACP393255 AML393248:AML393255 AWH393248:AWH393255 BGD393248:BGD393255 BPZ393248:BPZ393255 BZV393248:BZV393255 CJR393248:CJR393255 CTN393248:CTN393255 DDJ393248:DDJ393255 DNF393248:DNF393255 DXB393248:DXB393255 EGX393248:EGX393255 EQT393248:EQT393255 FAP393248:FAP393255 FKL393248:FKL393255 FUH393248:FUH393255 GED393248:GED393255 GNZ393248:GNZ393255 GXV393248:GXV393255 HHR393248:HHR393255 HRN393248:HRN393255 IBJ393248:IBJ393255 ILF393248:ILF393255 IVB393248:IVB393255 JEX393248:JEX393255 JOT393248:JOT393255 JYP393248:JYP393255 KIL393248:KIL393255 KSH393248:KSH393255 LCD393248:LCD393255 LLZ393248:LLZ393255 LVV393248:LVV393255 MFR393248:MFR393255 MPN393248:MPN393255 MZJ393248:MZJ393255 NJF393248:NJF393255 NTB393248:NTB393255 OCX393248:OCX393255 OMT393248:OMT393255 OWP393248:OWP393255 PGL393248:PGL393255 PQH393248:PQH393255 QAD393248:QAD393255 QJZ393248:QJZ393255 QTV393248:QTV393255 RDR393248:RDR393255 RNN393248:RNN393255 RXJ393248:RXJ393255 SHF393248:SHF393255 SRB393248:SRB393255 TAX393248:TAX393255 TKT393248:TKT393255 TUP393248:TUP393255 UEL393248:UEL393255 UOH393248:UOH393255 UYD393248:UYD393255 VHZ393248:VHZ393255 VRV393248:VRV393255 WBR393248:WBR393255 WLN393248:WLN393255 WVJ393248:WVJ393255 B458784:B458791 IX458784:IX458791 ST458784:ST458791 ACP458784:ACP458791 AML458784:AML458791 AWH458784:AWH458791 BGD458784:BGD458791 BPZ458784:BPZ458791 BZV458784:BZV458791 CJR458784:CJR458791 CTN458784:CTN458791 DDJ458784:DDJ458791 DNF458784:DNF458791 DXB458784:DXB458791 EGX458784:EGX458791 EQT458784:EQT458791 FAP458784:FAP458791 FKL458784:FKL458791 FUH458784:FUH458791 GED458784:GED458791 GNZ458784:GNZ458791 GXV458784:GXV458791 HHR458784:HHR458791 HRN458784:HRN458791 IBJ458784:IBJ458791 ILF458784:ILF458791 IVB458784:IVB458791 JEX458784:JEX458791 JOT458784:JOT458791 JYP458784:JYP458791 KIL458784:KIL458791 KSH458784:KSH458791 LCD458784:LCD458791 LLZ458784:LLZ458791 LVV458784:LVV458791 MFR458784:MFR458791 MPN458784:MPN458791 MZJ458784:MZJ458791 NJF458784:NJF458791 NTB458784:NTB458791 OCX458784:OCX458791 OMT458784:OMT458791 OWP458784:OWP458791 PGL458784:PGL458791 PQH458784:PQH458791 QAD458784:QAD458791 QJZ458784:QJZ458791 QTV458784:QTV458791 RDR458784:RDR458791 RNN458784:RNN458791 RXJ458784:RXJ458791 SHF458784:SHF458791 SRB458784:SRB458791 TAX458784:TAX458791 TKT458784:TKT458791 TUP458784:TUP458791 UEL458784:UEL458791 UOH458784:UOH458791 UYD458784:UYD458791 VHZ458784:VHZ458791 VRV458784:VRV458791 WBR458784:WBR458791 WLN458784:WLN458791 WVJ458784:WVJ458791 B524320:B524327 IX524320:IX524327 ST524320:ST524327 ACP524320:ACP524327 AML524320:AML524327 AWH524320:AWH524327 BGD524320:BGD524327 BPZ524320:BPZ524327 BZV524320:BZV524327 CJR524320:CJR524327 CTN524320:CTN524327 DDJ524320:DDJ524327 DNF524320:DNF524327 DXB524320:DXB524327 EGX524320:EGX524327 EQT524320:EQT524327 FAP524320:FAP524327 FKL524320:FKL524327 FUH524320:FUH524327 GED524320:GED524327 GNZ524320:GNZ524327 GXV524320:GXV524327 HHR524320:HHR524327 HRN524320:HRN524327 IBJ524320:IBJ524327 ILF524320:ILF524327 IVB524320:IVB524327 JEX524320:JEX524327 JOT524320:JOT524327 JYP524320:JYP524327 KIL524320:KIL524327 KSH524320:KSH524327 LCD524320:LCD524327 LLZ524320:LLZ524327 LVV524320:LVV524327 MFR524320:MFR524327 MPN524320:MPN524327 MZJ524320:MZJ524327 NJF524320:NJF524327 NTB524320:NTB524327 OCX524320:OCX524327 OMT524320:OMT524327 OWP524320:OWP524327 PGL524320:PGL524327 PQH524320:PQH524327 QAD524320:QAD524327 QJZ524320:QJZ524327 QTV524320:QTV524327 RDR524320:RDR524327 RNN524320:RNN524327 RXJ524320:RXJ524327 SHF524320:SHF524327 SRB524320:SRB524327 TAX524320:TAX524327 TKT524320:TKT524327 TUP524320:TUP524327 UEL524320:UEL524327 UOH524320:UOH524327 UYD524320:UYD524327 VHZ524320:VHZ524327 VRV524320:VRV524327 WBR524320:WBR524327 WLN524320:WLN524327 WVJ524320:WVJ524327 B589856:B589863 IX589856:IX589863 ST589856:ST589863 ACP589856:ACP589863 AML589856:AML589863 AWH589856:AWH589863 BGD589856:BGD589863 BPZ589856:BPZ589863 BZV589856:BZV589863 CJR589856:CJR589863 CTN589856:CTN589863 DDJ589856:DDJ589863 DNF589856:DNF589863 DXB589856:DXB589863 EGX589856:EGX589863 EQT589856:EQT589863 FAP589856:FAP589863 FKL589856:FKL589863 FUH589856:FUH589863 GED589856:GED589863 GNZ589856:GNZ589863 GXV589856:GXV589863 HHR589856:HHR589863 HRN589856:HRN589863 IBJ589856:IBJ589863 ILF589856:ILF589863 IVB589856:IVB589863 JEX589856:JEX589863 JOT589856:JOT589863 JYP589856:JYP589863 KIL589856:KIL589863 KSH589856:KSH589863 LCD589856:LCD589863 LLZ589856:LLZ589863 LVV589856:LVV589863 MFR589856:MFR589863 MPN589856:MPN589863 MZJ589856:MZJ589863 NJF589856:NJF589863 NTB589856:NTB589863 OCX589856:OCX589863 OMT589856:OMT589863 OWP589856:OWP589863 PGL589856:PGL589863 PQH589856:PQH589863 QAD589856:QAD589863 QJZ589856:QJZ589863 QTV589856:QTV589863 RDR589856:RDR589863 RNN589856:RNN589863 RXJ589856:RXJ589863 SHF589856:SHF589863 SRB589856:SRB589863 TAX589856:TAX589863 TKT589856:TKT589863 TUP589856:TUP589863 UEL589856:UEL589863 UOH589856:UOH589863 UYD589856:UYD589863 VHZ589856:VHZ589863 VRV589856:VRV589863 WBR589856:WBR589863 WLN589856:WLN589863 WVJ589856:WVJ589863 B655392:B655399 IX655392:IX655399 ST655392:ST655399 ACP655392:ACP655399 AML655392:AML655399 AWH655392:AWH655399 BGD655392:BGD655399 BPZ655392:BPZ655399 BZV655392:BZV655399 CJR655392:CJR655399 CTN655392:CTN655399 DDJ655392:DDJ655399 DNF655392:DNF655399 DXB655392:DXB655399 EGX655392:EGX655399 EQT655392:EQT655399 FAP655392:FAP655399 FKL655392:FKL655399 FUH655392:FUH655399 GED655392:GED655399 GNZ655392:GNZ655399 GXV655392:GXV655399 HHR655392:HHR655399 HRN655392:HRN655399 IBJ655392:IBJ655399 ILF655392:ILF655399 IVB655392:IVB655399 JEX655392:JEX655399 JOT655392:JOT655399 JYP655392:JYP655399 KIL655392:KIL655399 KSH655392:KSH655399 LCD655392:LCD655399 LLZ655392:LLZ655399 LVV655392:LVV655399 MFR655392:MFR655399 MPN655392:MPN655399 MZJ655392:MZJ655399 NJF655392:NJF655399 NTB655392:NTB655399 OCX655392:OCX655399 OMT655392:OMT655399 OWP655392:OWP655399 PGL655392:PGL655399 PQH655392:PQH655399 QAD655392:QAD655399 QJZ655392:QJZ655399 QTV655392:QTV655399 RDR655392:RDR655399 RNN655392:RNN655399 RXJ655392:RXJ655399 SHF655392:SHF655399 SRB655392:SRB655399 TAX655392:TAX655399 TKT655392:TKT655399 TUP655392:TUP655399 UEL655392:UEL655399 UOH655392:UOH655399 UYD655392:UYD655399 VHZ655392:VHZ655399 VRV655392:VRV655399 WBR655392:WBR655399 WLN655392:WLN655399 WVJ655392:WVJ655399 B720928:B720935 IX720928:IX720935 ST720928:ST720935 ACP720928:ACP720935 AML720928:AML720935 AWH720928:AWH720935 BGD720928:BGD720935 BPZ720928:BPZ720935 BZV720928:BZV720935 CJR720928:CJR720935 CTN720928:CTN720935 DDJ720928:DDJ720935 DNF720928:DNF720935 DXB720928:DXB720935 EGX720928:EGX720935 EQT720928:EQT720935 FAP720928:FAP720935 FKL720928:FKL720935 FUH720928:FUH720935 GED720928:GED720935 GNZ720928:GNZ720935 GXV720928:GXV720935 HHR720928:HHR720935 HRN720928:HRN720935 IBJ720928:IBJ720935 ILF720928:ILF720935 IVB720928:IVB720935 JEX720928:JEX720935 JOT720928:JOT720935 JYP720928:JYP720935 KIL720928:KIL720935 KSH720928:KSH720935 LCD720928:LCD720935 LLZ720928:LLZ720935 LVV720928:LVV720935 MFR720928:MFR720935 MPN720928:MPN720935 MZJ720928:MZJ720935 NJF720928:NJF720935 NTB720928:NTB720935 OCX720928:OCX720935 OMT720928:OMT720935 OWP720928:OWP720935 PGL720928:PGL720935 PQH720928:PQH720935 QAD720928:QAD720935 QJZ720928:QJZ720935 QTV720928:QTV720935 RDR720928:RDR720935 RNN720928:RNN720935 RXJ720928:RXJ720935 SHF720928:SHF720935 SRB720928:SRB720935 TAX720928:TAX720935 TKT720928:TKT720935 TUP720928:TUP720935 UEL720928:UEL720935 UOH720928:UOH720935 UYD720928:UYD720935 VHZ720928:VHZ720935 VRV720928:VRV720935 WBR720928:WBR720935 WLN720928:WLN720935 WVJ720928:WVJ720935 B786464:B786471 IX786464:IX786471 ST786464:ST786471 ACP786464:ACP786471 AML786464:AML786471 AWH786464:AWH786471 BGD786464:BGD786471 BPZ786464:BPZ786471 BZV786464:BZV786471 CJR786464:CJR786471 CTN786464:CTN786471 DDJ786464:DDJ786471 DNF786464:DNF786471 DXB786464:DXB786471 EGX786464:EGX786471 EQT786464:EQT786471 FAP786464:FAP786471 FKL786464:FKL786471 FUH786464:FUH786471 GED786464:GED786471 GNZ786464:GNZ786471 GXV786464:GXV786471 HHR786464:HHR786471 HRN786464:HRN786471 IBJ786464:IBJ786471 ILF786464:ILF786471 IVB786464:IVB786471 JEX786464:JEX786471 JOT786464:JOT786471 JYP786464:JYP786471 KIL786464:KIL786471 KSH786464:KSH786471 LCD786464:LCD786471 LLZ786464:LLZ786471 LVV786464:LVV786471 MFR786464:MFR786471 MPN786464:MPN786471 MZJ786464:MZJ786471 NJF786464:NJF786471 NTB786464:NTB786471 OCX786464:OCX786471 OMT786464:OMT786471 OWP786464:OWP786471 PGL786464:PGL786471 PQH786464:PQH786471 QAD786464:QAD786471 QJZ786464:QJZ786471 QTV786464:QTV786471 RDR786464:RDR786471 RNN786464:RNN786471 RXJ786464:RXJ786471 SHF786464:SHF786471 SRB786464:SRB786471 TAX786464:TAX786471 TKT786464:TKT786471 TUP786464:TUP786471 UEL786464:UEL786471 UOH786464:UOH786471 UYD786464:UYD786471 VHZ786464:VHZ786471 VRV786464:VRV786471 WBR786464:WBR786471 WLN786464:WLN786471 WVJ786464:WVJ786471 B852000:B852007 IX852000:IX852007 ST852000:ST852007 ACP852000:ACP852007 AML852000:AML852007 AWH852000:AWH852007 BGD852000:BGD852007 BPZ852000:BPZ852007 BZV852000:BZV852007 CJR852000:CJR852007 CTN852000:CTN852007 DDJ852000:DDJ852007 DNF852000:DNF852007 DXB852000:DXB852007 EGX852000:EGX852007 EQT852000:EQT852007 FAP852000:FAP852007 FKL852000:FKL852007 FUH852000:FUH852007 GED852000:GED852007 GNZ852000:GNZ852007 GXV852000:GXV852007 HHR852000:HHR852007 HRN852000:HRN852007 IBJ852000:IBJ852007 ILF852000:ILF852007 IVB852000:IVB852007 JEX852000:JEX852007 JOT852000:JOT852007 JYP852000:JYP852007 KIL852000:KIL852007 KSH852000:KSH852007 LCD852000:LCD852007 LLZ852000:LLZ852007 LVV852000:LVV852007 MFR852000:MFR852007 MPN852000:MPN852007 MZJ852000:MZJ852007 NJF852000:NJF852007 NTB852000:NTB852007 OCX852000:OCX852007 OMT852000:OMT852007 OWP852000:OWP852007 PGL852000:PGL852007 PQH852000:PQH852007 QAD852000:QAD852007 QJZ852000:QJZ852007 QTV852000:QTV852007 RDR852000:RDR852007 RNN852000:RNN852007 RXJ852000:RXJ852007 SHF852000:SHF852007 SRB852000:SRB852007 TAX852000:TAX852007 TKT852000:TKT852007 TUP852000:TUP852007 UEL852000:UEL852007 UOH852000:UOH852007 UYD852000:UYD852007 VHZ852000:VHZ852007 VRV852000:VRV852007 WBR852000:WBR852007 WLN852000:WLN852007 WVJ852000:WVJ852007 B917536:B917543 IX917536:IX917543 ST917536:ST917543 ACP917536:ACP917543 AML917536:AML917543 AWH917536:AWH917543 BGD917536:BGD917543 BPZ917536:BPZ917543 BZV917536:BZV917543 CJR917536:CJR917543 CTN917536:CTN917543 DDJ917536:DDJ917543 DNF917536:DNF917543 DXB917536:DXB917543 EGX917536:EGX917543 EQT917536:EQT917543 FAP917536:FAP917543 FKL917536:FKL917543 FUH917536:FUH917543 GED917536:GED917543 GNZ917536:GNZ917543 GXV917536:GXV917543 HHR917536:HHR917543 HRN917536:HRN917543 IBJ917536:IBJ917543 ILF917536:ILF917543 IVB917536:IVB917543 JEX917536:JEX917543 JOT917536:JOT917543 JYP917536:JYP917543 KIL917536:KIL917543 KSH917536:KSH917543 LCD917536:LCD917543 LLZ917536:LLZ917543 LVV917536:LVV917543 MFR917536:MFR917543 MPN917536:MPN917543 MZJ917536:MZJ917543 NJF917536:NJF917543 NTB917536:NTB917543 OCX917536:OCX917543 OMT917536:OMT917543 OWP917536:OWP917543 PGL917536:PGL917543 PQH917536:PQH917543 QAD917536:QAD917543 QJZ917536:QJZ917543 QTV917536:QTV917543 RDR917536:RDR917543 RNN917536:RNN917543 RXJ917536:RXJ917543 SHF917536:SHF917543 SRB917536:SRB917543 TAX917536:TAX917543 TKT917536:TKT917543 TUP917536:TUP917543 UEL917536:UEL917543 UOH917536:UOH917543 UYD917536:UYD917543 VHZ917536:VHZ917543 VRV917536:VRV917543 WBR917536:WBR917543 WLN917536:WLN917543 WVJ917536:WVJ917543 B983072:B983079 IX983072:IX983079 ST983072:ST983079 ACP983072:ACP983079 AML983072:AML983079 AWH983072:AWH983079 BGD983072:BGD983079 BPZ983072:BPZ983079 BZV983072:BZV983079 CJR983072:CJR983079 CTN983072:CTN983079 DDJ983072:DDJ983079 DNF983072:DNF983079 DXB983072:DXB983079 EGX983072:EGX983079 EQT983072:EQT983079 FAP983072:FAP983079 FKL983072:FKL983079 FUH983072:FUH983079 GED983072:GED983079 GNZ983072:GNZ983079 GXV983072:GXV983079 HHR983072:HHR983079 HRN983072:HRN983079 IBJ983072:IBJ983079 ILF983072:ILF983079 IVB983072:IVB983079 JEX983072:JEX983079 JOT983072:JOT983079 JYP983072:JYP983079 KIL983072:KIL983079 KSH983072:KSH983079 LCD983072:LCD983079 LLZ983072:LLZ983079 LVV983072:LVV983079 MFR983072:MFR983079 MPN983072:MPN983079 MZJ983072:MZJ983079 NJF983072:NJF983079 NTB983072:NTB983079 OCX983072:OCX983079 OMT983072:OMT983079 OWP983072:OWP983079 PGL983072:PGL983079 PQH983072:PQH983079 QAD983072:QAD983079 QJZ983072:QJZ983079 QTV983072:QTV983079 RDR983072:RDR983079 RNN983072:RNN983079 RXJ983072:RXJ983079 SHF983072:SHF983079 SRB983072:SRB983079 TAX983072:TAX983079 TKT983072:TKT983079 TUP983072:TUP983079 UEL983072:UEL983079 UOH983072:UOH983079 UYD983072:UYD983079 VHZ983072:VHZ983079 VRV983072:VRV983079 WBR983072:WBR983079 WLN983072:WLN983079 B32" xr:uid="{00000000-0002-0000-1000-000001000000}">
      <formula1>Valore</formula1>
    </dataValidation>
  </dataValidations>
  <pageMargins left="0.7" right="0.7" top="0.75" bottom="0.75" header="0.3" footer="0.3"/>
  <pageSetup paperSize="9" scale="65" orientation="landscape"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1000-000002000000}">
          <x14:formula1>
            <xm:f>Foglio1!$B$2:$B$10</xm:f>
          </x14:formula1>
          <xm:sqref>B33:B39</xm:sqref>
        </x14:dataValidation>
        <x14:dataValidation type="list" allowBlank="1" showInputMessage="1" showErrorMessage="1" xr:uid="{00000000-0002-0000-1000-000003000000}">
          <x14:formula1>
            <xm:f>Foglio1!$A$2:$A$10</xm:f>
          </x14:formula1>
          <xm:sqref>A33:A39</xm:sqref>
        </x14:dataValidation>
      </x14:dataValidations>
    </ext>
  </extLs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BK33"/>
  <sheetViews>
    <sheetView zoomScaleNormal="100" workbookViewId="0">
      <pane ySplit="13" topLeftCell="A14" activePane="bottomLeft" state="frozen"/>
      <selection pane="bottomLeft" activeCell="D16" sqref="D16:N16"/>
    </sheetView>
  </sheetViews>
  <sheetFormatPr defaultColWidth="8.85546875" defaultRowHeight="15.75" x14ac:dyDescent="0.25"/>
  <cols>
    <col min="1" max="1" width="1.28515625" style="42" customWidth="1"/>
    <col min="2" max="2" width="64.28515625" style="42" customWidth="1"/>
    <col min="3" max="3" width="78.7109375" style="42" customWidth="1"/>
    <col min="4" max="6" width="10.140625" style="60" customWidth="1"/>
    <col min="7" max="7" width="10.140625" style="61" customWidth="1"/>
    <col min="8" max="8" width="12.140625" style="42" customWidth="1"/>
    <col min="9" max="9" width="4.28515625" style="42" customWidth="1"/>
    <col min="10" max="10" width="10.140625" style="42" customWidth="1"/>
    <col min="11" max="11" width="4.42578125" style="42" customWidth="1"/>
    <col min="12" max="14" width="10.140625" style="42" customWidth="1"/>
    <col min="15" max="15" width="1.42578125" style="42" hidden="1" customWidth="1"/>
    <col min="16" max="16" width="18.85546875" style="42" customWidth="1"/>
    <col min="17" max="29" width="8" style="42" customWidth="1"/>
    <col min="30" max="33" width="9.28515625" style="42" customWidth="1"/>
    <col min="34" max="61" width="8.85546875" style="42"/>
    <col min="62" max="62" width="64" customWidth="1"/>
    <col min="63" max="63" width="97.85546875" customWidth="1"/>
    <col min="64" max="16384" width="8.85546875" style="42"/>
  </cols>
  <sheetData>
    <row r="1" spans="1:63" ht="8.25" customHeight="1" thickBot="1" x14ac:dyDescent="0.3">
      <c r="A1" s="40"/>
      <c r="B1" s="160"/>
      <c r="C1" s="161"/>
      <c r="D1" s="162"/>
      <c r="E1" s="162"/>
      <c r="F1" s="162"/>
      <c r="G1" s="163"/>
      <c r="H1" s="163"/>
      <c r="I1" s="163"/>
      <c r="J1" s="163"/>
      <c r="K1" s="163"/>
      <c r="L1" s="163"/>
      <c r="M1" s="163"/>
      <c r="N1" s="164"/>
      <c r="O1" s="41"/>
      <c r="BJ1" s="43" t="s">
        <v>186</v>
      </c>
      <c r="BK1" s="44" t="s">
        <v>187</v>
      </c>
    </row>
    <row r="2" spans="1:63" ht="25.5" customHeight="1" x14ac:dyDescent="0.25">
      <c r="A2" s="40"/>
      <c r="B2" s="165" t="s">
        <v>188</v>
      </c>
      <c r="C2" s="556" t="str">
        <f>'Elenco P.I.'!B2</f>
        <v xml:space="preserve">Comune di </v>
      </c>
      <c r="D2" s="556"/>
      <c r="E2" s="556"/>
      <c r="F2" s="556"/>
      <c r="G2" s="556"/>
      <c r="H2" s="556"/>
      <c r="I2" s="556"/>
      <c r="J2" s="556"/>
      <c r="K2" s="40"/>
      <c r="L2" s="45" t="s">
        <v>189</v>
      </c>
      <c r="M2" s="159">
        <v>2020</v>
      </c>
      <c r="N2" s="166"/>
      <c r="O2" s="46"/>
      <c r="BJ2" s="47" t="s">
        <v>190</v>
      </c>
      <c r="BK2" s="48" t="s">
        <v>191</v>
      </c>
    </row>
    <row r="3" spans="1:63" ht="25.5" customHeight="1" x14ac:dyDescent="0.25">
      <c r="A3" s="40"/>
      <c r="B3" s="165" t="s">
        <v>192</v>
      </c>
      <c r="C3" s="556" t="str">
        <f>'Elenco P.I.'!B7</f>
        <v xml:space="preserve">Area:  </v>
      </c>
      <c r="D3" s="556"/>
      <c r="E3" s="556"/>
      <c r="F3" s="556"/>
      <c r="G3" s="556"/>
      <c r="H3" s="556"/>
      <c r="I3" s="556"/>
      <c r="J3" s="556"/>
      <c r="K3" s="40"/>
      <c r="L3" s="40"/>
      <c r="M3" s="40"/>
      <c r="N3" s="166"/>
      <c r="O3" s="46"/>
      <c r="BJ3" s="49" t="s">
        <v>193</v>
      </c>
      <c r="BK3" s="50" t="s">
        <v>194</v>
      </c>
    </row>
    <row r="4" spans="1:63" ht="25.5" customHeight="1" x14ac:dyDescent="0.25">
      <c r="A4" s="40"/>
      <c r="B4" s="165" t="s">
        <v>195</v>
      </c>
      <c r="C4" s="556"/>
      <c r="D4" s="556"/>
      <c r="E4" s="556"/>
      <c r="F4" s="556"/>
      <c r="G4" s="556"/>
      <c r="H4" s="556"/>
      <c r="I4" s="556"/>
      <c r="J4" s="556"/>
      <c r="K4" s="40"/>
      <c r="L4" s="40"/>
      <c r="M4" s="40"/>
      <c r="N4" s="166"/>
      <c r="O4" s="46"/>
      <c r="BJ4" s="49" t="s">
        <v>196</v>
      </c>
      <c r="BK4" s="50" t="s">
        <v>197</v>
      </c>
    </row>
    <row r="5" spans="1:63" ht="12.75" customHeight="1" x14ac:dyDescent="0.25">
      <c r="A5" s="40"/>
      <c r="B5" s="167"/>
      <c r="C5" s="51"/>
      <c r="D5" s="52"/>
      <c r="E5" s="51"/>
      <c r="F5" s="52"/>
      <c r="G5" s="40"/>
      <c r="H5" s="40"/>
      <c r="I5" s="40"/>
      <c r="J5" s="40"/>
      <c r="K5" s="40"/>
      <c r="L5" s="40"/>
      <c r="M5" s="40"/>
      <c r="N5" s="166"/>
      <c r="O5" s="46"/>
      <c r="BJ5" s="49" t="s">
        <v>198</v>
      </c>
      <c r="BK5" s="50" t="s">
        <v>199</v>
      </c>
    </row>
    <row r="6" spans="1:63" ht="5.25" customHeight="1" x14ac:dyDescent="0.25">
      <c r="A6" s="40"/>
      <c r="B6" s="557" t="s">
        <v>200</v>
      </c>
      <c r="C6" s="557"/>
      <c r="D6" s="557"/>
      <c r="E6" s="557"/>
      <c r="F6" s="557"/>
      <c r="G6" s="557"/>
      <c r="H6" s="557"/>
      <c r="I6" s="557"/>
      <c r="J6" s="557"/>
      <c r="K6" s="557"/>
      <c r="L6" s="557"/>
      <c r="M6" s="557"/>
      <c r="N6" s="557"/>
      <c r="O6" s="46"/>
      <c r="BJ6" s="49" t="s">
        <v>201</v>
      </c>
      <c r="BK6" s="50" t="s">
        <v>202</v>
      </c>
    </row>
    <row r="7" spans="1:63" ht="5.25" customHeight="1" x14ac:dyDescent="0.25">
      <c r="A7" s="40"/>
      <c r="B7" s="557"/>
      <c r="C7" s="557"/>
      <c r="D7" s="557"/>
      <c r="E7" s="557"/>
      <c r="F7" s="557"/>
      <c r="G7" s="557"/>
      <c r="H7" s="557"/>
      <c r="I7" s="557"/>
      <c r="J7" s="557"/>
      <c r="K7" s="557"/>
      <c r="L7" s="557"/>
      <c r="M7" s="557"/>
      <c r="N7" s="557"/>
      <c r="O7" s="46"/>
      <c r="BJ7" s="49" t="s">
        <v>203</v>
      </c>
      <c r="BK7" s="50" t="s">
        <v>204</v>
      </c>
    </row>
    <row r="8" spans="1:63" ht="5.25" customHeight="1" x14ac:dyDescent="0.25">
      <c r="A8" s="40"/>
      <c r="B8" s="557"/>
      <c r="C8" s="557"/>
      <c r="D8" s="557"/>
      <c r="E8" s="557"/>
      <c r="F8" s="557"/>
      <c r="G8" s="557"/>
      <c r="H8" s="557"/>
      <c r="I8" s="557"/>
      <c r="J8" s="557"/>
      <c r="K8" s="557"/>
      <c r="L8" s="557"/>
      <c r="M8" s="557"/>
      <c r="N8" s="557"/>
      <c r="O8" s="46"/>
      <c r="BJ8" s="49" t="s">
        <v>205</v>
      </c>
      <c r="BK8" s="50" t="s">
        <v>206</v>
      </c>
    </row>
    <row r="9" spans="1:63" ht="5.25" customHeight="1" x14ac:dyDescent="0.25">
      <c r="A9" s="40"/>
      <c r="B9" s="557"/>
      <c r="C9" s="557"/>
      <c r="D9" s="558"/>
      <c r="E9" s="558"/>
      <c r="F9" s="558"/>
      <c r="G9" s="558"/>
      <c r="H9" s="558"/>
      <c r="I9" s="558"/>
      <c r="J9" s="558"/>
      <c r="K9" s="558"/>
      <c r="L9" s="558"/>
      <c r="M9" s="558"/>
      <c r="N9" s="558"/>
      <c r="O9" s="46"/>
      <c r="BJ9" s="49" t="s">
        <v>207</v>
      </c>
      <c r="BK9" s="50" t="s">
        <v>208</v>
      </c>
    </row>
    <row r="10" spans="1:63" ht="9.75" customHeight="1" x14ac:dyDescent="0.25">
      <c r="A10" s="40"/>
      <c r="B10" s="557" t="s">
        <v>209</v>
      </c>
      <c r="C10" s="557"/>
      <c r="D10" s="560" t="s">
        <v>210</v>
      </c>
      <c r="E10" s="561"/>
      <c r="F10" s="561"/>
      <c r="G10" s="151"/>
      <c r="H10" s="151"/>
      <c r="I10" s="153"/>
      <c r="J10" s="559" t="s">
        <v>211</v>
      </c>
      <c r="K10" s="158"/>
      <c r="L10" s="153"/>
      <c r="M10" s="153"/>
      <c r="N10" s="154"/>
      <c r="O10" s="46"/>
      <c r="BJ10" s="49"/>
      <c r="BK10" s="50"/>
    </row>
    <row r="11" spans="1:63" ht="18" customHeight="1" x14ac:dyDescent="0.25">
      <c r="A11" s="40"/>
      <c r="B11" s="557"/>
      <c r="C11" s="557"/>
      <c r="D11" s="562"/>
      <c r="E11" s="563"/>
      <c r="F11" s="563"/>
      <c r="G11" s="148"/>
      <c r="H11" s="150"/>
      <c r="I11" s="149"/>
      <c r="J11" s="559"/>
      <c r="K11" s="150"/>
      <c r="L11" s="168"/>
      <c r="M11" s="149"/>
      <c r="N11" s="155"/>
      <c r="O11" s="46"/>
      <c r="BJ11" s="49"/>
      <c r="BK11" s="50"/>
    </row>
    <row r="12" spans="1:63" ht="18" customHeight="1" x14ac:dyDescent="0.25">
      <c r="A12" s="40"/>
      <c r="B12" s="408" t="s">
        <v>212</v>
      </c>
      <c r="C12" s="408" t="s">
        <v>213</v>
      </c>
      <c r="D12" s="564"/>
      <c r="E12" s="565"/>
      <c r="F12" s="565"/>
      <c r="G12" s="152"/>
      <c r="H12" s="152"/>
      <c r="I12" s="156"/>
      <c r="J12" s="559"/>
      <c r="K12" s="152"/>
      <c r="L12" s="156"/>
      <c r="M12" s="156"/>
      <c r="N12" s="157"/>
      <c r="O12" s="53"/>
      <c r="BJ12" s="49"/>
      <c r="BK12" s="50"/>
    </row>
    <row r="13" spans="1:63" ht="21.75" customHeight="1" x14ac:dyDescent="0.25">
      <c r="A13" s="40"/>
      <c r="B13" s="408"/>
      <c r="C13" s="408"/>
      <c r="D13" s="555" t="s">
        <v>214</v>
      </c>
      <c r="E13" s="555"/>
      <c r="F13" s="555"/>
      <c r="G13" s="555"/>
      <c r="H13" s="555"/>
      <c r="I13" s="555"/>
      <c r="J13" s="555"/>
      <c r="K13" s="555"/>
      <c r="L13" s="555"/>
      <c r="M13" s="555"/>
      <c r="N13" s="555"/>
      <c r="O13" s="54"/>
      <c r="BJ13" s="49" t="s">
        <v>215</v>
      </c>
      <c r="BK13" s="50" t="s">
        <v>216</v>
      </c>
    </row>
    <row r="14" spans="1:63" ht="46.5" customHeight="1" x14ac:dyDescent="0.25">
      <c r="A14" s="40"/>
      <c r="B14" s="169" t="str">
        <f>Dirigente!B16</f>
        <v>Assicurare un'efficace acquisizione, gestione e programmazione delle risorse finanziarie dell'ente al fine di garantire la qualità dei servizi svolti e il rispetto dei piani e dei programmi della politica</v>
      </c>
      <c r="C14" s="169" t="e">
        <f>Dirigente!#REF!</f>
        <v>#REF!</v>
      </c>
      <c r="D14" s="551"/>
      <c r="E14" s="551"/>
      <c r="F14" s="551"/>
      <c r="G14" s="551"/>
      <c r="H14" s="551"/>
      <c r="I14" s="551"/>
      <c r="J14" s="551"/>
      <c r="K14" s="551"/>
      <c r="L14" s="551"/>
      <c r="M14" s="551"/>
      <c r="N14" s="551"/>
      <c r="O14" s="46"/>
      <c r="P14" s="56"/>
      <c r="Q14" s="57"/>
      <c r="R14" s="57"/>
      <c r="S14" s="56"/>
      <c r="T14" s="56"/>
      <c r="U14" s="56"/>
      <c r="V14" s="56"/>
      <c r="W14" s="56"/>
      <c r="X14" s="56"/>
      <c r="Y14" s="56"/>
      <c r="Z14" s="56"/>
      <c r="AA14" s="56"/>
      <c r="AB14" s="56"/>
      <c r="AC14" s="56"/>
      <c r="AD14" s="56"/>
      <c r="AE14" s="56"/>
      <c r="AF14" s="56"/>
      <c r="AG14" s="56"/>
      <c r="AH14" s="56"/>
      <c r="AI14" s="56"/>
      <c r="AJ14" s="56"/>
      <c r="AK14" s="56"/>
      <c r="AL14" s="56"/>
      <c r="AM14" s="56"/>
      <c r="AN14" s="56"/>
      <c r="AO14" s="58"/>
      <c r="BJ14" s="49" t="s">
        <v>217</v>
      </c>
      <c r="BK14" s="50" t="s">
        <v>218</v>
      </c>
    </row>
    <row r="15" spans="1:63" ht="69.75" customHeight="1" x14ac:dyDescent="0.25">
      <c r="A15" s="40"/>
      <c r="B15" s="169" t="e">
        <f>Dirigente!#REF!</f>
        <v>#REF!</v>
      </c>
      <c r="C15" s="169" t="e">
        <f>Dirigente!#REF!</f>
        <v>#REF!</v>
      </c>
      <c r="D15" s="551"/>
      <c r="E15" s="551"/>
      <c r="F15" s="551"/>
      <c r="G15" s="551"/>
      <c r="H15" s="551"/>
      <c r="I15" s="551"/>
      <c r="J15" s="551"/>
      <c r="K15" s="551"/>
      <c r="L15" s="551"/>
      <c r="M15" s="551"/>
      <c r="N15" s="551"/>
      <c r="O15" s="46"/>
      <c r="P15" s="56"/>
      <c r="Q15" s="57"/>
      <c r="R15" s="57"/>
      <c r="S15" s="56"/>
      <c r="T15" s="56"/>
      <c r="U15" s="56"/>
      <c r="V15" s="56"/>
      <c r="W15" s="56"/>
      <c r="X15" s="56"/>
      <c r="Y15" s="56"/>
      <c r="Z15" s="56"/>
      <c r="AA15" s="56"/>
      <c r="AB15" s="56"/>
      <c r="AC15" s="56"/>
      <c r="AD15" s="56"/>
      <c r="AE15" s="56"/>
      <c r="AF15" s="56"/>
      <c r="AG15" s="56"/>
      <c r="AH15" s="56"/>
      <c r="AI15" s="56"/>
      <c r="AJ15" s="56"/>
      <c r="AK15" s="56"/>
      <c r="AL15" s="56"/>
      <c r="AM15" s="56"/>
      <c r="AN15" s="56"/>
      <c r="AO15" s="58"/>
      <c r="BJ15" s="49" t="s">
        <v>217</v>
      </c>
      <c r="BK15" s="50" t="s">
        <v>218</v>
      </c>
    </row>
    <row r="16" spans="1:63" ht="66" customHeight="1" x14ac:dyDescent="0.25">
      <c r="B16" s="169" t="e">
        <f>Dirigente!#REF!</f>
        <v>#REF!</v>
      </c>
      <c r="C16" s="169" t="e">
        <f>Dirigente!#REF!</f>
        <v>#REF!</v>
      </c>
      <c r="D16" s="551"/>
      <c r="E16" s="551"/>
      <c r="F16" s="551"/>
      <c r="G16" s="551"/>
      <c r="H16" s="551"/>
      <c r="I16" s="551"/>
      <c r="J16" s="551"/>
      <c r="K16" s="551"/>
      <c r="L16" s="551"/>
      <c r="M16" s="551"/>
      <c r="N16" s="551"/>
    </row>
    <row r="17" spans="2:14" ht="39.75" customHeight="1" x14ac:dyDescent="0.25">
      <c r="B17" s="169" t="e">
        <f>Dirigente!#REF!</f>
        <v>#REF!</v>
      </c>
      <c r="C17" s="169" t="e">
        <f>Dirigente!#REF!</f>
        <v>#REF!</v>
      </c>
      <c r="D17" s="551"/>
      <c r="E17" s="551"/>
      <c r="F17" s="551"/>
      <c r="G17" s="551"/>
      <c r="H17" s="551"/>
      <c r="I17" s="551"/>
      <c r="J17" s="551"/>
      <c r="K17" s="551"/>
      <c r="L17" s="551"/>
      <c r="M17" s="551"/>
      <c r="N17" s="551"/>
    </row>
    <row r="18" spans="2:14" ht="45" customHeight="1" x14ac:dyDescent="0.25">
      <c r="B18" s="169" t="str">
        <f>Dirigente!B17</f>
        <v xml:space="preserve">Attuazione delle misure previste dalla normativa  in materia di trasparenza </v>
      </c>
      <c r="C18" s="169" t="e">
        <f>Dirigente!#REF!</f>
        <v>#REF!</v>
      </c>
      <c r="D18" s="551"/>
      <c r="E18" s="551"/>
      <c r="F18" s="551"/>
      <c r="G18" s="551"/>
      <c r="H18" s="551"/>
      <c r="I18" s="551"/>
      <c r="J18" s="551"/>
      <c r="K18" s="551"/>
      <c r="L18" s="551"/>
      <c r="M18" s="551"/>
      <c r="N18" s="551"/>
    </row>
    <row r="19" spans="2:14" ht="71.25" customHeight="1" x14ac:dyDescent="0.25">
      <c r="B19" s="169" t="str">
        <f>Dirigente!B19</f>
        <v>Assicurare un elevato standard degli atti amministrativi finalizzato a garantire la legittimità, regolarità e correttezza dell’azione amministrativa nonche di regolarità contabile degli atti mediante l'attuazione dei controlli cosi come previsto nel numero e con le modalità programmate nel regolamento sui controlli interni adottato dall'ente.</v>
      </c>
      <c r="C19" s="169" t="str">
        <f>Dirigente!C17</f>
        <v xml:space="preserve"> Formula =[ Adempimenti attuati/Adempimenti in capo al CdR]*100 - -  Indicatore Temporale: Formula =[Tempo Realizzato _____/_____/2024 /Tempo Programmato _____/_____/2024]*100  </v>
      </c>
      <c r="D19" s="551"/>
      <c r="E19" s="551"/>
      <c r="F19" s="551"/>
      <c r="G19" s="551"/>
      <c r="H19" s="551"/>
      <c r="I19" s="551"/>
      <c r="J19" s="551"/>
      <c r="K19" s="551"/>
      <c r="L19" s="551"/>
      <c r="M19" s="551"/>
      <c r="N19" s="551"/>
    </row>
    <row r="20" spans="2:14" ht="51" customHeight="1" x14ac:dyDescent="0.25">
      <c r="B20" s="169" t="e">
        <f>Dirigente!#REF!</f>
        <v>#REF!</v>
      </c>
      <c r="C20" s="169" t="e">
        <f>Dirigente!#REF!</f>
        <v>#REF!</v>
      </c>
      <c r="D20" s="551"/>
      <c r="E20" s="551"/>
      <c r="F20" s="551"/>
      <c r="G20" s="551"/>
      <c r="H20" s="551"/>
      <c r="I20" s="551"/>
      <c r="J20" s="551"/>
      <c r="K20" s="551"/>
      <c r="L20" s="551"/>
      <c r="M20" s="551"/>
      <c r="N20" s="551"/>
    </row>
    <row r="21" spans="2:14" ht="82.5" customHeight="1" x14ac:dyDescent="0.25">
      <c r="B21" s="169" t="str">
        <f>Dirigente!B31</f>
        <v>Collegamento capitoli vincolati e non entrata/spesa</v>
      </c>
      <c r="C21" s="170" t="str">
        <f>Dirigente!C31</f>
        <v>Maggiori automatismi contabili e miglior gestione delle risorse</v>
      </c>
      <c r="D21" s="551"/>
      <c r="E21" s="551"/>
      <c r="F21" s="551"/>
      <c r="G21" s="551"/>
      <c r="H21" s="551"/>
      <c r="I21" s="551"/>
      <c r="J21" s="551"/>
      <c r="K21" s="551"/>
      <c r="L21" s="551"/>
      <c r="M21" s="551"/>
      <c r="N21" s="551"/>
    </row>
    <row r="22" spans="2:14" ht="45.75" customHeight="1" x14ac:dyDescent="0.25">
      <c r="B22" s="169" t="e">
        <f>Dirigente!#REF!</f>
        <v>#REF!</v>
      </c>
      <c r="C22" s="170" t="e">
        <f>Dirigente!#REF!</f>
        <v>#REF!</v>
      </c>
      <c r="D22" s="551"/>
      <c r="E22" s="551"/>
      <c r="F22" s="551"/>
      <c r="G22" s="551"/>
      <c r="H22" s="551"/>
      <c r="I22" s="551"/>
      <c r="J22" s="551"/>
      <c r="K22" s="551"/>
      <c r="L22" s="551"/>
      <c r="M22" s="551"/>
      <c r="N22" s="551"/>
    </row>
    <row r="23" spans="2:14" ht="35.25" customHeight="1" x14ac:dyDescent="0.25">
      <c r="B23" s="169" t="str">
        <f>Dirigente!B32</f>
        <v>Carta dei servizi finanziari</v>
      </c>
      <c r="C23" s="170" t="str">
        <f>Dirigente!C32</f>
        <v>pubblicazione su amministrazione trasparente della carta dei servizi finanziari</v>
      </c>
      <c r="D23" s="551"/>
      <c r="E23" s="551"/>
      <c r="F23" s="551"/>
      <c r="G23" s="551"/>
      <c r="H23" s="551"/>
      <c r="I23" s="551"/>
      <c r="J23" s="551"/>
      <c r="K23" s="551"/>
      <c r="L23" s="551"/>
      <c r="M23" s="551"/>
      <c r="N23" s="551"/>
    </row>
    <row r="24" spans="2:14" ht="35.25" customHeight="1" x14ac:dyDescent="0.25">
      <c r="B24" s="169" t="str">
        <f>Dirigente!B33</f>
        <v>Registrazione su portale InPA e pubblicazione concorso a tempo determinato ed indeterminato</v>
      </c>
      <c r="C24" s="170" t="str">
        <f>Dirigente!C33</f>
        <v>Registrazione su portale InPA e reclutamento personale con implementazione dotazione organica</v>
      </c>
      <c r="D24" s="551"/>
      <c r="E24" s="551"/>
      <c r="F24" s="551"/>
      <c r="G24" s="551"/>
      <c r="H24" s="551"/>
      <c r="I24" s="551"/>
      <c r="J24" s="551"/>
      <c r="K24" s="551"/>
      <c r="L24" s="551"/>
      <c r="M24" s="551"/>
      <c r="N24" s="551"/>
    </row>
    <row r="25" spans="2:14" ht="35.25" customHeight="1" x14ac:dyDescent="0.25">
      <c r="B25" s="169" t="str">
        <f>Dirigente!B34</f>
        <v>Approvazione nuovo regolamento accesso agli impieghi (in collaborazione con Segretario Comunale)</v>
      </c>
      <c r="C25" s="170" t="str">
        <f>Dirigente!C34</f>
        <v>Adeguamento regolamento interno a disciplina nazionale</v>
      </c>
      <c r="D25" s="551"/>
      <c r="E25" s="551"/>
      <c r="F25" s="551"/>
      <c r="G25" s="551"/>
      <c r="H25" s="551"/>
      <c r="I25" s="551"/>
      <c r="J25" s="551"/>
      <c r="K25" s="551"/>
      <c r="L25" s="551"/>
      <c r="M25" s="551"/>
      <c r="N25" s="551"/>
    </row>
    <row r="26" spans="2:14" ht="35.25" customHeight="1" x14ac:dyDescent="0.25">
      <c r="B26" s="169" t="str">
        <f>Dirigente!B35</f>
        <v>Ricontrattualizzazione utenze vodafone</v>
      </c>
      <c r="C26" s="170" t="str">
        <f>Dirigente!C35</f>
        <v>miglior utilizzo risorse e generazione economie</v>
      </c>
      <c r="D26" s="551"/>
      <c r="E26" s="551"/>
      <c r="F26" s="551"/>
      <c r="G26" s="551"/>
      <c r="H26" s="551"/>
      <c r="I26" s="551"/>
      <c r="J26" s="551"/>
      <c r="K26" s="551"/>
      <c r="L26" s="551"/>
      <c r="M26" s="551"/>
      <c r="N26" s="551"/>
    </row>
    <row r="27" spans="2:14" ht="35.25" customHeight="1" x14ac:dyDescent="0.25">
      <c r="B27" s="169" t="e">
        <f>Dirigente!#REF!</f>
        <v>#REF!</v>
      </c>
      <c r="C27" s="170" t="e">
        <f>Dirigente!#REF!</f>
        <v>#REF!</v>
      </c>
      <c r="D27" s="551"/>
      <c r="E27" s="551"/>
      <c r="F27" s="551"/>
      <c r="G27" s="551"/>
      <c r="H27" s="551"/>
      <c r="I27" s="551"/>
      <c r="J27" s="551"/>
      <c r="K27" s="551"/>
      <c r="L27" s="551"/>
      <c r="M27" s="551"/>
      <c r="N27" s="551"/>
    </row>
    <row r="28" spans="2:14" ht="35.25" customHeight="1" x14ac:dyDescent="0.25">
      <c r="B28" s="169" t="str">
        <f>Dirigente!B36</f>
        <v>Conciliazione con Abbanoa (Arera)</v>
      </c>
      <c r="C28" s="170" t="str">
        <f>Dirigente!C36</f>
        <v>gestione contenzioso</v>
      </c>
      <c r="D28" s="551"/>
      <c r="E28" s="551"/>
      <c r="F28" s="551"/>
      <c r="G28" s="551"/>
      <c r="H28" s="551"/>
      <c r="I28" s="551"/>
      <c r="J28" s="551"/>
      <c r="K28" s="551"/>
      <c r="L28" s="551"/>
      <c r="M28" s="551"/>
      <c r="N28" s="551"/>
    </row>
    <row r="29" spans="2:14" ht="35.25" customHeight="1" x14ac:dyDescent="0.25">
      <c r="B29" s="169" t="str">
        <f>Dirigente!B37</f>
        <v>Approvazione bilancio comunale entro il 31.12.2024</v>
      </c>
      <c r="C29" s="170" t="str">
        <f>Dirigente!C37</f>
        <v>Miglior programmazione per l’Ente, obiettivo mai raggiunto negli ultimi 10 anni. Sottoposizione deliberazione di approvazione a giunta e consiglio comunale</v>
      </c>
      <c r="D29" s="551"/>
      <c r="E29" s="551"/>
      <c r="F29" s="551"/>
      <c r="G29" s="551"/>
      <c r="H29" s="551"/>
      <c r="I29" s="551"/>
      <c r="J29" s="551"/>
      <c r="K29" s="551"/>
      <c r="L29" s="551"/>
      <c r="M29" s="551"/>
      <c r="N29" s="551"/>
    </row>
    <row r="30" spans="2:14" ht="35.25" customHeight="1" x14ac:dyDescent="0.25">
      <c r="B30" s="169">
        <f>Dirigente!B38</f>
        <v>0</v>
      </c>
      <c r="C30" s="170">
        <f>Dirigente!C38</f>
        <v>0</v>
      </c>
      <c r="D30" s="551"/>
      <c r="E30" s="551"/>
      <c r="F30" s="551"/>
      <c r="G30" s="551"/>
      <c r="H30" s="551"/>
      <c r="I30" s="551"/>
      <c r="J30" s="551"/>
      <c r="K30" s="551"/>
      <c r="L30" s="551"/>
      <c r="M30" s="551"/>
      <c r="N30" s="551"/>
    </row>
    <row r="31" spans="2:14" ht="17.25" hidden="1" thickTop="1" thickBot="1" x14ac:dyDescent="0.3">
      <c r="B31" s="146"/>
      <c r="C31" s="147"/>
      <c r="D31" s="552"/>
      <c r="E31" s="553"/>
      <c r="F31" s="553"/>
      <c r="G31" s="553"/>
      <c r="H31" s="553"/>
      <c r="I31" s="553"/>
      <c r="J31" s="553"/>
      <c r="K31" s="553"/>
      <c r="L31" s="553"/>
      <c r="M31" s="553"/>
      <c r="N31" s="554"/>
    </row>
    <row r="32" spans="2:14" ht="17.25" hidden="1" thickTop="1" thickBot="1" x14ac:dyDescent="0.3">
      <c r="B32" s="55"/>
      <c r="C32" s="59"/>
      <c r="D32" s="548"/>
      <c r="E32" s="549"/>
      <c r="F32" s="549"/>
      <c r="G32" s="549"/>
      <c r="H32" s="549"/>
      <c r="I32" s="549"/>
      <c r="J32" s="549"/>
      <c r="K32" s="549"/>
      <c r="L32" s="549"/>
      <c r="M32" s="549"/>
      <c r="N32" s="550"/>
    </row>
    <row r="33" spans="2:14" ht="17.25" hidden="1" thickTop="1" thickBot="1" x14ac:dyDescent="0.3">
      <c r="B33" s="55"/>
      <c r="C33" s="59"/>
      <c r="D33" s="548"/>
      <c r="E33" s="549"/>
      <c r="F33" s="549"/>
      <c r="G33" s="549"/>
      <c r="H33" s="549"/>
      <c r="I33" s="549"/>
      <c r="J33" s="549"/>
      <c r="K33" s="549"/>
      <c r="L33" s="549"/>
      <c r="M33" s="549"/>
      <c r="N33" s="550"/>
    </row>
  </sheetData>
  <mergeCells count="30">
    <mergeCell ref="B12:B13"/>
    <mergeCell ref="C12:C13"/>
    <mergeCell ref="D22:N22"/>
    <mergeCell ref="D23:N23"/>
    <mergeCell ref="C2:J2"/>
    <mergeCell ref="C3:J3"/>
    <mergeCell ref="C4:J4"/>
    <mergeCell ref="B6:N9"/>
    <mergeCell ref="B10:C11"/>
    <mergeCell ref="J10:J12"/>
    <mergeCell ref="D10:F12"/>
    <mergeCell ref="D24:N24"/>
    <mergeCell ref="D13:N13"/>
    <mergeCell ref="D14:N14"/>
    <mergeCell ref="D15:N15"/>
    <mergeCell ref="D16:N16"/>
    <mergeCell ref="D17:N17"/>
    <mergeCell ref="D18:N18"/>
    <mergeCell ref="D19:N19"/>
    <mergeCell ref="D20:N20"/>
    <mergeCell ref="D21:N21"/>
    <mergeCell ref="D33:N33"/>
    <mergeCell ref="D25:N25"/>
    <mergeCell ref="D26:N26"/>
    <mergeCell ref="D27:N27"/>
    <mergeCell ref="D28:N28"/>
    <mergeCell ref="D29:N29"/>
    <mergeCell ref="D30:N30"/>
    <mergeCell ref="D31:N31"/>
    <mergeCell ref="D32:N32"/>
  </mergeCells>
  <phoneticPr fontId="0" type="noConversion"/>
  <pageMargins left="0.7" right="0.7" top="0.75" bottom="0.75" header="0.3" footer="0.3"/>
  <pageSetup paperSize="9" scale="65"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K2"/>
  <sheetViews>
    <sheetView workbookViewId="0">
      <selection activeCell="T23" sqref="T23"/>
    </sheetView>
  </sheetViews>
  <sheetFormatPr defaultRowHeight="15" x14ac:dyDescent="0.25"/>
  <sheetData>
    <row r="1" spans="1:11" x14ac:dyDescent="0.25">
      <c r="A1">
        <f>'Dip. '!B4</f>
        <v>0</v>
      </c>
      <c r="B1" t="e">
        <f>#REF!</f>
        <v>#REF!</v>
      </c>
      <c r="C1" t="e">
        <f>#REF!</f>
        <v>#REF!</v>
      </c>
      <c r="D1" t="e">
        <f>#REF!</f>
        <v>#REF!</v>
      </c>
      <c r="E1" t="e">
        <f>#REF!</f>
        <v>#REF!</v>
      </c>
      <c r="F1">
        <f>'Dip. 6'!B5</f>
        <v>0</v>
      </c>
      <c r="G1">
        <f>'Dip. 7'!B5</f>
        <v>0</v>
      </c>
      <c r="H1">
        <f>'Dip. 8'!B5</f>
        <v>0</v>
      </c>
      <c r="I1">
        <f>'Dip. 9'!B5</f>
        <v>0</v>
      </c>
      <c r="J1">
        <f>Dip.10!B5</f>
        <v>0</v>
      </c>
    </row>
    <row r="2" spans="1:11" x14ac:dyDescent="0.25">
      <c r="A2" s="171" t="e">
        <f>'Dip. '!#REF!</f>
        <v>#REF!</v>
      </c>
      <c r="B2" s="171" t="e">
        <f>#REF!</f>
        <v>#REF!</v>
      </c>
      <c r="C2" s="171" t="e">
        <f>#REF!</f>
        <v>#REF!</v>
      </c>
      <c r="D2" s="171" t="e">
        <f>#REF!</f>
        <v>#REF!</v>
      </c>
      <c r="E2" s="171" t="e">
        <f>#REF!</f>
        <v>#REF!</v>
      </c>
      <c r="F2" s="171" t="str">
        <f>'Dip. 6'!$I44</f>
        <v/>
      </c>
      <c r="G2" s="171" t="str">
        <f>'Dip. 7'!$I44</f>
        <v/>
      </c>
      <c r="H2" s="171">
        <f>'Dip. 8'!$I60</f>
        <v>0</v>
      </c>
      <c r="I2" s="171">
        <f>'Dip. 9'!$H44</f>
        <v>0</v>
      </c>
      <c r="J2" s="171">
        <f>Dip.10!H44</f>
        <v>0</v>
      </c>
      <c r="K2" s="171"/>
    </row>
  </sheetData>
  <pageMargins left="0.7" right="0.7" top="0.75" bottom="0.75" header="0.3" footer="0.3"/>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B10"/>
  <sheetViews>
    <sheetView topLeftCell="A4" workbookViewId="0">
      <selection activeCell="A12" sqref="A12"/>
    </sheetView>
  </sheetViews>
  <sheetFormatPr defaultRowHeight="18.75" x14ac:dyDescent="0.25"/>
  <cols>
    <col min="1" max="1" width="66.28515625" style="65" customWidth="1"/>
    <col min="2" max="2" width="90" style="65" customWidth="1"/>
    <col min="3" max="256" width="9.140625" style="65"/>
    <col min="257" max="257" width="66.28515625" style="65" customWidth="1"/>
    <col min="258" max="258" width="90" style="65" customWidth="1"/>
    <col min="259" max="512" width="9.140625" style="65"/>
    <col min="513" max="513" width="66.28515625" style="65" customWidth="1"/>
    <col min="514" max="514" width="90" style="65" customWidth="1"/>
    <col min="515" max="768" width="9.140625" style="65"/>
    <col min="769" max="769" width="66.28515625" style="65" customWidth="1"/>
    <col min="770" max="770" width="90" style="65" customWidth="1"/>
    <col min="771" max="1024" width="9.140625" style="65"/>
    <col min="1025" max="1025" width="66.28515625" style="65" customWidth="1"/>
    <col min="1026" max="1026" width="90" style="65" customWidth="1"/>
    <col min="1027" max="1280" width="9.140625" style="65"/>
    <col min="1281" max="1281" width="66.28515625" style="65" customWidth="1"/>
    <col min="1282" max="1282" width="90" style="65" customWidth="1"/>
    <col min="1283" max="1536" width="9.140625" style="65"/>
    <col min="1537" max="1537" width="66.28515625" style="65" customWidth="1"/>
    <col min="1538" max="1538" width="90" style="65" customWidth="1"/>
    <col min="1539" max="1792" width="9.140625" style="65"/>
    <col min="1793" max="1793" width="66.28515625" style="65" customWidth="1"/>
    <col min="1794" max="1794" width="90" style="65" customWidth="1"/>
    <col min="1795" max="2048" width="9.140625" style="65"/>
    <col min="2049" max="2049" width="66.28515625" style="65" customWidth="1"/>
    <col min="2050" max="2050" width="90" style="65" customWidth="1"/>
    <col min="2051" max="2304" width="9.140625" style="65"/>
    <col min="2305" max="2305" width="66.28515625" style="65" customWidth="1"/>
    <col min="2306" max="2306" width="90" style="65" customWidth="1"/>
    <col min="2307" max="2560" width="9.140625" style="65"/>
    <col min="2561" max="2561" width="66.28515625" style="65" customWidth="1"/>
    <col min="2562" max="2562" width="90" style="65" customWidth="1"/>
    <col min="2563" max="2816" width="9.140625" style="65"/>
    <col min="2817" max="2817" width="66.28515625" style="65" customWidth="1"/>
    <col min="2818" max="2818" width="90" style="65" customWidth="1"/>
    <col min="2819" max="3072" width="9.140625" style="65"/>
    <col min="3073" max="3073" width="66.28515625" style="65" customWidth="1"/>
    <col min="3074" max="3074" width="90" style="65" customWidth="1"/>
    <col min="3075" max="3328" width="9.140625" style="65"/>
    <col min="3329" max="3329" width="66.28515625" style="65" customWidth="1"/>
    <col min="3330" max="3330" width="90" style="65" customWidth="1"/>
    <col min="3331" max="3584" width="9.140625" style="65"/>
    <col min="3585" max="3585" width="66.28515625" style="65" customWidth="1"/>
    <col min="3586" max="3586" width="90" style="65" customWidth="1"/>
    <col min="3587" max="3840" width="9.140625" style="65"/>
    <col min="3841" max="3841" width="66.28515625" style="65" customWidth="1"/>
    <col min="3842" max="3842" width="90" style="65" customWidth="1"/>
    <col min="3843" max="4096" width="9.140625" style="65"/>
    <col min="4097" max="4097" width="66.28515625" style="65" customWidth="1"/>
    <col min="4098" max="4098" width="90" style="65" customWidth="1"/>
    <col min="4099" max="4352" width="9.140625" style="65"/>
    <col min="4353" max="4353" width="66.28515625" style="65" customWidth="1"/>
    <col min="4354" max="4354" width="90" style="65" customWidth="1"/>
    <col min="4355" max="4608" width="9.140625" style="65"/>
    <col min="4609" max="4609" width="66.28515625" style="65" customWidth="1"/>
    <col min="4610" max="4610" width="90" style="65" customWidth="1"/>
    <col min="4611" max="4864" width="9.140625" style="65"/>
    <col min="4865" max="4865" width="66.28515625" style="65" customWidth="1"/>
    <col min="4866" max="4866" width="90" style="65" customWidth="1"/>
    <col min="4867" max="5120" width="9.140625" style="65"/>
    <col min="5121" max="5121" width="66.28515625" style="65" customWidth="1"/>
    <col min="5122" max="5122" width="90" style="65" customWidth="1"/>
    <col min="5123" max="5376" width="9.140625" style="65"/>
    <col min="5377" max="5377" width="66.28515625" style="65" customWidth="1"/>
    <col min="5378" max="5378" width="90" style="65" customWidth="1"/>
    <col min="5379" max="5632" width="9.140625" style="65"/>
    <col min="5633" max="5633" width="66.28515625" style="65" customWidth="1"/>
    <col min="5634" max="5634" width="90" style="65" customWidth="1"/>
    <col min="5635" max="5888" width="9.140625" style="65"/>
    <col min="5889" max="5889" width="66.28515625" style="65" customWidth="1"/>
    <col min="5890" max="5890" width="90" style="65" customWidth="1"/>
    <col min="5891" max="6144" width="9.140625" style="65"/>
    <col min="6145" max="6145" width="66.28515625" style="65" customWidth="1"/>
    <col min="6146" max="6146" width="90" style="65" customWidth="1"/>
    <col min="6147" max="6400" width="9.140625" style="65"/>
    <col min="6401" max="6401" width="66.28515625" style="65" customWidth="1"/>
    <col min="6402" max="6402" width="90" style="65" customWidth="1"/>
    <col min="6403" max="6656" width="9.140625" style="65"/>
    <col min="6657" max="6657" width="66.28515625" style="65" customWidth="1"/>
    <col min="6658" max="6658" width="90" style="65" customWidth="1"/>
    <col min="6659" max="6912" width="9.140625" style="65"/>
    <col min="6913" max="6913" width="66.28515625" style="65" customWidth="1"/>
    <col min="6914" max="6914" width="90" style="65" customWidth="1"/>
    <col min="6915" max="7168" width="9.140625" style="65"/>
    <col min="7169" max="7169" width="66.28515625" style="65" customWidth="1"/>
    <col min="7170" max="7170" width="90" style="65" customWidth="1"/>
    <col min="7171" max="7424" width="9.140625" style="65"/>
    <col min="7425" max="7425" width="66.28515625" style="65" customWidth="1"/>
    <col min="7426" max="7426" width="90" style="65" customWidth="1"/>
    <col min="7427" max="7680" width="9.140625" style="65"/>
    <col min="7681" max="7681" width="66.28515625" style="65" customWidth="1"/>
    <col min="7682" max="7682" width="90" style="65" customWidth="1"/>
    <col min="7683" max="7936" width="9.140625" style="65"/>
    <col min="7937" max="7937" width="66.28515625" style="65" customWidth="1"/>
    <col min="7938" max="7938" width="90" style="65" customWidth="1"/>
    <col min="7939" max="8192" width="9.140625" style="65"/>
    <col min="8193" max="8193" width="66.28515625" style="65" customWidth="1"/>
    <col min="8194" max="8194" width="90" style="65" customWidth="1"/>
    <col min="8195" max="8448" width="9.140625" style="65"/>
    <col min="8449" max="8449" width="66.28515625" style="65" customWidth="1"/>
    <col min="8450" max="8450" width="90" style="65" customWidth="1"/>
    <col min="8451" max="8704" width="9.140625" style="65"/>
    <col min="8705" max="8705" width="66.28515625" style="65" customWidth="1"/>
    <col min="8706" max="8706" width="90" style="65" customWidth="1"/>
    <col min="8707" max="8960" width="9.140625" style="65"/>
    <col min="8961" max="8961" width="66.28515625" style="65" customWidth="1"/>
    <col min="8962" max="8962" width="90" style="65" customWidth="1"/>
    <col min="8963" max="9216" width="9.140625" style="65"/>
    <col min="9217" max="9217" width="66.28515625" style="65" customWidth="1"/>
    <col min="9218" max="9218" width="90" style="65" customWidth="1"/>
    <col min="9219" max="9472" width="9.140625" style="65"/>
    <col min="9473" max="9473" width="66.28515625" style="65" customWidth="1"/>
    <col min="9474" max="9474" width="90" style="65" customWidth="1"/>
    <col min="9475" max="9728" width="9.140625" style="65"/>
    <col min="9729" max="9729" width="66.28515625" style="65" customWidth="1"/>
    <col min="9730" max="9730" width="90" style="65" customWidth="1"/>
    <col min="9731" max="9984" width="9.140625" style="65"/>
    <col min="9985" max="9985" width="66.28515625" style="65" customWidth="1"/>
    <col min="9986" max="9986" width="90" style="65" customWidth="1"/>
    <col min="9987" max="10240" width="9.140625" style="65"/>
    <col min="10241" max="10241" width="66.28515625" style="65" customWidth="1"/>
    <col min="10242" max="10242" width="90" style="65" customWidth="1"/>
    <col min="10243" max="10496" width="9.140625" style="65"/>
    <col min="10497" max="10497" width="66.28515625" style="65" customWidth="1"/>
    <col min="10498" max="10498" width="90" style="65" customWidth="1"/>
    <col min="10499" max="10752" width="9.140625" style="65"/>
    <col min="10753" max="10753" width="66.28515625" style="65" customWidth="1"/>
    <col min="10754" max="10754" width="90" style="65" customWidth="1"/>
    <col min="10755" max="11008" width="9.140625" style="65"/>
    <col min="11009" max="11009" width="66.28515625" style="65" customWidth="1"/>
    <col min="11010" max="11010" width="90" style="65" customWidth="1"/>
    <col min="11011" max="11264" width="9.140625" style="65"/>
    <col min="11265" max="11265" width="66.28515625" style="65" customWidth="1"/>
    <col min="11266" max="11266" width="90" style="65" customWidth="1"/>
    <col min="11267" max="11520" width="9.140625" style="65"/>
    <col min="11521" max="11521" width="66.28515625" style="65" customWidth="1"/>
    <col min="11522" max="11522" width="90" style="65" customWidth="1"/>
    <col min="11523" max="11776" width="9.140625" style="65"/>
    <col min="11777" max="11777" width="66.28515625" style="65" customWidth="1"/>
    <col min="11778" max="11778" width="90" style="65" customWidth="1"/>
    <col min="11779" max="12032" width="9.140625" style="65"/>
    <col min="12033" max="12033" width="66.28515625" style="65" customWidth="1"/>
    <col min="12034" max="12034" width="90" style="65" customWidth="1"/>
    <col min="12035" max="12288" width="9.140625" style="65"/>
    <col min="12289" max="12289" width="66.28515625" style="65" customWidth="1"/>
    <col min="12290" max="12290" width="90" style="65" customWidth="1"/>
    <col min="12291" max="12544" width="9.140625" style="65"/>
    <col min="12545" max="12545" width="66.28515625" style="65" customWidth="1"/>
    <col min="12546" max="12546" width="90" style="65" customWidth="1"/>
    <col min="12547" max="12800" width="9.140625" style="65"/>
    <col min="12801" max="12801" width="66.28515625" style="65" customWidth="1"/>
    <col min="12802" max="12802" width="90" style="65" customWidth="1"/>
    <col min="12803" max="13056" width="9.140625" style="65"/>
    <col min="13057" max="13057" width="66.28515625" style="65" customWidth="1"/>
    <col min="13058" max="13058" width="90" style="65" customWidth="1"/>
    <col min="13059" max="13312" width="9.140625" style="65"/>
    <col min="13313" max="13313" width="66.28515625" style="65" customWidth="1"/>
    <col min="13314" max="13314" width="90" style="65" customWidth="1"/>
    <col min="13315" max="13568" width="9.140625" style="65"/>
    <col min="13569" max="13569" width="66.28515625" style="65" customWidth="1"/>
    <col min="13570" max="13570" width="90" style="65" customWidth="1"/>
    <col min="13571" max="13824" width="9.140625" style="65"/>
    <col min="13825" max="13825" width="66.28515625" style="65" customWidth="1"/>
    <col min="13826" max="13826" width="90" style="65" customWidth="1"/>
    <col min="13827" max="14080" width="9.140625" style="65"/>
    <col min="14081" max="14081" width="66.28515625" style="65" customWidth="1"/>
    <col min="14082" max="14082" width="90" style="65" customWidth="1"/>
    <col min="14083" max="14336" width="9.140625" style="65"/>
    <col min="14337" max="14337" width="66.28515625" style="65" customWidth="1"/>
    <col min="14338" max="14338" width="90" style="65" customWidth="1"/>
    <col min="14339" max="14592" width="9.140625" style="65"/>
    <col min="14593" max="14593" width="66.28515625" style="65" customWidth="1"/>
    <col min="14594" max="14594" width="90" style="65" customWidth="1"/>
    <col min="14595" max="14848" width="9.140625" style="65"/>
    <col min="14849" max="14849" width="66.28515625" style="65" customWidth="1"/>
    <col min="14850" max="14850" width="90" style="65" customWidth="1"/>
    <col min="14851" max="15104" width="9.140625" style="65"/>
    <col min="15105" max="15105" width="66.28515625" style="65" customWidth="1"/>
    <col min="15106" max="15106" width="90" style="65" customWidth="1"/>
    <col min="15107" max="15360" width="9.140625" style="65"/>
    <col min="15361" max="15361" width="66.28515625" style="65" customWidth="1"/>
    <col min="15362" max="15362" width="90" style="65" customWidth="1"/>
    <col min="15363" max="15616" width="9.140625" style="65"/>
    <col min="15617" max="15617" width="66.28515625" style="65" customWidth="1"/>
    <col min="15618" max="15618" width="90" style="65" customWidth="1"/>
    <col min="15619" max="15872" width="9.140625" style="65"/>
    <col min="15873" max="15873" width="66.28515625" style="65" customWidth="1"/>
    <col min="15874" max="15874" width="90" style="65" customWidth="1"/>
    <col min="15875" max="16128" width="9.140625" style="65"/>
    <col min="16129" max="16129" width="66.28515625" style="65" customWidth="1"/>
    <col min="16130" max="16130" width="90" style="65" customWidth="1"/>
    <col min="16131" max="16384" width="9.140625" style="65"/>
  </cols>
  <sheetData>
    <row r="1" spans="1:2" x14ac:dyDescent="0.25">
      <c r="A1" s="188" t="s">
        <v>333</v>
      </c>
      <c r="B1" s="188" t="s">
        <v>334</v>
      </c>
    </row>
    <row r="2" spans="1:2" ht="75" x14ac:dyDescent="0.25">
      <c r="A2" s="189" t="s">
        <v>335</v>
      </c>
      <c r="B2" s="189" t="s">
        <v>336</v>
      </c>
    </row>
    <row r="3" spans="1:2" ht="56.25" x14ac:dyDescent="0.25">
      <c r="A3" s="189" t="s">
        <v>337</v>
      </c>
      <c r="B3" s="189" t="s">
        <v>338</v>
      </c>
    </row>
    <row r="4" spans="1:2" ht="37.5" x14ac:dyDescent="0.25">
      <c r="A4" s="189" t="s">
        <v>310</v>
      </c>
      <c r="B4" s="189" t="s">
        <v>311</v>
      </c>
    </row>
    <row r="5" spans="1:2" ht="37.5" x14ac:dyDescent="0.25">
      <c r="A5" s="189" t="s">
        <v>339</v>
      </c>
      <c r="B5" s="189" t="s">
        <v>340</v>
      </c>
    </row>
    <row r="6" spans="1:2" ht="56.25" x14ac:dyDescent="0.25">
      <c r="A6" s="189" t="s">
        <v>341</v>
      </c>
      <c r="B6" s="189" t="s">
        <v>342</v>
      </c>
    </row>
    <row r="7" spans="1:2" ht="56.25" x14ac:dyDescent="0.25">
      <c r="A7" s="189" t="s">
        <v>343</v>
      </c>
      <c r="B7" s="189" t="s">
        <v>344</v>
      </c>
    </row>
    <row r="8" spans="1:2" ht="37.5" x14ac:dyDescent="0.25">
      <c r="A8" s="189" t="s">
        <v>345</v>
      </c>
      <c r="B8" s="189" t="s">
        <v>346</v>
      </c>
    </row>
    <row r="9" spans="1:2" ht="56.25" x14ac:dyDescent="0.25">
      <c r="A9" s="189" t="s">
        <v>347</v>
      </c>
      <c r="B9" s="189" t="s">
        <v>348</v>
      </c>
    </row>
    <row r="10" spans="1:2" ht="75" x14ac:dyDescent="0.25">
      <c r="A10" s="189" t="s">
        <v>349</v>
      </c>
      <c r="B10" s="189" t="s">
        <v>350</v>
      </c>
    </row>
  </sheetData>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B17"/>
  <sheetViews>
    <sheetView topLeftCell="A12" workbookViewId="0">
      <selection activeCell="B15" sqref="B15"/>
    </sheetView>
  </sheetViews>
  <sheetFormatPr defaultRowHeight="15" x14ac:dyDescent="0.25"/>
  <cols>
    <col min="1" max="1" width="38.28515625"/>
    <col min="2" max="2" width="62.140625" customWidth="1"/>
  </cols>
  <sheetData>
    <row r="1" spans="1:2" ht="15.75" x14ac:dyDescent="0.25">
      <c r="A1" s="196"/>
    </row>
    <row r="2" spans="1:2" ht="15.75" x14ac:dyDescent="0.25">
      <c r="A2" s="196"/>
    </row>
    <row r="3" spans="1:2" x14ac:dyDescent="0.25">
      <c r="A3" s="197" t="s">
        <v>353</v>
      </c>
    </row>
    <row r="4" spans="1:2" ht="15.75" x14ac:dyDescent="0.25">
      <c r="A4" s="198"/>
    </row>
    <row r="6" spans="1:2" x14ac:dyDescent="0.25">
      <c r="A6" s="223" t="s">
        <v>355</v>
      </c>
      <c r="B6" s="223" t="s">
        <v>356</v>
      </c>
    </row>
    <row r="7" spans="1:2" ht="96" customHeight="1" x14ac:dyDescent="0.25">
      <c r="A7" s="224" t="s">
        <v>410</v>
      </c>
      <c r="B7" s="224" t="s">
        <v>414</v>
      </c>
    </row>
    <row r="8" spans="1:2" ht="168.75" customHeight="1" x14ac:dyDescent="0.25">
      <c r="A8" s="225" t="s">
        <v>411</v>
      </c>
      <c r="B8" s="225" t="s">
        <v>415</v>
      </c>
    </row>
    <row r="9" spans="1:2" ht="160.5" customHeight="1" x14ac:dyDescent="0.25">
      <c r="A9" s="226" t="s">
        <v>412</v>
      </c>
      <c r="B9" s="224" t="s">
        <v>416</v>
      </c>
    </row>
    <row r="10" spans="1:2" ht="73.5" customHeight="1" x14ac:dyDescent="0.25">
      <c r="A10" s="227" t="s">
        <v>393</v>
      </c>
      <c r="B10" s="225" t="s">
        <v>417</v>
      </c>
    </row>
    <row r="11" spans="1:2" ht="93" customHeight="1" x14ac:dyDescent="0.25">
      <c r="A11" s="228" t="s">
        <v>396</v>
      </c>
      <c r="B11" s="224" t="s">
        <v>418</v>
      </c>
    </row>
    <row r="12" spans="1:2" ht="119.25" customHeight="1" x14ac:dyDescent="0.25">
      <c r="A12" s="229" t="s">
        <v>413</v>
      </c>
      <c r="B12" s="230" t="s">
        <v>419</v>
      </c>
    </row>
    <row r="13" spans="1:2" ht="134.25" customHeight="1" x14ac:dyDescent="0.25">
      <c r="A13" s="228" t="s">
        <v>404</v>
      </c>
      <c r="B13" s="224" t="s">
        <v>420</v>
      </c>
    </row>
    <row r="14" spans="1:2" ht="162.75" customHeight="1" x14ac:dyDescent="0.25">
      <c r="A14" s="227" t="s">
        <v>408</v>
      </c>
      <c r="B14" s="225" t="s">
        <v>421</v>
      </c>
    </row>
    <row r="15" spans="1:2" ht="52.5" customHeight="1" x14ac:dyDescent="0.25">
      <c r="A15" s="228" t="s">
        <v>303</v>
      </c>
      <c r="B15" s="224" t="s">
        <v>304</v>
      </c>
    </row>
    <row r="16" spans="1:2" x14ac:dyDescent="0.25">
      <c r="A16" s="222"/>
    </row>
    <row r="17" spans="1:1" ht="15.75" x14ac:dyDescent="0.25">
      <c r="A17" s="196"/>
    </row>
  </sheetData>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C129"/>
  <sheetViews>
    <sheetView zoomScale="60" zoomScaleNormal="60" workbookViewId="0">
      <selection sqref="A1:B1048576"/>
    </sheetView>
  </sheetViews>
  <sheetFormatPr defaultColWidth="38.28515625" defaultRowHeight="15" x14ac:dyDescent="0.25"/>
  <sheetData>
    <row r="1" spans="1:3" ht="15.75" x14ac:dyDescent="0.25">
      <c r="A1" s="196"/>
    </row>
    <row r="2" spans="1:3" ht="15.75" x14ac:dyDescent="0.25">
      <c r="A2" s="196"/>
    </row>
    <row r="3" spans="1:3" x14ac:dyDescent="0.25">
      <c r="A3" s="197" t="s">
        <v>353</v>
      </c>
    </row>
    <row r="4" spans="1:3" ht="16.5" thickBot="1" x14ac:dyDescent="0.3">
      <c r="A4" s="198"/>
    </row>
    <row r="5" spans="1:3" ht="16.5" thickTop="1" thickBot="1" x14ac:dyDescent="0.3">
      <c r="A5" s="566" t="s">
        <v>354</v>
      </c>
      <c r="B5" s="567"/>
      <c r="C5" s="568"/>
    </row>
    <row r="6" spans="1:3" ht="16.5" thickTop="1" thickBot="1" x14ac:dyDescent="0.3">
      <c r="A6" s="199" t="s">
        <v>355</v>
      </c>
      <c r="B6" s="200" t="s">
        <v>356</v>
      </c>
      <c r="C6" s="200" t="s">
        <v>318</v>
      </c>
    </row>
    <row r="7" spans="1:3" ht="90" customHeight="1" thickTop="1" x14ac:dyDescent="0.25">
      <c r="A7" s="580" t="s">
        <v>410</v>
      </c>
      <c r="B7" s="569" t="s">
        <v>357</v>
      </c>
      <c r="C7" s="205" t="s">
        <v>358</v>
      </c>
    </row>
    <row r="8" spans="1:3" ht="38.25" x14ac:dyDescent="0.25">
      <c r="A8" s="581"/>
      <c r="B8" s="570"/>
      <c r="C8" s="205" t="s">
        <v>359</v>
      </c>
    </row>
    <row r="9" spans="1:3" ht="25.5" x14ac:dyDescent="0.25">
      <c r="A9" s="581"/>
      <c r="B9" s="570"/>
      <c r="C9" s="205" t="s">
        <v>360</v>
      </c>
    </row>
    <row r="10" spans="1:3" ht="25.5" x14ac:dyDescent="0.25">
      <c r="A10" s="581"/>
      <c r="B10" s="570"/>
      <c r="C10" s="205" t="s">
        <v>361</v>
      </c>
    </row>
    <row r="11" spans="1:3" x14ac:dyDescent="0.25">
      <c r="A11" s="581"/>
      <c r="B11" s="570"/>
      <c r="C11" s="205" t="s">
        <v>362</v>
      </c>
    </row>
    <row r="12" spans="1:3" x14ac:dyDescent="0.25">
      <c r="A12" s="581"/>
      <c r="B12" s="570"/>
      <c r="C12" s="206" t="s">
        <v>363</v>
      </c>
    </row>
    <row r="13" spans="1:3" x14ac:dyDescent="0.25">
      <c r="A13" s="581"/>
      <c r="B13" s="570"/>
      <c r="C13" s="206" t="s">
        <v>364</v>
      </c>
    </row>
    <row r="14" spans="1:3" x14ac:dyDescent="0.25">
      <c r="A14" s="581"/>
      <c r="B14" s="570"/>
      <c r="C14" s="206" t="s">
        <v>365</v>
      </c>
    </row>
    <row r="15" spans="1:3" x14ac:dyDescent="0.25">
      <c r="A15" s="581"/>
      <c r="B15" s="570"/>
      <c r="C15" s="206" t="s">
        <v>366</v>
      </c>
    </row>
    <row r="16" spans="1:3" x14ac:dyDescent="0.25">
      <c r="A16" s="581"/>
      <c r="B16" s="570"/>
      <c r="C16" s="206" t="s">
        <v>367</v>
      </c>
    </row>
    <row r="17" spans="1:3" x14ac:dyDescent="0.25">
      <c r="A17" s="581"/>
      <c r="B17" s="570"/>
      <c r="C17" s="206" t="s">
        <v>368</v>
      </c>
    </row>
    <row r="18" spans="1:3" ht="15.75" thickBot="1" x14ac:dyDescent="0.3">
      <c r="A18" s="582"/>
      <c r="B18" s="571"/>
      <c r="C18" s="207" t="s">
        <v>369</v>
      </c>
    </row>
    <row r="19" spans="1:3" ht="26.25" customHeight="1" thickTop="1" x14ac:dyDescent="0.25">
      <c r="A19" s="208"/>
      <c r="B19" s="572" t="s">
        <v>370</v>
      </c>
      <c r="C19" s="212" t="s">
        <v>371</v>
      </c>
    </row>
    <row r="20" spans="1:3" ht="63.75" x14ac:dyDescent="0.25">
      <c r="A20" s="209" t="s">
        <v>411</v>
      </c>
      <c r="B20" s="573"/>
      <c r="C20" s="212" t="s">
        <v>372</v>
      </c>
    </row>
    <row r="21" spans="1:3" x14ac:dyDescent="0.25">
      <c r="A21" s="210"/>
      <c r="B21" s="573"/>
      <c r="C21" s="213" t="s">
        <v>363</v>
      </c>
    </row>
    <row r="22" spans="1:3" x14ac:dyDescent="0.25">
      <c r="A22" s="210"/>
      <c r="B22" s="573"/>
      <c r="C22" s="213" t="s">
        <v>364</v>
      </c>
    </row>
    <row r="23" spans="1:3" x14ac:dyDescent="0.25">
      <c r="A23" s="210"/>
      <c r="B23" s="573"/>
      <c r="C23" s="213" t="s">
        <v>365</v>
      </c>
    </row>
    <row r="24" spans="1:3" x14ac:dyDescent="0.25">
      <c r="A24" s="210"/>
      <c r="B24" s="573"/>
      <c r="C24" s="213" t="s">
        <v>366</v>
      </c>
    </row>
    <row r="25" spans="1:3" x14ac:dyDescent="0.25">
      <c r="A25" s="210"/>
      <c r="B25" s="573"/>
      <c r="C25" s="213" t="s">
        <v>367</v>
      </c>
    </row>
    <row r="26" spans="1:3" x14ac:dyDescent="0.25">
      <c r="A26" s="210"/>
      <c r="B26" s="573"/>
      <c r="C26" s="212" t="s">
        <v>373</v>
      </c>
    </row>
    <row r="27" spans="1:3" x14ac:dyDescent="0.25">
      <c r="A27" s="210"/>
      <c r="B27" s="573"/>
      <c r="C27" s="213" t="s">
        <v>363</v>
      </c>
    </row>
    <row r="28" spans="1:3" x14ac:dyDescent="0.25">
      <c r="A28" s="210"/>
      <c r="B28" s="573"/>
      <c r="C28" s="213" t="s">
        <v>364</v>
      </c>
    </row>
    <row r="29" spans="1:3" x14ac:dyDescent="0.25">
      <c r="A29" s="210"/>
      <c r="B29" s="573"/>
      <c r="C29" s="213" t="s">
        <v>365</v>
      </c>
    </row>
    <row r="30" spans="1:3" x14ac:dyDescent="0.25">
      <c r="A30" s="210"/>
      <c r="B30" s="573"/>
      <c r="C30" s="213" t="s">
        <v>366</v>
      </c>
    </row>
    <row r="31" spans="1:3" x14ac:dyDescent="0.25">
      <c r="A31" s="210"/>
      <c r="B31" s="573"/>
      <c r="C31" s="213" t="s">
        <v>367</v>
      </c>
    </row>
    <row r="32" spans="1:3" ht="38.25" x14ac:dyDescent="0.25">
      <c r="A32" s="210"/>
      <c r="B32" s="573"/>
      <c r="C32" s="212" t="s">
        <v>374</v>
      </c>
    </row>
    <row r="33" spans="1:3" x14ac:dyDescent="0.25">
      <c r="A33" s="210"/>
      <c r="B33" s="573"/>
      <c r="C33" s="212" t="s">
        <v>372</v>
      </c>
    </row>
    <row r="34" spans="1:3" x14ac:dyDescent="0.25">
      <c r="A34" s="210"/>
      <c r="B34" s="573"/>
      <c r="C34" s="213" t="s">
        <v>363</v>
      </c>
    </row>
    <row r="35" spans="1:3" x14ac:dyDescent="0.25">
      <c r="A35" s="210"/>
      <c r="B35" s="573"/>
      <c r="C35" s="213" t="s">
        <v>364</v>
      </c>
    </row>
    <row r="36" spans="1:3" x14ac:dyDescent="0.25">
      <c r="A36" s="210"/>
      <c r="B36" s="573"/>
      <c r="C36" s="213" t="s">
        <v>365</v>
      </c>
    </row>
    <row r="37" spans="1:3" x14ac:dyDescent="0.25">
      <c r="A37" s="210"/>
      <c r="B37" s="573"/>
      <c r="C37" s="213" t="s">
        <v>366</v>
      </c>
    </row>
    <row r="38" spans="1:3" x14ac:dyDescent="0.25">
      <c r="A38" s="210"/>
      <c r="B38" s="573"/>
      <c r="C38" s="213" t="s">
        <v>367</v>
      </c>
    </row>
    <row r="39" spans="1:3" x14ac:dyDescent="0.25">
      <c r="A39" s="210"/>
      <c r="B39" s="573"/>
      <c r="C39" s="212" t="s">
        <v>373</v>
      </c>
    </row>
    <row r="40" spans="1:3" x14ac:dyDescent="0.25">
      <c r="A40" s="210"/>
      <c r="B40" s="573"/>
      <c r="C40" s="213" t="s">
        <v>363</v>
      </c>
    </row>
    <row r="41" spans="1:3" x14ac:dyDescent="0.25">
      <c r="A41" s="210"/>
      <c r="B41" s="573"/>
      <c r="C41" s="213" t="s">
        <v>364</v>
      </c>
    </row>
    <row r="42" spans="1:3" x14ac:dyDescent="0.25">
      <c r="A42" s="210"/>
      <c r="B42" s="573"/>
      <c r="C42" s="213" t="s">
        <v>365</v>
      </c>
    </row>
    <row r="43" spans="1:3" x14ac:dyDescent="0.25">
      <c r="A43" s="210"/>
      <c r="B43" s="573"/>
      <c r="C43" s="213" t="s">
        <v>366</v>
      </c>
    </row>
    <row r="44" spans="1:3" x14ac:dyDescent="0.25">
      <c r="A44" s="210"/>
      <c r="B44" s="573"/>
      <c r="C44" s="213" t="s">
        <v>375</v>
      </c>
    </row>
    <row r="45" spans="1:3" ht="38.25" x14ac:dyDescent="0.25">
      <c r="A45" s="210"/>
      <c r="B45" s="573"/>
      <c r="C45" s="212" t="s">
        <v>376</v>
      </c>
    </row>
    <row r="46" spans="1:3" x14ac:dyDescent="0.25">
      <c r="A46" s="210"/>
      <c r="B46" s="573"/>
      <c r="C46" s="212" t="s">
        <v>372</v>
      </c>
    </row>
    <row r="47" spans="1:3" x14ac:dyDescent="0.25">
      <c r="A47" s="210"/>
      <c r="B47" s="573"/>
      <c r="C47" s="213" t="s">
        <v>363</v>
      </c>
    </row>
    <row r="48" spans="1:3" x14ac:dyDescent="0.25">
      <c r="A48" s="210"/>
      <c r="B48" s="573"/>
      <c r="C48" s="213" t="s">
        <v>364</v>
      </c>
    </row>
    <row r="49" spans="1:3" x14ac:dyDescent="0.25">
      <c r="A49" s="210"/>
      <c r="B49" s="573"/>
      <c r="C49" s="213" t="s">
        <v>365</v>
      </c>
    </row>
    <row r="50" spans="1:3" x14ac:dyDescent="0.25">
      <c r="A50" s="210"/>
      <c r="B50" s="573"/>
      <c r="C50" s="213" t="s">
        <v>366</v>
      </c>
    </row>
    <row r="51" spans="1:3" x14ac:dyDescent="0.25">
      <c r="A51" s="210"/>
      <c r="B51" s="573"/>
      <c r="C51" s="213" t="s">
        <v>367</v>
      </c>
    </row>
    <row r="52" spans="1:3" ht="38.25" x14ac:dyDescent="0.25">
      <c r="A52" s="210"/>
      <c r="B52" s="573"/>
      <c r="C52" s="212" t="s">
        <v>377</v>
      </c>
    </row>
    <row r="53" spans="1:3" x14ac:dyDescent="0.25">
      <c r="A53" s="210"/>
      <c r="B53" s="573"/>
      <c r="C53" s="212" t="s">
        <v>372</v>
      </c>
    </row>
    <row r="54" spans="1:3" x14ac:dyDescent="0.25">
      <c r="A54" s="210"/>
      <c r="B54" s="573"/>
      <c r="C54" s="213" t="s">
        <v>363</v>
      </c>
    </row>
    <row r="55" spans="1:3" x14ac:dyDescent="0.25">
      <c r="A55" s="210"/>
      <c r="B55" s="573"/>
      <c r="C55" s="213" t="s">
        <v>364</v>
      </c>
    </row>
    <row r="56" spans="1:3" x14ac:dyDescent="0.25">
      <c r="A56" s="210"/>
      <c r="B56" s="573"/>
      <c r="C56" s="213" t="s">
        <v>365</v>
      </c>
    </row>
    <row r="57" spans="1:3" x14ac:dyDescent="0.25">
      <c r="A57" s="210"/>
      <c r="B57" s="573"/>
      <c r="C57" s="213" t="s">
        <v>366</v>
      </c>
    </row>
    <row r="58" spans="1:3" x14ac:dyDescent="0.25">
      <c r="A58" s="210"/>
      <c r="B58" s="573"/>
      <c r="C58" s="213" t="s">
        <v>367</v>
      </c>
    </row>
    <row r="59" spans="1:3" x14ac:dyDescent="0.25">
      <c r="A59" s="210"/>
      <c r="B59" s="573"/>
      <c r="C59" s="212" t="s">
        <v>373</v>
      </c>
    </row>
    <row r="60" spans="1:3" x14ac:dyDescent="0.25">
      <c r="A60" s="210"/>
      <c r="B60" s="573"/>
      <c r="C60" s="213" t="s">
        <v>363</v>
      </c>
    </row>
    <row r="61" spans="1:3" x14ac:dyDescent="0.25">
      <c r="A61" s="210"/>
      <c r="B61" s="573"/>
      <c r="C61" s="213" t="s">
        <v>364</v>
      </c>
    </row>
    <row r="62" spans="1:3" x14ac:dyDescent="0.25">
      <c r="A62" s="210"/>
      <c r="B62" s="573"/>
      <c r="C62" s="213" t="s">
        <v>365</v>
      </c>
    </row>
    <row r="63" spans="1:3" x14ac:dyDescent="0.25">
      <c r="A63" s="210"/>
      <c r="B63" s="573"/>
      <c r="C63" s="213" t="s">
        <v>366</v>
      </c>
    </row>
    <row r="64" spans="1:3" ht="15.75" thickBot="1" x14ac:dyDescent="0.3">
      <c r="A64" s="211"/>
      <c r="B64" s="574"/>
      <c r="C64" s="214" t="s">
        <v>375</v>
      </c>
    </row>
    <row r="65" spans="1:3" ht="28.5" thickTop="1" x14ac:dyDescent="0.25">
      <c r="A65" s="201" t="s">
        <v>378</v>
      </c>
      <c r="B65" s="569" t="s">
        <v>380</v>
      </c>
      <c r="C65" s="215" t="s">
        <v>381</v>
      </c>
    </row>
    <row r="66" spans="1:3" ht="89.25" x14ac:dyDescent="0.25">
      <c r="A66" s="202" t="s">
        <v>379</v>
      </c>
      <c r="B66" s="570"/>
      <c r="C66" s="215" t="s">
        <v>382</v>
      </c>
    </row>
    <row r="67" spans="1:3" ht="40.5" x14ac:dyDescent="0.25">
      <c r="A67" s="203"/>
      <c r="B67" s="570"/>
      <c r="C67" s="215" t="s">
        <v>383</v>
      </c>
    </row>
    <row r="68" spans="1:3" ht="27.75" x14ac:dyDescent="0.25">
      <c r="A68" s="203"/>
      <c r="B68" s="570"/>
      <c r="C68" s="215" t="s">
        <v>384</v>
      </c>
    </row>
    <row r="69" spans="1:3" ht="25.5" x14ac:dyDescent="0.25">
      <c r="A69" s="203"/>
      <c r="B69" s="570"/>
      <c r="C69" s="205" t="s">
        <v>385</v>
      </c>
    </row>
    <row r="70" spans="1:3" x14ac:dyDescent="0.25">
      <c r="A70" s="203"/>
      <c r="B70" s="570"/>
      <c r="C70" s="206" t="s">
        <v>386</v>
      </c>
    </row>
    <row r="71" spans="1:3" x14ac:dyDescent="0.25">
      <c r="A71" s="203"/>
      <c r="B71" s="570"/>
      <c r="C71" s="206" t="s">
        <v>387</v>
      </c>
    </row>
    <row r="72" spans="1:3" x14ac:dyDescent="0.25">
      <c r="A72" s="203"/>
      <c r="B72" s="570"/>
      <c r="C72" s="206" t="s">
        <v>388</v>
      </c>
    </row>
    <row r="73" spans="1:3" x14ac:dyDescent="0.25">
      <c r="A73" s="203"/>
      <c r="B73" s="570"/>
      <c r="C73" s="206" t="s">
        <v>389</v>
      </c>
    </row>
    <row r="74" spans="1:3" x14ac:dyDescent="0.25">
      <c r="A74" s="203"/>
      <c r="B74" s="570"/>
      <c r="C74" s="206" t="s">
        <v>390</v>
      </c>
    </row>
    <row r="75" spans="1:3" ht="40.5" x14ac:dyDescent="0.25">
      <c r="A75" s="203"/>
      <c r="B75" s="570"/>
      <c r="C75" s="215" t="s">
        <v>391</v>
      </c>
    </row>
    <row r="76" spans="1:3" x14ac:dyDescent="0.25">
      <c r="A76" s="203"/>
      <c r="B76" s="570"/>
      <c r="C76" s="205" t="s">
        <v>392</v>
      </c>
    </row>
    <row r="77" spans="1:3" x14ac:dyDescent="0.25">
      <c r="A77" s="203"/>
      <c r="B77" s="570"/>
      <c r="C77" s="206" t="s">
        <v>386</v>
      </c>
    </row>
    <row r="78" spans="1:3" x14ac:dyDescent="0.25">
      <c r="A78" s="203"/>
      <c r="B78" s="570"/>
      <c r="C78" s="206" t="s">
        <v>387</v>
      </c>
    </row>
    <row r="79" spans="1:3" x14ac:dyDescent="0.25">
      <c r="A79" s="203"/>
      <c r="B79" s="570"/>
      <c r="C79" s="206" t="s">
        <v>388</v>
      </c>
    </row>
    <row r="80" spans="1:3" x14ac:dyDescent="0.25">
      <c r="A80" s="203"/>
      <c r="B80" s="570"/>
      <c r="C80" s="206" t="s">
        <v>389</v>
      </c>
    </row>
    <row r="81" spans="1:3" ht="15.75" thickBot="1" x14ac:dyDescent="0.3">
      <c r="A81" s="204"/>
      <c r="B81" s="571"/>
      <c r="C81" s="216" t="s">
        <v>390</v>
      </c>
    </row>
    <row r="82" spans="1:3" ht="203.25" customHeight="1" thickTop="1" x14ac:dyDescent="0.25">
      <c r="A82" s="575" t="s">
        <v>393</v>
      </c>
      <c r="B82" s="572" t="s">
        <v>394</v>
      </c>
      <c r="C82" s="212" t="s">
        <v>392</v>
      </c>
    </row>
    <row r="83" spans="1:3" x14ac:dyDescent="0.25">
      <c r="A83" s="576"/>
      <c r="B83" s="573"/>
      <c r="C83" s="213" t="s">
        <v>386</v>
      </c>
    </row>
    <row r="84" spans="1:3" x14ac:dyDescent="0.25">
      <c r="A84" s="576"/>
      <c r="B84" s="573"/>
      <c r="C84" s="213" t="s">
        <v>387</v>
      </c>
    </row>
    <row r="85" spans="1:3" x14ac:dyDescent="0.25">
      <c r="A85" s="576"/>
      <c r="B85" s="573"/>
      <c r="C85" s="213" t="s">
        <v>388</v>
      </c>
    </row>
    <row r="86" spans="1:3" x14ac:dyDescent="0.25">
      <c r="A86" s="576"/>
      <c r="B86" s="573"/>
      <c r="C86" s="213" t="s">
        <v>389</v>
      </c>
    </row>
    <row r="87" spans="1:3" x14ac:dyDescent="0.25">
      <c r="A87" s="576"/>
      <c r="B87" s="573"/>
      <c r="C87" s="213" t="s">
        <v>390</v>
      </c>
    </row>
    <row r="88" spans="1:3" ht="25.5" x14ac:dyDescent="0.25">
      <c r="A88" s="576"/>
      <c r="B88" s="573"/>
      <c r="C88" s="212" t="s">
        <v>395</v>
      </c>
    </row>
    <row r="89" spans="1:3" x14ac:dyDescent="0.25">
      <c r="A89" s="576"/>
      <c r="B89" s="573"/>
      <c r="C89" s="213" t="s">
        <v>363</v>
      </c>
    </row>
    <row r="90" spans="1:3" x14ac:dyDescent="0.25">
      <c r="A90" s="576"/>
      <c r="B90" s="573"/>
      <c r="C90" s="213" t="s">
        <v>364</v>
      </c>
    </row>
    <row r="91" spans="1:3" x14ac:dyDescent="0.25">
      <c r="A91" s="576"/>
      <c r="B91" s="573"/>
      <c r="C91" s="213" t="s">
        <v>365</v>
      </c>
    </row>
    <row r="92" spans="1:3" x14ac:dyDescent="0.25">
      <c r="A92" s="576"/>
      <c r="B92" s="573"/>
      <c r="C92" s="213" t="s">
        <v>366</v>
      </c>
    </row>
    <row r="93" spans="1:3" ht="15.75" thickBot="1" x14ac:dyDescent="0.3">
      <c r="A93" s="577"/>
      <c r="B93" s="574"/>
      <c r="C93" s="214" t="s">
        <v>367</v>
      </c>
    </row>
    <row r="94" spans="1:3" ht="290.25" customHeight="1" thickTop="1" x14ac:dyDescent="0.25">
      <c r="A94" s="578" t="s">
        <v>396</v>
      </c>
      <c r="B94" s="569" t="s">
        <v>397</v>
      </c>
      <c r="C94" s="205" t="s">
        <v>392</v>
      </c>
    </row>
    <row r="95" spans="1:3" x14ac:dyDescent="0.25">
      <c r="A95" s="583"/>
      <c r="B95" s="570"/>
      <c r="C95" s="206" t="s">
        <v>386</v>
      </c>
    </row>
    <row r="96" spans="1:3" x14ac:dyDescent="0.25">
      <c r="A96" s="583"/>
      <c r="B96" s="570"/>
      <c r="C96" s="206" t="s">
        <v>387</v>
      </c>
    </row>
    <row r="97" spans="1:3" x14ac:dyDescent="0.25">
      <c r="A97" s="583"/>
      <c r="B97" s="570"/>
      <c r="C97" s="206" t="s">
        <v>388</v>
      </c>
    </row>
    <row r="98" spans="1:3" x14ac:dyDescent="0.25">
      <c r="A98" s="583"/>
      <c r="B98" s="570"/>
      <c r="C98" s="206" t="s">
        <v>389</v>
      </c>
    </row>
    <row r="99" spans="1:3" x14ac:dyDescent="0.25">
      <c r="A99" s="583"/>
      <c r="B99" s="570"/>
      <c r="C99" s="206" t="s">
        <v>390</v>
      </c>
    </row>
    <row r="100" spans="1:3" ht="15.75" thickBot="1" x14ac:dyDescent="0.3">
      <c r="A100" s="579"/>
      <c r="B100" s="571"/>
      <c r="C100" s="217"/>
    </row>
    <row r="101" spans="1:3" ht="26.25" thickTop="1" x14ac:dyDescent="0.25">
      <c r="A101" s="208" t="s">
        <v>398</v>
      </c>
      <c r="B101" s="212" t="s">
        <v>400</v>
      </c>
      <c r="C101" s="212" t="s">
        <v>392</v>
      </c>
    </row>
    <row r="102" spans="1:3" ht="63.75" x14ac:dyDescent="0.25">
      <c r="A102" s="209" t="s">
        <v>399</v>
      </c>
      <c r="B102" s="212" t="s">
        <v>401</v>
      </c>
      <c r="C102" s="213" t="s">
        <v>386</v>
      </c>
    </row>
    <row r="103" spans="1:3" ht="51" x14ac:dyDescent="0.25">
      <c r="A103" s="210"/>
      <c r="B103" s="212" t="s">
        <v>402</v>
      </c>
      <c r="C103" s="213" t="s">
        <v>387</v>
      </c>
    </row>
    <row r="104" spans="1:3" ht="25.5" x14ac:dyDescent="0.25">
      <c r="A104" s="210"/>
      <c r="B104" s="212" t="s">
        <v>403</v>
      </c>
      <c r="C104" s="213" t="s">
        <v>388</v>
      </c>
    </row>
    <row r="105" spans="1:3" x14ac:dyDescent="0.25">
      <c r="A105" s="210"/>
      <c r="B105" s="218"/>
      <c r="C105" s="213" t="s">
        <v>389</v>
      </c>
    </row>
    <row r="106" spans="1:3" ht="15.75" thickBot="1" x14ac:dyDescent="0.3">
      <c r="A106" s="211"/>
      <c r="B106" s="219"/>
      <c r="C106" s="214" t="s">
        <v>390</v>
      </c>
    </row>
    <row r="107" spans="1:3" ht="228.75" customHeight="1" thickTop="1" x14ac:dyDescent="0.25">
      <c r="A107" s="578" t="s">
        <v>404</v>
      </c>
      <c r="B107" s="569" t="s">
        <v>405</v>
      </c>
      <c r="C107" s="205" t="s">
        <v>392</v>
      </c>
    </row>
    <row r="108" spans="1:3" x14ac:dyDescent="0.25">
      <c r="A108" s="583"/>
      <c r="B108" s="570"/>
      <c r="C108" s="206" t="s">
        <v>386</v>
      </c>
    </row>
    <row r="109" spans="1:3" x14ac:dyDescent="0.25">
      <c r="A109" s="583"/>
      <c r="B109" s="570"/>
      <c r="C109" s="206" t="s">
        <v>387</v>
      </c>
    </row>
    <row r="110" spans="1:3" x14ac:dyDescent="0.25">
      <c r="A110" s="583"/>
      <c r="B110" s="570"/>
      <c r="C110" s="206" t="s">
        <v>388</v>
      </c>
    </row>
    <row r="111" spans="1:3" x14ac:dyDescent="0.25">
      <c r="A111" s="583"/>
      <c r="B111" s="570"/>
      <c r="C111" s="206" t="s">
        <v>406</v>
      </c>
    </row>
    <row r="112" spans="1:3" x14ac:dyDescent="0.25">
      <c r="A112" s="583"/>
      <c r="B112" s="570"/>
      <c r="C112" s="206" t="s">
        <v>390</v>
      </c>
    </row>
    <row r="113" spans="1:3" ht="38.25" x14ac:dyDescent="0.25">
      <c r="A113" s="583"/>
      <c r="B113" s="570"/>
      <c r="C113" s="205" t="s">
        <v>407</v>
      </c>
    </row>
    <row r="114" spans="1:3" x14ac:dyDescent="0.25">
      <c r="A114" s="583"/>
      <c r="B114" s="570"/>
      <c r="C114" s="206" t="s">
        <v>363</v>
      </c>
    </row>
    <row r="115" spans="1:3" x14ac:dyDescent="0.25">
      <c r="A115" s="583"/>
      <c r="B115" s="570"/>
      <c r="C115" s="206" t="s">
        <v>364</v>
      </c>
    </row>
    <row r="116" spans="1:3" x14ac:dyDescent="0.25">
      <c r="A116" s="583"/>
      <c r="B116" s="570"/>
      <c r="C116" s="206" t="s">
        <v>365</v>
      </c>
    </row>
    <row r="117" spans="1:3" x14ac:dyDescent="0.25">
      <c r="A117" s="583"/>
      <c r="B117" s="570"/>
      <c r="C117" s="206" t="s">
        <v>366</v>
      </c>
    </row>
    <row r="118" spans="1:3" ht="15.75" thickBot="1" x14ac:dyDescent="0.3">
      <c r="A118" s="579"/>
      <c r="B118" s="571"/>
      <c r="C118" s="216" t="s">
        <v>367</v>
      </c>
    </row>
    <row r="119" spans="1:3" ht="409.6" customHeight="1" thickTop="1" x14ac:dyDescent="0.25">
      <c r="A119" s="575" t="s">
        <v>408</v>
      </c>
      <c r="B119" s="572" t="s">
        <v>409</v>
      </c>
      <c r="C119" s="212" t="s">
        <v>392</v>
      </c>
    </row>
    <row r="120" spans="1:3" x14ac:dyDescent="0.25">
      <c r="A120" s="576"/>
      <c r="B120" s="573"/>
      <c r="C120" s="213" t="s">
        <v>386</v>
      </c>
    </row>
    <row r="121" spans="1:3" x14ac:dyDescent="0.25">
      <c r="A121" s="576"/>
      <c r="B121" s="573"/>
      <c r="C121" s="213" t="s">
        <v>387</v>
      </c>
    </row>
    <row r="122" spans="1:3" x14ac:dyDescent="0.25">
      <c r="A122" s="576"/>
      <c r="B122" s="573"/>
      <c r="C122" s="213" t="s">
        <v>388</v>
      </c>
    </row>
    <row r="123" spans="1:3" x14ac:dyDescent="0.25">
      <c r="A123" s="576"/>
      <c r="B123" s="573"/>
      <c r="C123" s="213" t="s">
        <v>406</v>
      </c>
    </row>
    <row r="124" spans="1:3" x14ac:dyDescent="0.25">
      <c r="A124" s="576"/>
      <c r="B124" s="573"/>
      <c r="C124" s="213" t="s">
        <v>390</v>
      </c>
    </row>
    <row r="125" spans="1:3" ht="15.75" thickBot="1" x14ac:dyDescent="0.3">
      <c r="A125" s="577"/>
      <c r="B125" s="574"/>
      <c r="C125" s="220"/>
    </row>
    <row r="126" spans="1:3" ht="15.75" thickTop="1" x14ac:dyDescent="0.25">
      <c r="A126" s="578" t="s">
        <v>303</v>
      </c>
      <c r="B126" s="205"/>
      <c r="C126" s="569"/>
    </row>
    <row r="127" spans="1:3" ht="39" thickBot="1" x14ac:dyDescent="0.3">
      <c r="A127" s="579"/>
      <c r="B127" s="221" t="s">
        <v>304</v>
      </c>
      <c r="C127" s="571"/>
    </row>
    <row r="128" spans="1:3" ht="15.75" thickTop="1" x14ac:dyDescent="0.25">
      <c r="A128" s="222"/>
    </row>
    <row r="129" spans="1:1" ht="15.75" x14ac:dyDescent="0.25">
      <c r="A129" s="196"/>
    </row>
  </sheetData>
  <mergeCells count="15">
    <mergeCell ref="A126:A127"/>
    <mergeCell ref="C126:C127"/>
    <mergeCell ref="A7:A18"/>
    <mergeCell ref="A94:A100"/>
    <mergeCell ref="B94:B100"/>
    <mergeCell ref="A107:A118"/>
    <mergeCell ref="B107:B118"/>
    <mergeCell ref="A119:A125"/>
    <mergeCell ref="B119:B125"/>
    <mergeCell ref="A5:C5"/>
    <mergeCell ref="B7:B18"/>
    <mergeCell ref="B19:B64"/>
    <mergeCell ref="B65:B81"/>
    <mergeCell ref="A82:A93"/>
    <mergeCell ref="B82:B93"/>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pageSetUpPr fitToPage="1"/>
  </sheetPr>
  <dimension ref="A1:BH317"/>
  <sheetViews>
    <sheetView view="pageBreakPreview" topLeftCell="A16" zoomScale="80" zoomScaleNormal="80" zoomScaleSheetLayoutView="80" workbookViewId="0">
      <selection activeCell="A37" sqref="A37:W37"/>
    </sheetView>
  </sheetViews>
  <sheetFormatPr defaultColWidth="5.140625" defaultRowHeight="15" x14ac:dyDescent="0.25"/>
  <cols>
    <col min="1" max="26" width="5.28515625" style="35" customWidth="1"/>
    <col min="27" max="27" width="5.28515625" style="36" customWidth="1"/>
    <col min="28" max="33" width="5.28515625" style="35" customWidth="1"/>
    <col min="34" max="35" width="5.28515625" style="2" customWidth="1"/>
    <col min="36" max="16384" width="5.140625" style="2"/>
  </cols>
  <sheetData>
    <row r="1" spans="1:60" ht="3" customHeight="1" thickBot="1" x14ac:dyDescent="0.3">
      <c r="A1" s="473"/>
      <c r="B1" s="474"/>
      <c r="C1" s="474"/>
      <c r="D1" s="474"/>
      <c r="E1" s="474"/>
      <c r="F1" s="474"/>
      <c r="G1" s="474"/>
      <c r="H1" s="474"/>
      <c r="I1" s="474"/>
      <c r="J1" s="474"/>
      <c r="K1" s="474"/>
      <c r="L1" s="474"/>
      <c r="M1" s="474"/>
      <c r="N1" s="474"/>
      <c r="O1" s="474"/>
      <c r="P1" s="474"/>
      <c r="Q1" s="474"/>
      <c r="R1" s="474"/>
      <c r="S1" s="474"/>
      <c r="T1" s="474"/>
      <c r="U1" s="474"/>
      <c r="V1" s="474"/>
      <c r="W1" s="474"/>
      <c r="X1" s="474"/>
      <c r="Y1" s="474"/>
      <c r="Z1" s="474"/>
      <c r="AA1" s="474"/>
      <c r="AB1" s="474"/>
      <c r="AC1" s="474"/>
      <c r="AD1" s="474"/>
      <c r="AE1" s="474"/>
      <c r="AF1" s="474"/>
      <c r="AG1" s="475"/>
      <c r="AH1" s="1"/>
      <c r="AI1" s="1"/>
      <c r="AJ1" s="1"/>
      <c r="AK1" s="1"/>
    </row>
    <row r="2" spans="1:60" ht="30" customHeight="1" thickTop="1" thickBot="1" x14ac:dyDescent="0.3">
      <c r="A2" s="436" t="s">
        <v>223</v>
      </c>
      <c r="B2" s="436"/>
      <c r="C2" s="436"/>
      <c r="D2" s="436"/>
      <c r="E2" s="436"/>
      <c r="F2" s="436"/>
      <c r="G2" s="436"/>
      <c r="H2" s="436"/>
      <c r="I2" s="436"/>
      <c r="J2" s="436"/>
      <c r="K2" s="436"/>
      <c r="L2" s="436"/>
      <c r="M2" s="436"/>
      <c r="N2" s="436"/>
      <c r="O2" s="436"/>
      <c r="P2" s="436"/>
      <c r="Q2" s="436"/>
      <c r="R2" s="436"/>
      <c r="S2" s="436"/>
      <c r="T2" s="436"/>
      <c r="U2" s="436"/>
      <c r="V2" s="436"/>
      <c r="W2" s="436"/>
      <c r="X2" s="436"/>
      <c r="Y2" s="436"/>
      <c r="Z2" s="436"/>
      <c r="AA2" s="436"/>
      <c r="AB2" s="436"/>
      <c r="AC2" s="436"/>
      <c r="AD2" s="436"/>
      <c r="AE2" s="436"/>
      <c r="AF2" s="436"/>
      <c r="AG2" s="436"/>
      <c r="AH2" s="436"/>
      <c r="AI2" s="436"/>
      <c r="AJ2" s="1"/>
      <c r="AK2" s="1"/>
    </row>
    <row r="3" spans="1:60" s="5" customFormat="1" ht="35.25" customHeight="1" thickTop="1" thickBot="1" x14ac:dyDescent="0.3">
      <c r="A3" s="441" t="s">
        <v>3</v>
      </c>
      <c r="B3" s="442"/>
      <c r="C3" s="442"/>
      <c r="D3" s="442"/>
      <c r="E3" s="442"/>
      <c r="F3" s="442"/>
      <c r="G3" s="442"/>
      <c r="H3" s="442"/>
      <c r="I3" s="442"/>
      <c r="J3" s="442"/>
      <c r="K3" s="442"/>
      <c r="L3" s="442"/>
      <c r="M3" s="442"/>
      <c r="N3" s="442"/>
      <c r="O3" s="442"/>
      <c r="P3" s="442"/>
      <c r="Q3" s="442"/>
      <c r="R3" s="442"/>
      <c r="S3" s="442"/>
      <c r="T3" s="442"/>
      <c r="U3" s="442"/>
      <c r="V3" s="442"/>
      <c r="W3" s="442"/>
      <c r="X3" s="442"/>
      <c r="Y3" s="442"/>
      <c r="Z3" s="442"/>
      <c r="AA3" s="442"/>
      <c r="AB3" s="442"/>
      <c r="AC3" s="442"/>
      <c r="AD3" s="442"/>
      <c r="AE3" s="442"/>
      <c r="AF3" s="442"/>
      <c r="AG3" s="443"/>
      <c r="AH3" s="3" t="s">
        <v>4</v>
      </c>
      <c r="AI3" s="3" t="str">
        <f>'Elenco Obiettivi'!B8</f>
        <v>Obiettivo Operativo: giunta</v>
      </c>
      <c r="AJ3" s="4"/>
      <c r="AK3" s="4"/>
    </row>
    <row r="4" spans="1:60" s="5" customFormat="1" ht="33" customHeight="1" thickTop="1" thickBot="1" x14ac:dyDescent="0.3">
      <c r="A4" s="476" t="s">
        <v>5</v>
      </c>
      <c r="B4" s="476"/>
      <c r="C4" s="476"/>
      <c r="D4" s="476"/>
      <c r="E4" s="476"/>
      <c r="F4" s="476"/>
      <c r="G4" s="476"/>
      <c r="H4" s="476"/>
      <c r="I4" s="476"/>
      <c r="J4" s="476"/>
      <c r="K4" s="476"/>
      <c r="L4" s="476"/>
      <c r="M4" s="476"/>
      <c r="N4" s="476"/>
      <c r="O4" s="476"/>
      <c r="P4" s="476"/>
      <c r="Q4" s="476"/>
      <c r="R4" s="476"/>
      <c r="S4" s="476">
        <f>'Elenco Obiettivi'!C1</f>
        <v>0</v>
      </c>
      <c r="T4" s="476"/>
      <c r="U4" s="476"/>
      <c r="V4" s="476"/>
      <c r="W4" s="476"/>
      <c r="X4" s="476"/>
      <c r="Y4" s="476"/>
      <c r="Z4" s="476"/>
      <c r="AA4" s="476"/>
      <c r="AB4" s="476"/>
      <c r="AC4" s="476"/>
      <c r="AD4" s="476"/>
      <c r="AE4" s="476"/>
      <c r="AF4" s="476"/>
      <c r="AG4" s="476"/>
      <c r="AH4" s="476"/>
      <c r="AI4" s="476"/>
      <c r="AJ4" s="4"/>
      <c r="AK4" s="4"/>
    </row>
    <row r="5" spans="1:60" s="7" customFormat="1" ht="35.25" customHeight="1" thickTop="1" thickBot="1" x14ac:dyDescent="0.3">
      <c r="A5" s="436" t="s">
        <v>6</v>
      </c>
      <c r="B5" s="436"/>
      <c r="C5" s="436"/>
      <c r="D5" s="436"/>
      <c r="E5" s="479" t="s">
        <v>7</v>
      </c>
      <c r="F5" s="479"/>
      <c r="G5" s="479"/>
      <c r="H5" s="479"/>
      <c r="I5" s="479"/>
      <c r="J5" s="479"/>
      <c r="K5" s="436" t="s">
        <v>8</v>
      </c>
      <c r="L5" s="436"/>
      <c r="M5" s="436"/>
      <c r="N5" s="436"/>
      <c r="O5" s="436"/>
      <c r="P5" s="479"/>
      <c r="Q5" s="479"/>
      <c r="R5" s="479"/>
      <c r="S5" s="479"/>
      <c r="T5" s="479"/>
      <c r="U5" s="479"/>
      <c r="V5" s="479"/>
      <c r="W5" s="479"/>
      <c r="X5" s="436" t="s">
        <v>9</v>
      </c>
      <c r="Y5" s="436"/>
      <c r="Z5" s="436"/>
      <c r="AA5" s="436"/>
      <c r="AB5" s="436"/>
      <c r="AC5" s="479" t="s">
        <v>10</v>
      </c>
      <c r="AD5" s="479"/>
      <c r="AE5" s="479"/>
      <c r="AF5" s="479"/>
      <c r="AG5" s="479"/>
      <c r="AH5" s="479"/>
      <c r="AI5" s="479"/>
      <c r="AJ5" s="6"/>
      <c r="AK5" s="6"/>
      <c r="BA5" s="477" t="s">
        <v>11</v>
      </c>
      <c r="BB5" s="477"/>
      <c r="BC5" s="477"/>
      <c r="BD5" s="477"/>
      <c r="BE5" s="477"/>
      <c r="BF5" s="477"/>
      <c r="BG5" s="477"/>
      <c r="BH5" s="477"/>
    </row>
    <row r="6" spans="1:60" s="5" customFormat="1" ht="33" customHeight="1" thickTop="1" thickBot="1" x14ac:dyDescent="0.3">
      <c r="A6" s="436" t="s">
        <v>12</v>
      </c>
      <c r="B6" s="436"/>
      <c r="C6" s="436"/>
      <c r="D6" s="436"/>
      <c r="E6" s="481"/>
      <c r="F6" s="481"/>
      <c r="G6" s="481"/>
      <c r="H6" s="481"/>
      <c r="I6" s="481"/>
      <c r="J6" s="481"/>
      <c r="K6" s="481"/>
      <c r="L6" s="481"/>
      <c r="M6" s="481"/>
      <c r="N6" s="481"/>
      <c r="O6" s="481"/>
      <c r="P6" s="481"/>
      <c r="Q6" s="481"/>
      <c r="R6" s="481"/>
      <c r="S6" s="481"/>
      <c r="T6" s="481"/>
      <c r="U6" s="481"/>
      <c r="V6" s="481"/>
      <c r="W6" s="481"/>
      <c r="X6" s="481"/>
      <c r="Y6" s="481"/>
      <c r="Z6" s="481"/>
      <c r="AA6" s="481"/>
      <c r="AB6" s="481"/>
      <c r="AC6" s="481"/>
      <c r="AD6" s="481"/>
      <c r="AE6" s="481"/>
      <c r="AF6" s="481"/>
      <c r="AG6" s="481"/>
      <c r="AH6" s="481"/>
      <c r="AI6" s="481"/>
      <c r="AJ6" s="4"/>
      <c r="AK6" s="4"/>
    </row>
    <row r="7" spans="1:60" s="5" customFormat="1" ht="33.75" customHeight="1" thickTop="1" thickBot="1" x14ac:dyDescent="0.3">
      <c r="A7" s="436" t="s">
        <v>13</v>
      </c>
      <c r="B7" s="436"/>
      <c r="C7" s="436"/>
      <c r="D7" s="436"/>
      <c r="E7" s="480"/>
      <c r="F7" s="480"/>
      <c r="G7" s="480"/>
      <c r="H7" s="480"/>
      <c r="I7" s="480"/>
      <c r="J7" s="480"/>
      <c r="K7" s="480"/>
      <c r="L7" s="480"/>
      <c r="M7" s="480"/>
      <c r="N7" s="480"/>
      <c r="O7" s="480"/>
      <c r="P7" s="480"/>
      <c r="Q7" s="480"/>
      <c r="R7" s="480"/>
      <c r="S7" s="480"/>
      <c r="T7" s="480"/>
      <c r="U7" s="480"/>
      <c r="V7" s="480"/>
      <c r="W7" s="480"/>
      <c r="X7" s="480"/>
      <c r="Y7" s="480"/>
      <c r="Z7" s="480"/>
      <c r="AA7" s="480"/>
      <c r="AB7" s="480"/>
      <c r="AC7" s="480"/>
      <c r="AD7" s="480"/>
      <c r="AE7" s="480"/>
      <c r="AF7" s="480"/>
      <c r="AG7" s="480"/>
      <c r="AH7" s="480"/>
      <c r="AI7" s="480"/>
      <c r="AJ7" s="4"/>
      <c r="AK7" s="4"/>
    </row>
    <row r="8" spans="1:60" s="5" customFormat="1" ht="33.75" customHeight="1" thickTop="1" thickBot="1" x14ac:dyDescent="0.3">
      <c r="A8" s="436" t="s">
        <v>14</v>
      </c>
      <c r="B8" s="436"/>
      <c r="C8" s="436"/>
      <c r="D8" s="436"/>
      <c r="E8" s="480"/>
      <c r="F8" s="480"/>
      <c r="G8" s="480"/>
      <c r="H8" s="480"/>
      <c r="I8" s="480"/>
      <c r="J8" s="480"/>
      <c r="K8" s="480"/>
      <c r="L8" s="480"/>
      <c r="M8" s="480"/>
      <c r="N8" s="480"/>
      <c r="O8" s="480"/>
      <c r="P8" s="480"/>
      <c r="Q8" s="480"/>
      <c r="R8" s="480"/>
      <c r="S8" s="480"/>
      <c r="T8" s="480"/>
      <c r="U8" s="480"/>
      <c r="V8" s="480"/>
      <c r="W8" s="480"/>
      <c r="X8" s="480"/>
      <c r="Y8" s="480"/>
      <c r="Z8" s="480"/>
      <c r="AA8" s="480"/>
      <c r="AB8" s="480"/>
      <c r="AC8" s="480"/>
      <c r="AD8" s="480"/>
      <c r="AE8" s="480"/>
      <c r="AF8" s="480"/>
      <c r="AG8" s="480"/>
      <c r="AH8" s="480"/>
      <c r="AI8" s="480"/>
      <c r="AJ8" s="4"/>
      <c r="AK8" s="4"/>
    </row>
    <row r="9" spans="1:60" s="5" customFormat="1" ht="15" customHeight="1" thickTop="1" x14ac:dyDescent="0.25">
      <c r="A9" s="462" t="s">
        <v>15</v>
      </c>
      <c r="B9" s="463"/>
      <c r="C9" s="463"/>
      <c r="D9" s="463"/>
      <c r="E9" s="463"/>
      <c r="F9" s="463"/>
      <c r="G9" s="463"/>
      <c r="H9" s="463"/>
      <c r="I9" s="463"/>
      <c r="J9" s="463"/>
      <c r="K9" s="463"/>
      <c r="L9" s="463"/>
      <c r="M9" s="463"/>
      <c r="N9" s="463"/>
      <c r="O9" s="463"/>
      <c r="P9" s="463"/>
      <c r="Q9" s="463"/>
      <c r="R9" s="463"/>
      <c r="S9" s="463"/>
      <c r="T9" s="463"/>
      <c r="U9" s="463"/>
      <c r="V9" s="463"/>
      <c r="W9" s="463"/>
      <c r="X9" s="463"/>
      <c r="Y9" s="463"/>
      <c r="Z9" s="463"/>
      <c r="AA9" s="463"/>
      <c r="AB9" s="463"/>
      <c r="AC9" s="463"/>
      <c r="AD9" s="463"/>
      <c r="AE9" s="463"/>
      <c r="AF9" s="463"/>
      <c r="AG9" s="463"/>
      <c r="AH9" s="463"/>
      <c r="AI9" s="478"/>
      <c r="AJ9" s="4"/>
      <c r="AK9" s="4"/>
    </row>
    <row r="10" spans="1:60" s="5" customFormat="1" ht="17.25" customHeight="1" thickBot="1" x14ac:dyDescent="0.3">
      <c r="A10" s="467"/>
      <c r="B10" s="468"/>
      <c r="C10" s="468"/>
      <c r="D10" s="468"/>
      <c r="E10" s="468"/>
      <c r="F10" s="468"/>
      <c r="G10" s="468"/>
      <c r="H10" s="468"/>
      <c r="I10" s="468"/>
      <c r="J10" s="468"/>
      <c r="K10" s="468"/>
      <c r="L10" s="468"/>
      <c r="M10" s="468"/>
      <c r="N10" s="468"/>
      <c r="O10" s="468"/>
      <c r="P10" s="468"/>
      <c r="Q10" s="468"/>
      <c r="R10" s="468"/>
      <c r="S10" s="468"/>
      <c r="T10" s="468"/>
      <c r="U10" s="468"/>
      <c r="V10" s="468"/>
      <c r="W10" s="468"/>
      <c r="X10" s="468"/>
      <c r="Y10" s="468"/>
      <c r="Z10" s="468"/>
      <c r="AA10" s="468"/>
      <c r="AB10" s="468"/>
      <c r="AC10" s="468"/>
      <c r="AD10" s="468"/>
      <c r="AE10" s="468"/>
      <c r="AF10" s="468"/>
      <c r="AG10" s="468"/>
      <c r="AH10" s="468"/>
      <c r="AI10" s="469"/>
      <c r="AJ10" s="4"/>
      <c r="AK10" s="4"/>
    </row>
    <row r="11" spans="1:60" s="5" customFormat="1" ht="45" customHeight="1" thickTop="1" thickBot="1" x14ac:dyDescent="0.3">
      <c r="A11" s="447"/>
      <c r="B11" s="448"/>
      <c r="C11" s="448"/>
      <c r="D11" s="448"/>
      <c r="E11" s="448"/>
      <c r="F11" s="448"/>
      <c r="G11" s="448"/>
      <c r="H11" s="448"/>
      <c r="I11" s="448"/>
      <c r="J11" s="448"/>
      <c r="K11" s="448"/>
      <c r="L11" s="448"/>
      <c r="M11" s="448"/>
      <c r="N11" s="448"/>
      <c r="O11" s="448"/>
      <c r="P11" s="448"/>
      <c r="Q11" s="448"/>
      <c r="R11" s="448"/>
      <c r="S11" s="448"/>
      <c r="T11" s="448"/>
      <c r="U11" s="448"/>
      <c r="V11" s="448"/>
      <c r="W11" s="448"/>
      <c r="X11" s="448"/>
      <c r="Y11" s="448"/>
      <c r="Z11" s="448"/>
      <c r="AA11" s="448"/>
      <c r="AB11" s="448"/>
      <c r="AC11" s="448"/>
      <c r="AD11" s="448"/>
      <c r="AE11" s="448"/>
      <c r="AF11" s="448"/>
      <c r="AG11" s="448"/>
      <c r="AH11" s="448"/>
      <c r="AI11" s="449"/>
      <c r="AJ11" s="4"/>
      <c r="AK11" s="4"/>
    </row>
    <row r="12" spans="1:60" s="5" customFormat="1" ht="21" customHeight="1" thickTop="1" thickBot="1" x14ac:dyDescent="0.3">
      <c r="A12" s="441" t="s">
        <v>16</v>
      </c>
      <c r="B12" s="442"/>
      <c r="C12" s="442"/>
      <c r="D12" s="442"/>
      <c r="E12" s="442"/>
      <c r="F12" s="442"/>
      <c r="G12" s="442"/>
      <c r="H12" s="442"/>
      <c r="I12" s="442"/>
      <c r="J12" s="442"/>
      <c r="K12" s="442"/>
      <c r="L12" s="442"/>
      <c r="M12" s="442"/>
      <c r="N12" s="442"/>
      <c r="O12" s="442"/>
      <c r="P12" s="442"/>
      <c r="Q12" s="442"/>
      <c r="R12" s="442"/>
      <c r="S12" s="442"/>
      <c r="T12" s="442"/>
      <c r="U12" s="442"/>
      <c r="V12" s="442"/>
      <c r="W12" s="442"/>
      <c r="X12" s="442"/>
      <c r="Y12" s="442"/>
      <c r="Z12" s="442"/>
      <c r="AA12" s="442"/>
      <c r="AB12" s="442"/>
      <c r="AC12" s="442"/>
      <c r="AD12" s="442"/>
      <c r="AE12" s="442"/>
      <c r="AF12" s="442"/>
      <c r="AG12" s="442"/>
      <c r="AH12" s="442"/>
      <c r="AI12" s="443"/>
      <c r="AJ12" s="8"/>
      <c r="AK12" s="8"/>
    </row>
    <row r="13" spans="1:60" s="5" customFormat="1" ht="43.5" customHeight="1" thickTop="1" thickBot="1" x14ac:dyDescent="0.3">
      <c r="A13" s="441" t="s">
        <v>17</v>
      </c>
      <c r="B13" s="442"/>
      <c r="C13" s="442"/>
      <c r="D13" s="443"/>
      <c r="E13" s="462" t="str">
        <f>'Elenco Obiettivi'!D8</f>
        <v>Descrizione</v>
      </c>
      <c r="F13" s="463"/>
      <c r="G13" s="463"/>
      <c r="H13" s="463"/>
      <c r="I13" s="463"/>
      <c r="J13" s="463"/>
      <c r="K13" s="463"/>
      <c r="L13" s="463"/>
      <c r="M13" s="463"/>
      <c r="N13" s="463"/>
      <c r="O13" s="463"/>
      <c r="P13" s="463"/>
      <c r="Q13" s="463"/>
      <c r="R13" s="463"/>
      <c r="S13" s="463"/>
      <c r="T13" s="463"/>
      <c r="U13" s="463"/>
      <c r="V13" s="463"/>
      <c r="W13" s="463"/>
      <c r="X13" s="463"/>
      <c r="Y13" s="463"/>
      <c r="Z13" s="463"/>
      <c r="AA13" s="463"/>
      <c r="AB13" s="463"/>
      <c r="AC13" s="463"/>
      <c r="AD13" s="463"/>
      <c r="AE13" s="463"/>
      <c r="AF13" s="463"/>
      <c r="AG13" s="463"/>
      <c r="AH13" s="463"/>
      <c r="AI13" s="478"/>
      <c r="AJ13" s="4"/>
      <c r="AK13" s="4"/>
    </row>
    <row r="14" spans="1:60" s="5" customFormat="1" ht="16.5" thickTop="1" x14ac:dyDescent="0.25">
      <c r="A14" s="462" t="s">
        <v>18</v>
      </c>
      <c r="B14" s="463"/>
      <c r="C14" s="463"/>
      <c r="D14" s="463"/>
      <c r="E14" s="470" t="s">
        <v>219</v>
      </c>
      <c r="F14" s="472"/>
      <c r="G14" s="472"/>
      <c r="H14" s="472"/>
      <c r="I14" s="472"/>
      <c r="J14" s="472"/>
      <c r="K14" s="472"/>
      <c r="L14" s="472"/>
      <c r="M14" s="470" t="s">
        <v>220</v>
      </c>
      <c r="N14" s="472"/>
      <c r="O14" s="472"/>
      <c r="P14" s="472"/>
      <c r="Q14" s="472"/>
      <c r="R14" s="472"/>
      <c r="S14" s="472"/>
      <c r="T14" s="472"/>
      <c r="U14" s="470" t="s">
        <v>221</v>
      </c>
      <c r="V14" s="472"/>
      <c r="W14" s="472"/>
      <c r="X14" s="472"/>
      <c r="Y14" s="472"/>
      <c r="Z14" s="472"/>
      <c r="AA14" s="472"/>
      <c r="AB14" s="472"/>
      <c r="AC14" s="470" t="s">
        <v>222</v>
      </c>
      <c r="AD14" s="472"/>
      <c r="AE14" s="471"/>
      <c r="AF14" s="470">
        <v>2018</v>
      </c>
      <c r="AG14" s="471"/>
      <c r="AH14" s="470">
        <v>2017</v>
      </c>
      <c r="AI14" s="471"/>
      <c r="AJ14" s="4"/>
      <c r="AK14" s="4"/>
      <c r="AV14" s="4"/>
      <c r="AW14" s="4"/>
      <c r="AX14" s="4"/>
    </row>
    <row r="15" spans="1:60" s="5" customFormat="1" ht="15.75" x14ac:dyDescent="0.25">
      <c r="A15" s="464"/>
      <c r="B15" s="465"/>
      <c r="C15" s="465"/>
      <c r="D15" s="466"/>
      <c r="E15" s="450"/>
      <c r="F15" s="461"/>
      <c r="G15" s="461"/>
      <c r="H15" s="461"/>
      <c r="I15" s="461"/>
      <c r="J15" s="461"/>
      <c r="K15" s="461"/>
      <c r="L15" s="461"/>
      <c r="M15" s="450"/>
      <c r="N15" s="461"/>
      <c r="O15" s="461"/>
      <c r="P15" s="461"/>
      <c r="Q15" s="461"/>
      <c r="R15" s="461"/>
      <c r="S15" s="461"/>
      <c r="T15" s="461"/>
      <c r="U15" s="450"/>
      <c r="V15" s="461"/>
      <c r="W15" s="461"/>
      <c r="X15" s="461"/>
      <c r="Y15" s="461"/>
      <c r="Z15" s="461"/>
      <c r="AA15" s="461"/>
      <c r="AB15" s="461"/>
      <c r="AC15" s="450"/>
      <c r="AD15" s="461"/>
      <c r="AE15" s="451"/>
      <c r="AF15" s="450"/>
      <c r="AG15" s="451"/>
      <c r="AH15" s="450"/>
      <c r="AI15" s="451"/>
      <c r="AJ15" s="4"/>
      <c r="AK15" s="4"/>
      <c r="AV15" s="4"/>
      <c r="AW15" s="4"/>
      <c r="AX15" s="4"/>
    </row>
    <row r="16" spans="1:60" s="5" customFormat="1" ht="15.75" x14ac:dyDescent="0.25">
      <c r="A16" s="464"/>
      <c r="B16" s="465"/>
      <c r="C16" s="465"/>
      <c r="D16" s="466"/>
      <c r="E16" s="450"/>
      <c r="F16" s="461"/>
      <c r="G16" s="461"/>
      <c r="H16" s="461"/>
      <c r="I16" s="461"/>
      <c r="J16" s="461"/>
      <c r="K16" s="461"/>
      <c r="L16" s="461"/>
      <c r="M16" s="450"/>
      <c r="N16" s="461"/>
      <c r="O16" s="461"/>
      <c r="P16" s="461"/>
      <c r="Q16" s="461"/>
      <c r="R16" s="461"/>
      <c r="S16" s="461"/>
      <c r="T16" s="461"/>
      <c r="U16" s="450"/>
      <c r="V16" s="461"/>
      <c r="W16" s="461"/>
      <c r="X16" s="461"/>
      <c r="Y16" s="461"/>
      <c r="Z16" s="461"/>
      <c r="AA16" s="461"/>
      <c r="AB16" s="461"/>
      <c r="AC16" s="450"/>
      <c r="AD16" s="461"/>
      <c r="AE16" s="451"/>
      <c r="AF16" s="450"/>
      <c r="AG16" s="451"/>
      <c r="AH16" s="450"/>
      <c r="AI16" s="451"/>
      <c r="AJ16" s="4"/>
      <c r="AK16" s="4"/>
      <c r="AV16" s="4"/>
      <c r="AW16" s="4"/>
      <c r="AX16" s="4"/>
    </row>
    <row r="17" spans="1:50" s="5" customFormat="1" ht="15.75" x14ac:dyDescent="0.25">
      <c r="A17" s="464"/>
      <c r="B17" s="465"/>
      <c r="C17" s="465"/>
      <c r="D17" s="466"/>
      <c r="E17" s="450"/>
      <c r="F17" s="461"/>
      <c r="G17" s="461"/>
      <c r="H17" s="461"/>
      <c r="I17" s="461"/>
      <c r="J17" s="461"/>
      <c r="K17" s="461"/>
      <c r="L17" s="461"/>
      <c r="M17" s="450"/>
      <c r="N17" s="461"/>
      <c r="O17" s="461"/>
      <c r="P17" s="461"/>
      <c r="Q17" s="461"/>
      <c r="R17" s="461"/>
      <c r="S17" s="461"/>
      <c r="T17" s="461"/>
      <c r="U17" s="450"/>
      <c r="V17" s="461"/>
      <c r="W17" s="461"/>
      <c r="X17" s="461"/>
      <c r="Y17" s="461"/>
      <c r="Z17" s="461"/>
      <c r="AA17" s="461"/>
      <c r="AB17" s="461"/>
      <c r="AC17" s="450"/>
      <c r="AD17" s="461"/>
      <c r="AE17" s="451"/>
      <c r="AF17" s="450"/>
      <c r="AG17" s="451"/>
      <c r="AH17" s="450"/>
      <c r="AI17" s="451"/>
      <c r="AJ17" s="4"/>
      <c r="AK17" s="4"/>
      <c r="AV17" s="4"/>
      <c r="AW17" s="4"/>
      <c r="AX17" s="4"/>
    </row>
    <row r="18" spans="1:50" s="5" customFormat="1" ht="15.75" x14ac:dyDescent="0.25">
      <c r="A18" s="464"/>
      <c r="B18" s="465"/>
      <c r="C18" s="465"/>
      <c r="D18" s="466"/>
      <c r="E18" s="450"/>
      <c r="F18" s="461"/>
      <c r="G18" s="461"/>
      <c r="H18" s="461"/>
      <c r="I18" s="461"/>
      <c r="J18" s="461"/>
      <c r="K18" s="461"/>
      <c r="L18" s="461"/>
      <c r="M18" s="450"/>
      <c r="N18" s="461"/>
      <c r="O18" s="461"/>
      <c r="P18" s="461"/>
      <c r="Q18" s="461"/>
      <c r="R18" s="461"/>
      <c r="S18" s="461"/>
      <c r="T18" s="461"/>
      <c r="U18" s="450"/>
      <c r="V18" s="461"/>
      <c r="W18" s="461"/>
      <c r="X18" s="461"/>
      <c r="Y18" s="461"/>
      <c r="Z18" s="461"/>
      <c r="AA18" s="461"/>
      <c r="AB18" s="461"/>
      <c r="AC18" s="450"/>
      <c r="AD18" s="461"/>
      <c r="AE18" s="451"/>
      <c r="AF18" s="450"/>
      <c r="AG18" s="451"/>
      <c r="AH18" s="450"/>
      <c r="AI18" s="451"/>
      <c r="AJ18" s="4"/>
      <c r="AK18" s="4"/>
      <c r="AV18" s="4"/>
      <c r="AW18" s="4"/>
      <c r="AX18" s="4"/>
    </row>
    <row r="19" spans="1:50" s="5" customFormat="1" ht="15.75" x14ac:dyDescent="0.25">
      <c r="A19" s="464"/>
      <c r="B19" s="465"/>
      <c r="C19" s="465"/>
      <c r="D19" s="466"/>
      <c r="E19" s="450"/>
      <c r="F19" s="461"/>
      <c r="G19" s="461"/>
      <c r="H19" s="461"/>
      <c r="I19" s="461"/>
      <c r="J19" s="461"/>
      <c r="K19" s="461"/>
      <c r="L19" s="461"/>
      <c r="M19" s="450"/>
      <c r="N19" s="461"/>
      <c r="O19" s="461"/>
      <c r="P19" s="461"/>
      <c r="Q19" s="461"/>
      <c r="R19" s="461"/>
      <c r="S19" s="461"/>
      <c r="T19" s="461"/>
      <c r="U19" s="450"/>
      <c r="V19" s="461"/>
      <c r="W19" s="461"/>
      <c r="X19" s="461"/>
      <c r="Y19" s="461"/>
      <c r="Z19" s="461"/>
      <c r="AA19" s="461"/>
      <c r="AB19" s="461"/>
      <c r="AC19" s="450"/>
      <c r="AD19" s="461"/>
      <c r="AE19" s="451"/>
      <c r="AF19" s="450"/>
      <c r="AG19" s="451"/>
      <c r="AH19" s="450"/>
      <c r="AI19" s="451"/>
      <c r="AJ19" s="4"/>
      <c r="AK19" s="4"/>
      <c r="AV19" s="4"/>
      <c r="AW19" s="4"/>
      <c r="AX19" s="4"/>
    </row>
    <row r="20" spans="1:50" s="5" customFormat="1" ht="15.75" x14ac:dyDescent="0.25">
      <c r="A20" s="464"/>
      <c r="B20" s="465"/>
      <c r="C20" s="465"/>
      <c r="D20" s="466"/>
      <c r="E20" s="450"/>
      <c r="F20" s="461"/>
      <c r="G20" s="461"/>
      <c r="H20" s="461"/>
      <c r="I20" s="461"/>
      <c r="J20" s="461"/>
      <c r="K20" s="461"/>
      <c r="L20" s="461"/>
      <c r="M20" s="450"/>
      <c r="N20" s="461"/>
      <c r="O20" s="461"/>
      <c r="P20" s="461"/>
      <c r="Q20" s="461"/>
      <c r="R20" s="461"/>
      <c r="S20" s="461"/>
      <c r="T20" s="461"/>
      <c r="U20" s="450"/>
      <c r="V20" s="461"/>
      <c r="W20" s="461"/>
      <c r="X20" s="461"/>
      <c r="Y20" s="461"/>
      <c r="Z20" s="461"/>
      <c r="AA20" s="461"/>
      <c r="AB20" s="461"/>
      <c r="AC20" s="450"/>
      <c r="AD20" s="461"/>
      <c r="AE20" s="451"/>
      <c r="AF20" s="450"/>
      <c r="AG20" s="451"/>
      <c r="AH20" s="450"/>
      <c r="AI20" s="451"/>
      <c r="AJ20" s="4"/>
      <c r="AK20" s="4"/>
      <c r="AV20" s="4"/>
      <c r="AW20" s="4"/>
      <c r="AX20" s="4"/>
    </row>
    <row r="21" spans="1:50" s="5" customFormat="1" ht="15.75" x14ac:dyDescent="0.25">
      <c r="A21" s="464"/>
      <c r="B21" s="465"/>
      <c r="C21" s="465"/>
      <c r="D21" s="466"/>
      <c r="E21" s="450"/>
      <c r="F21" s="461"/>
      <c r="G21" s="461"/>
      <c r="H21" s="461"/>
      <c r="I21" s="461"/>
      <c r="J21" s="461"/>
      <c r="K21" s="461"/>
      <c r="L21" s="461"/>
      <c r="M21" s="450"/>
      <c r="N21" s="461"/>
      <c r="O21" s="461"/>
      <c r="P21" s="461"/>
      <c r="Q21" s="461"/>
      <c r="R21" s="461"/>
      <c r="S21" s="461"/>
      <c r="T21" s="461"/>
      <c r="U21" s="450"/>
      <c r="V21" s="461"/>
      <c r="W21" s="461"/>
      <c r="X21" s="461"/>
      <c r="Y21" s="461"/>
      <c r="Z21" s="461"/>
      <c r="AA21" s="461"/>
      <c r="AB21" s="461"/>
      <c r="AC21" s="450"/>
      <c r="AD21" s="461"/>
      <c r="AE21" s="451"/>
      <c r="AF21" s="450"/>
      <c r="AG21" s="451"/>
      <c r="AH21" s="450"/>
      <c r="AI21" s="451"/>
      <c r="AJ21" s="4"/>
      <c r="AK21" s="4"/>
      <c r="AV21" s="4"/>
      <c r="AW21" s="4"/>
      <c r="AX21" s="4"/>
    </row>
    <row r="22" spans="1:50" s="5" customFormat="1" ht="15.75" x14ac:dyDescent="0.25">
      <c r="A22" s="464"/>
      <c r="B22" s="465"/>
      <c r="C22" s="465"/>
      <c r="D22" s="466"/>
      <c r="E22" s="62"/>
      <c r="F22" s="63"/>
      <c r="G22" s="63"/>
      <c r="H22" s="63"/>
      <c r="I22" s="63"/>
      <c r="J22" s="63"/>
      <c r="K22" s="63"/>
      <c r="L22" s="63"/>
      <c r="M22" s="62"/>
      <c r="N22" s="63"/>
      <c r="O22" s="63"/>
      <c r="P22" s="63"/>
      <c r="Q22" s="63"/>
      <c r="R22" s="63"/>
      <c r="S22" s="63"/>
      <c r="T22" s="63"/>
      <c r="U22" s="62"/>
      <c r="V22" s="63"/>
      <c r="W22" s="63"/>
      <c r="X22" s="63"/>
      <c r="Y22" s="63"/>
      <c r="Z22" s="63"/>
      <c r="AA22" s="63"/>
      <c r="AB22" s="63"/>
      <c r="AC22" s="62"/>
      <c r="AD22" s="63"/>
      <c r="AE22" s="64"/>
      <c r="AF22" s="62"/>
      <c r="AG22" s="64"/>
      <c r="AH22" s="62"/>
      <c r="AI22" s="64"/>
      <c r="AJ22" s="4"/>
      <c r="AK22" s="4"/>
      <c r="AV22" s="4"/>
      <c r="AW22" s="4"/>
      <c r="AX22" s="4"/>
    </row>
    <row r="23" spans="1:50" s="5" customFormat="1" ht="15.75" x14ac:dyDescent="0.25">
      <c r="A23" s="464"/>
      <c r="B23" s="465"/>
      <c r="C23" s="465"/>
      <c r="D23" s="466"/>
      <c r="E23" s="62"/>
      <c r="F23" s="63"/>
      <c r="G23" s="63"/>
      <c r="H23" s="63"/>
      <c r="I23" s="63"/>
      <c r="J23" s="63"/>
      <c r="K23" s="63"/>
      <c r="L23" s="63"/>
      <c r="M23" s="62"/>
      <c r="N23" s="63"/>
      <c r="O23" s="63"/>
      <c r="P23" s="63"/>
      <c r="Q23" s="63"/>
      <c r="R23" s="63"/>
      <c r="S23" s="63"/>
      <c r="T23" s="63"/>
      <c r="U23" s="62"/>
      <c r="V23" s="63"/>
      <c r="W23" s="63"/>
      <c r="X23" s="63"/>
      <c r="Y23" s="63"/>
      <c r="Z23" s="63"/>
      <c r="AA23" s="63"/>
      <c r="AB23" s="63"/>
      <c r="AC23" s="62"/>
      <c r="AD23" s="63"/>
      <c r="AE23" s="64"/>
      <c r="AF23" s="62"/>
      <c r="AG23" s="64"/>
      <c r="AH23" s="62"/>
      <c r="AI23" s="64"/>
      <c r="AJ23" s="4"/>
      <c r="AK23" s="4"/>
      <c r="AV23" s="4"/>
      <c r="AW23" s="4"/>
      <c r="AX23" s="4"/>
    </row>
    <row r="24" spans="1:50" s="5" customFormat="1" ht="15.75" x14ac:dyDescent="0.25">
      <c r="A24" s="464"/>
      <c r="B24" s="465"/>
      <c r="C24" s="465"/>
      <c r="D24" s="466"/>
      <c r="E24" s="62"/>
      <c r="F24" s="63"/>
      <c r="G24" s="63"/>
      <c r="H24" s="63"/>
      <c r="I24" s="63"/>
      <c r="J24" s="63"/>
      <c r="K24" s="63"/>
      <c r="L24" s="63"/>
      <c r="M24" s="62"/>
      <c r="N24" s="63"/>
      <c r="O24" s="63"/>
      <c r="P24" s="63"/>
      <c r="Q24" s="63"/>
      <c r="R24" s="63"/>
      <c r="S24" s="63"/>
      <c r="T24" s="63"/>
      <c r="U24" s="62"/>
      <c r="V24" s="63"/>
      <c r="W24" s="63"/>
      <c r="X24" s="63"/>
      <c r="Y24" s="63"/>
      <c r="Z24" s="63"/>
      <c r="AA24" s="63"/>
      <c r="AB24" s="63"/>
      <c r="AC24" s="62"/>
      <c r="AD24" s="63"/>
      <c r="AE24" s="64"/>
      <c r="AF24" s="62"/>
      <c r="AG24" s="64"/>
      <c r="AH24" s="62"/>
      <c r="AI24" s="64"/>
      <c r="AJ24" s="4"/>
      <c r="AK24" s="4"/>
      <c r="AV24" s="4"/>
      <c r="AW24" s="4"/>
      <c r="AX24" s="4"/>
    </row>
    <row r="25" spans="1:50" s="5" customFormat="1" ht="15.75" x14ac:dyDescent="0.25">
      <c r="A25" s="464"/>
      <c r="B25" s="465"/>
      <c r="C25" s="465"/>
      <c r="D25" s="466"/>
      <c r="E25" s="62"/>
      <c r="F25" s="63"/>
      <c r="G25" s="63"/>
      <c r="H25" s="63"/>
      <c r="I25" s="63"/>
      <c r="J25" s="63"/>
      <c r="K25" s="63"/>
      <c r="L25" s="63"/>
      <c r="M25" s="62"/>
      <c r="N25" s="63"/>
      <c r="O25" s="63"/>
      <c r="P25" s="63"/>
      <c r="Q25" s="63"/>
      <c r="R25" s="63"/>
      <c r="S25" s="63"/>
      <c r="T25" s="63"/>
      <c r="U25" s="62"/>
      <c r="V25" s="63"/>
      <c r="W25" s="63"/>
      <c r="X25" s="63"/>
      <c r="Y25" s="63"/>
      <c r="Z25" s="63"/>
      <c r="AA25" s="63"/>
      <c r="AB25" s="63"/>
      <c r="AC25" s="62"/>
      <c r="AD25" s="63"/>
      <c r="AE25" s="64"/>
      <c r="AF25" s="62"/>
      <c r="AG25" s="64"/>
      <c r="AH25" s="62"/>
      <c r="AI25" s="64"/>
      <c r="AJ25" s="4"/>
      <c r="AK25" s="4"/>
      <c r="AV25" s="4"/>
      <c r="AW25" s="4"/>
      <c r="AX25" s="4"/>
    </row>
    <row r="26" spans="1:50" s="5" customFormat="1" ht="15.75" x14ac:dyDescent="0.25">
      <c r="A26" s="464"/>
      <c r="B26" s="465"/>
      <c r="C26" s="465"/>
      <c r="D26" s="466"/>
      <c r="E26" s="62"/>
      <c r="F26" s="63"/>
      <c r="G26" s="63"/>
      <c r="H26" s="63"/>
      <c r="I26" s="63"/>
      <c r="J26" s="63"/>
      <c r="K26" s="63"/>
      <c r="L26" s="63"/>
      <c r="M26" s="62"/>
      <c r="N26" s="63"/>
      <c r="O26" s="63"/>
      <c r="P26" s="63"/>
      <c r="Q26" s="63"/>
      <c r="R26" s="63"/>
      <c r="S26" s="63"/>
      <c r="T26" s="63"/>
      <c r="U26" s="62"/>
      <c r="V26" s="63"/>
      <c r="W26" s="63"/>
      <c r="X26" s="63"/>
      <c r="Y26" s="63"/>
      <c r="Z26" s="63"/>
      <c r="AA26" s="63"/>
      <c r="AB26" s="63"/>
      <c r="AC26" s="62"/>
      <c r="AD26" s="63"/>
      <c r="AE26" s="64"/>
      <c r="AF26" s="62"/>
      <c r="AG26" s="64"/>
      <c r="AH26" s="62"/>
      <c r="AI26" s="64"/>
      <c r="AJ26" s="4"/>
      <c r="AK26" s="4"/>
      <c r="AV26" s="4"/>
      <c r="AW26" s="4"/>
      <c r="AX26" s="4"/>
    </row>
    <row r="27" spans="1:50" s="5" customFormat="1" ht="15.75" x14ac:dyDescent="0.25">
      <c r="A27" s="464"/>
      <c r="B27" s="465"/>
      <c r="C27" s="465"/>
      <c r="D27" s="466"/>
      <c r="E27" s="62"/>
      <c r="F27" s="63"/>
      <c r="G27" s="63"/>
      <c r="H27" s="63"/>
      <c r="I27" s="63"/>
      <c r="J27" s="63"/>
      <c r="K27" s="63"/>
      <c r="L27" s="63"/>
      <c r="M27" s="62"/>
      <c r="N27" s="63"/>
      <c r="O27" s="63"/>
      <c r="P27" s="63"/>
      <c r="Q27" s="63"/>
      <c r="R27" s="63"/>
      <c r="S27" s="63"/>
      <c r="T27" s="63"/>
      <c r="U27" s="62"/>
      <c r="V27" s="63"/>
      <c r="W27" s="63"/>
      <c r="X27" s="63"/>
      <c r="Y27" s="63"/>
      <c r="Z27" s="63"/>
      <c r="AA27" s="63"/>
      <c r="AB27" s="63"/>
      <c r="AC27" s="62"/>
      <c r="AD27" s="63"/>
      <c r="AE27" s="64"/>
      <c r="AF27" s="62"/>
      <c r="AG27" s="64"/>
      <c r="AH27" s="62"/>
      <c r="AI27" s="64"/>
      <c r="AJ27" s="4"/>
      <c r="AK27" s="4"/>
      <c r="AV27" s="4"/>
      <c r="AW27" s="4"/>
      <c r="AX27" s="4"/>
    </row>
    <row r="28" spans="1:50" s="5" customFormat="1" ht="16.5" thickBot="1" x14ac:dyDescent="0.3">
      <c r="A28" s="467"/>
      <c r="B28" s="468"/>
      <c r="C28" s="468"/>
      <c r="D28" s="469"/>
      <c r="E28" s="450"/>
      <c r="F28" s="461"/>
      <c r="G28" s="461"/>
      <c r="H28" s="461"/>
      <c r="I28" s="461"/>
      <c r="J28" s="461"/>
      <c r="K28" s="461"/>
      <c r="L28" s="461"/>
      <c r="M28" s="450"/>
      <c r="N28" s="461"/>
      <c r="O28" s="461"/>
      <c r="P28" s="461"/>
      <c r="Q28" s="461"/>
      <c r="R28" s="461"/>
      <c r="S28" s="461"/>
      <c r="T28" s="461"/>
      <c r="U28" s="450"/>
      <c r="V28" s="461"/>
      <c r="W28" s="461"/>
      <c r="X28" s="461"/>
      <c r="Y28" s="461"/>
      <c r="Z28" s="461"/>
      <c r="AA28" s="461"/>
      <c r="AB28" s="461"/>
      <c r="AC28" s="450"/>
      <c r="AD28" s="461"/>
      <c r="AE28" s="451"/>
      <c r="AF28" s="450"/>
      <c r="AG28" s="451"/>
      <c r="AH28" s="450"/>
      <c r="AI28" s="451"/>
      <c r="AJ28" s="4"/>
      <c r="AK28" s="4"/>
      <c r="AV28" s="4"/>
      <c r="AW28" s="4"/>
      <c r="AX28" s="4"/>
    </row>
    <row r="29" spans="1:50" s="5" customFormat="1" ht="15.75" customHeight="1" thickTop="1" thickBot="1" x14ac:dyDescent="0.3">
      <c r="A29" s="436" t="s">
        <v>19</v>
      </c>
      <c r="B29" s="436"/>
      <c r="C29" s="436"/>
      <c r="D29" s="436"/>
      <c r="E29" s="436" t="s">
        <v>20</v>
      </c>
      <c r="F29" s="436"/>
      <c r="G29" s="436"/>
      <c r="H29" s="436"/>
      <c r="I29" s="441" t="s">
        <v>21</v>
      </c>
      <c r="J29" s="442"/>
      <c r="K29" s="442"/>
      <c r="L29" s="442"/>
      <c r="M29" s="442"/>
      <c r="N29" s="442"/>
      <c r="O29" s="442"/>
      <c r="P29" s="442"/>
      <c r="Q29" s="442"/>
      <c r="R29" s="442"/>
      <c r="S29" s="442"/>
      <c r="T29" s="442"/>
      <c r="U29" s="442"/>
      <c r="V29" s="442"/>
      <c r="W29" s="443"/>
      <c r="X29" s="436" t="s">
        <v>22</v>
      </c>
      <c r="Y29" s="436"/>
      <c r="Z29" s="436"/>
      <c r="AA29" s="436"/>
      <c r="AB29" s="436"/>
      <c r="AC29" s="436"/>
      <c r="AD29" s="436"/>
      <c r="AE29" s="436"/>
      <c r="AF29" s="436"/>
      <c r="AG29" s="436"/>
      <c r="AH29" s="436"/>
      <c r="AI29" s="436"/>
      <c r="AJ29" s="4"/>
      <c r="AK29" s="4"/>
    </row>
    <row r="30" spans="1:50" s="5" customFormat="1" ht="15.75" customHeight="1" thickTop="1" thickBot="1" x14ac:dyDescent="0.3">
      <c r="A30" s="436"/>
      <c r="B30" s="436"/>
      <c r="C30" s="436"/>
      <c r="D30" s="436"/>
      <c r="E30" s="436"/>
      <c r="F30" s="436"/>
      <c r="G30" s="436"/>
      <c r="H30" s="436"/>
      <c r="I30" s="441" t="s">
        <v>23</v>
      </c>
      <c r="J30" s="442"/>
      <c r="K30" s="442"/>
      <c r="L30" s="442"/>
      <c r="M30" s="443"/>
      <c r="N30" s="441" t="s">
        <v>24</v>
      </c>
      <c r="O30" s="442"/>
      <c r="P30" s="442"/>
      <c r="Q30" s="442"/>
      <c r="R30" s="443"/>
      <c r="S30" s="441" t="s">
        <v>25</v>
      </c>
      <c r="T30" s="442"/>
      <c r="U30" s="442"/>
      <c r="V30" s="442"/>
      <c r="W30" s="443"/>
      <c r="X30" s="452">
        <f>IF(I31="X",5)+IF(I32="X",5)+IF(I33="X",5)+IF(I34="X",1)+IF(N31="X",3)+IF(N32="X",3)+IF(N33="X",3)+IF(N34="X",3)+IF(S31="X",1)+IF(S32="X",1)+IF(S33="X",1)+IF(S34="X",5)</f>
        <v>0</v>
      </c>
      <c r="Y30" s="453"/>
      <c r="Z30" s="453"/>
      <c r="AA30" s="453"/>
      <c r="AB30" s="453"/>
      <c r="AC30" s="453"/>
      <c r="AD30" s="453"/>
      <c r="AE30" s="453"/>
      <c r="AF30" s="453"/>
      <c r="AG30" s="453"/>
      <c r="AH30" s="453"/>
      <c r="AI30" s="454"/>
      <c r="AJ30" s="4"/>
      <c r="AK30" s="4"/>
    </row>
    <row r="31" spans="1:50" s="5" customFormat="1" ht="18.75" customHeight="1" thickTop="1" thickBot="1" x14ac:dyDescent="0.3">
      <c r="A31" s="436"/>
      <c r="B31" s="436"/>
      <c r="C31" s="436"/>
      <c r="D31" s="436"/>
      <c r="E31" s="436" t="s">
        <v>26</v>
      </c>
      <c r="F31" s="436"/>
      <c r="G31" s="436"/>
      <c r="H31" s="436"/>
      <c r="I31" s="447"/>
      <c r="J31" s="448"/>
      <c r="K31" s="448"/>
      <c r="L31" s="448"/>
      <c r="M31" s="449"/>
      <c r="N31" s="447"/>
      <c r="O31" s="448"/>
      <c r="P31" s="448"/>
      <c r="Q31" s="448"/>
      <c r="R31" s="449"/>
      <c r="S31" s="447"/>
      <c r="T31" s="448"/>
      <c r="U31" s="448"/>
      <c r="V31" s="448"/>
      <c r="W31" s="449"/>
      <c r="X31" s="455"/>
      <c r="Y31" s="456"/>
      <c r="Z31" s="456"/>
      <c r="AA31" s="456"/>
      <c r="AB31" s="456"/>
      <c r="AC31" s="456"/>
      <c r="AD31" s="456"/>
      <c r="AE31" s="456"/>
      <c r="AF31" s="456"/>
      <c r="AG31" s="456"/>
      <c r="AH31" s="456"/>
      <c r="AI31" s="457"/>
      <c r="AJ31" s="4"/>
      <c r="AK31" s="4"/>
    </row>
    <row r="32" spans="1:50" s="5" customFormat="1" ht="17.25" customHeight="1" thickTop="1" thickBot="1" x14ac:dyDescent="0.3">
      <c r="A32" s="436"/>
      <c r="B32" s="436"/>
      <c r="C32" s="436"/>
      <c r="D32" s="436"/>
      <c r="E32" s="436" t="s">
        <v>27</v>
      </c>
      <c r="F32" s="436"/>
      <c r="G32" s="436"/>
      <c r="H32" s="436"/>
      <c r="I32" s="447"/>
      <c r="J32" s="448"/>
      <c r="K32" s="448"/>
      <c r="L32" s="448"/>
      <c r="M32" s="449"/>
      <c r="N32" s="447"/>
      <c r="O32" s="448"/>
      <c r="P32" s="448"/>
      <c r="Q32" s="448"/>
      <c r="R32" s="449"/>
      <c r="S32" s="447"/>
      <c r="T32" s="448"/>
      <c r="U32" s="448"/>
      <c r="V32" s="448"/>
      <c r="W32" s="449"/>
      <c r="X32" s="455"/>
      <c r="Y32" s="456"/>
      <c r="Z32" s="456"/>
      <c r="AA32" s="456"/>
      <c r="AB32" s="456"/>
      <c r="AC32" s="456"/>
      <c r="AD32" s="456"/>
      <c r="AE32" s="456"/>
      <c r="AF32" s="456"/>
      <c r="AG32" s="456"/>
      <c r="AH32" s="456"/>
      <c r="AI32" s="457"/>
      <c r="AJ32" s="4"/>
      <c r="AK32" s="4"/>
    </row>
    <row r="33" spans="1:37" s="5" customFormat="1" ht="20.25" customHeight="1" thickTop="1" thickBot="1" x14ac:dyDescent="0.3">
      <c r="A33" s="436"/>
      <c r="B33" s="436"/>
      <c r="C33" s="436"/>
      <c r="D33" s="436"/>
      <c r="E33" s="436" t="s">
        <v>28</v>
      </c>
      <c r="F33" s="436"/>
      <c r="G33" s="436"/>
      <c r="H33" s="436"/>
      <c r="I33" s="447"/>
      <c r="J33" s="448"/>
      <c r="K33" s="448"/>
      <c r="L33" s="448"/>
      <c r="M33" s="449"/>
      <c r="N33" s="447"/>
      <c r="O33" s="448"/>
      <c r="P33" s="448"/>
      <c r="Q33" s="448"/>
      <c r="R33" s="449"/>
      <c r="S33" s="447"/>
      <c r="T33" s="448"/>
      <c r="U33" s="448"/>
      <c r="V33" s="448"/>
      <c r="W33" s="449"/>
      <c r="X33" s="455"/>
      <c r="Y33" s="456"/>
      <c r="Z33" s="456"/>
      <c r="AA33" s="456"/>
      <c r="AB33" s="456"/>
      <c r="AC33" s="456"/>
      <c r="AD33" s="456"/>
      <c r="AE33" s="456"/>
      <c r="AF33" s="456"/>
      <c r="AG33" s="456"/>
      <c r="AH33" s="456"/>
      <c r="AI33" s="457"/>
      <c r="AJ33" s="4"/>
      <c r="AK33" s="4"/>
    </row>
    <row r="34" spans="1:37" s="5" customFormat="1" ht="17.25" customHeight="1" thickTop="1" thickBot="1" x14ac:dyDescent="0.3">
      <c r="A34" s="436"/>
      <c r="B34" s="436"/>
      <c r="C34" s="436"/>
      <c r="D34" s="436"/>
      <c r="E34" s="436" t="s">
        <v>29</v>
      </c>
      <c r="F34" s="436"/>
      <c r="G34" s="436"/>
      <c r="H34" s="436"/>
      <c r="I34" s="447"/>
      <c r="J34" s="448"/>
      <c r="K34" s="448"/>
      <c r="L34" s="448"/>
      <c r="M34" s="449"/>
      <c r="N34" s="447"/>
      <c r="O34" s="448"/>
      <c r="P34" s="448"/>
      <c r="Q34" s="448"/>
      <c r="R34" s="449"/>
      <c r="S34" s="447"/>
      <c r="T34" s="448"/>
      <c r="U34" s="448"/>
      <c r="V34" s="448"/>
      <c r="W34" s="449"/>
      <c r="X34" s="458"/>
      <c r="Y34" s="459"/>
      <c r="Z34" s="459"/>
      <c r="AA34" s="459"/>
      <c r="AB34" s="459"/>
      <c r="AC34" s="459"/>
      <c r="AD34" s="459"/>
      <c r="AE34" s="459"/>
      <c r="AF34" s="459"/>
      <c r="AG34" s="459"/>
      <c r="AH34" s="459"/>
      <c r="AI34" s="460"/>
      <c r="AJ34" s="4"/>
      <c r="AK34" s="4"/>
    </row>
    <row r="35" spans="1:37" s="9" customFormat="1" ht="45.75" customHeight="1" thickTop="1" thickBot="1" x14ac:dyDescent="0.3">
      <c r="A35" s="444" t="s">
        <v>30</v>
      </c>
      <c r="B35" s="444"/>
      <c r="C35" s="444"/>
      <c r="D35" s="444"/>
      <c r="E35" s="445">
        <v>100</v>
      </c>
      <c r="F35" s="445"/>
      <c r="G35" s="445"/>
      <c r="H35" s="445"/>
      <c r="I35" s="445"/>
      <c r="J35" s="445"/>
      <c r="K35" s="445"/>
      <c r="L35" s="445"/>
      <c r="M35" s="445"/>
      <c r="N35" s="444" t="s">
        <v>31</v>
      </c>
      <c r="O35" s="444"/>
      <c r="P35" s="444"/>
      <c r="Q35" s="444"/>
      <c r="R35" s="444"/>
      <c r="S35" s="445">
        <v>100</v>
      </c>
      <c r="T35" s="445"/>
      <c r="U35" s="445"/>
      <c r="V35" s="445"/>
      <c r="W35" s="445"/>
      <c r="X35" s="444" t="s">
        <v>32</v>
      </c>
      <c r="Y35" s="444"/>
      <c r="Z35" s="444"/>
      <c r="AA35" s="444"/>
      <c r="AB35" s="444"/>
      <c r="AC35" s="444"/>
      <c r="AD35" s="444"/>
      <c r="AE35" s="444"/>
      <c r="AF35" s="446">
        <f>S35/E35</f>
        <v>1</v>
      </c>
      <c r="AG35" s="446"/>
      <c r="AH35" s="446"/>
      <c r="AI35" s="446"/>
    </row>
    <row r="36" spans="1:37" ht="22.5" customHeight="1" thickTop="1" thickBot="1" x14ac:dyDescent="0.3">
      <c r="A36" s="436" t="s">
        <v>33</v>
      </c>
      <c r="B36" s="436"/>
      <c r="C36" s="436"/>
      <c r="D36" s="436"/>
      <c r="E36" s="436"/>
      <c r="F36" s="436"/>
      <c r="G36" s="436"/>
      <c r="H36" s="436"/>
      <c r="I36" s="436"/>
      <c r="J36" s="436"/>
      <c r="K36" s="436"/>
      <c r="L36" s="436"/>
      <c r="M36" s="436"/>
      <c r="N36" s="436"/>
      <c r="O36" s="436"/>
      <c r="P36" s="436"/>
      <c r="Q36" s="436"/>
      <c r="R36" s="436"/>
      <c r="S36" s="436"/>
      <c r="T36" s="436"/>
      <c r="U36" s="436"/>
      <c r="V36" s="436"/>
      <c r="W36" s="436"/>
      <c r="X36" s="436"/>
      <c r="Y36" s="436"/>
      <c r="Z36" s="436"/>
      <c r="AA36" s="436"/>
      <c r="AB36" s="436"/>
      <c r="AC36" s="436"/>
      <c r="AD36" s="436"/>
      <c r="AE36" s="436"/>
      <c r="AF36" s="436"/>
      <c r="AG36" s="436"/>
      <c r="AH36" s="436"/>
      <c r="AI36" s="436"/>
      <c r="AK36" s="1"/>
    </row>
    <row r="37" spans="1:37" ht="30" customHeight="1" thickTop="1" thickBot="1" x14ac:dyDescent="0.3">
      <c r="A37" s="441" t="s">
        <v>34</v>
      </c>
      <c r="B37" s="442"/>
      <c r="C37" s="442"/>
      <c r="D37" s="442"/>
      <c r="E37" s="442"/>
      <c r="F37" s="442"/>
      <c r="G37" s="442"/>
      <c r="H37" s="442"/>
      <c r="I37" s="442"/>
      <c r="J37" s="442"/>
      <c r="K37" s="442"/>
      <c r="L37" s="442"/>
      <c r="M37" s="442"/>
      <c r="N37" s="442"/>
      <c r="O37" s="442"/>
      <c r="P37" s="442"/>
      <c r="Q37" s="442"/>
      <c r="R37" s="442"/>
      <c r="S37" s="442"/>
      <c r="T37" s="442"/>
      <c r="U37" s="442"/>
      <c r="V37" s="442"/>
      <c r="W37" s="443"/>
      <c r="X37" s="441" t="s">
        <v>35</v>
      </c>
      <c r="Y37" s="442"/>
      <c r="Z37" s="442"/>
      <c r="AA37" s="442"/>
      <c r="AB37" s="442"/>
      <c r="AC37" s="442"/>
      <c r="AD37" s="442"/>
      <c r="AE37" s="442"/>
      <c r="AF37" s="441" t="s">
        <v>36</v>
      </c>
      <c r="AG37" s="442"/>
      <c r="AH37" s="442"/>
      <c r="AI37" s="443"/>
      <c r="AJ37" s="1"/>
      <c r="AK37" s="1"/>
    </row>
    <row r="38" spans="1:37" ht="31.5" customHeight="1" thickTop="1" thickBot="1" x14ac:dyDescent="0.3">
      <c r="A38" s="436" t="s">
        <v>37</v>
      </c>
      <c r="B38" s="436"/>
      <c r="C38" s="436"/>
      <c r="D38" s="436"/>
      <c r="E38" s="436"/>
      <c r="F38" s="436" t="s">
        <v>38</v>
      </c>
      <c r="G38" s="436"/>
      <c r="H38" s="436"/>
      <c r="I38" s="436"/>
      <c r="J38" s="436" t="s">
        <v>39</v>
      </c>
      <c r="K38" s="436"/>
      <c r="L38" s="436"/>
      <c r="M38" s="436"/>
      <c r="N38" s="436" t="s">
        <v>40</v>
      </c>
      <c r="O38" s="436"/>
      <c r="P38" s="436"/>
      <c r="Q38" s="436"/>
      <c r="R38" s="436"/>
      <c r="S38" s="436"/>
      <c r="T38" s="436"/>
      <c r="U38" s="436"/>
      <c r="V38" s="436"/>
      <c r="W38" s="436"/>
      <c r="X38" s="436" t="s">
        <v>41</v>
      </c>
      <c r="Y38" s="436"/>
      <c r="Z38" s="436"/>
      <c r="AA38" s="436"/>
      <c r="AB38" s="436"/>
      <c r="AC38" s="436"/>
      <c r="AD38" s="436"/>
      <c r="AE38" s="436"/>
      <c r="AF38" s="436" t="s">
        <v>42</v>
      </c>
      <c r="AG38" s="436"/>
      <c r="AH38" s="436"/>
      <c r="AI38" s="436"/>
      <c r="AJ38" s="1"/>
      <c r="AK38" s="1"/>
    </row>
    <row r="39" spans="1:37" ht="16.5" thickTop="1" thickBot="1" x14ac:dyDescent="0.3">
      <c r="A39" s="435">
        <v>1</v>
      </c>
      <c r="B39" s="435"/>
      <c r="C39" s="435"/>
      <c r="D39" s="435"/>
      <c r="E39" s="435"/>
      <c r="F39" s="440"/>
      <c r="G39" s="440"/>
      <c r="H39" s="440"/>
      <c r="I39" s="440"/>
      <c r="J39" s="435">
        <f>F39*$X$30</f>
        <v>0</v>
      </c>
      <c r="K39" s="435"/>
      <c r="L39" s="435"/>
      <c r="M39" s="435"/>
      <c r="N39" s="435"/>
      <c r="O39" s="435"/>
      <c r="P39" s="435"/>
      <c r="Q39" s="435"/>
      <c r="R39" s="435"/>
      <c r="S39" s="435"/>
      <c r="T39" s="435"/>
      <c r="U39" s="435"/>
      <c r="V39" s="435"/>
      <c r="W39" s="435"/>
      <c r="X39" s="435"/>
      <c r="Y39" s="435"/>
      <c r="Z39" s="435"/>
      <c r="AA39" s="435"/>
      <c r="AB39" s="435"/>
      <c r="AC39" s="435"/>
      <c r="AD39" s="435"/>
      <c r="AE39" s="435"/>
      <c r="AF39" s="435"/>
      <c r="AG39" s="435"/>
      <c r="AH39" s="435"/>
      <c r="AI39" s="435"/>
      <c r="AJ39" s="1"/>
      <c r="AK39" s="1"/>
    </row>
    <row r="40" spans="1:37" ht="16.5" thickTop="1" thickBot="1" x14ac:dyDescent="0.3">
      <c r="A40" s="435"/>
      <c r="B40" s="435"/>
      <c r="C40" s="435"/>
      <c r="D40" s="435"/>
      <c r="E40" s="435"/>
      <c r="F40" s="440"/>
      <c r="G40" s="440"/>
      <c r="H40" s="440"/>
      <c r="I40" s="440"/>
      <c r="J40" s="435"/>
      <c r="K40" s="435"/>
      <c r="L40" s="435"/>
      <c r="M40" s="435"/>
      <c r="N40" s="435"/>
      <c r="O40" s="435"/>
      <c r="P40" s="435"/>
      <c r="Q40" s="435"/>
      <c r="R40" s="435"/>
      <c r="S40" s="435"/>
      <c r="T40" s="435"/>
      <c r="U40" s="435"/>
      <c r="V40" s="435"/>
      <c r="W40" s="435"/>
      <c r="X40" s="435"/>
      <c r="Y40" s="435"/>
      <c r="Z40" s="435"/>
      <c r="AA40" s="435"/>
      <c r="AB40" s="435"/>
      <c r="AC40" s="435"/>
      <c r="AD40" s="435"/>
      <c r="AE40" s="435"/>
      <c r="AF40" s="435"/>
      <c r="AG40" s="435"/>
      <c r="AH40" s="435"/>
      <c r="AI40" s="435"/>
      <c r="AJ40" s="1"/>
      <c r="AK40" s="1"/>
    </row>
    <row r="41" spans="1:37" ht="16.5" thickTop="1" thickBot="1" x14ac:dyDescent="0.3">
      <c r="A41" s="435"/>
      <c r="B41" s="435"/>
      <c r="C41" s="435"/>
      <c r="D41" s="435"/>
      <c r="E41" s="435"/>
      <c r="F41" s="440"/>
      <c r="G41" s="440"/>
      <c r="H41" s="440"/>
      <c r="I41" s="440"/>
      <c r="J41" s="435"/>
      <c r="K41" s="435"/>
      <c r="L41" s="435"/>
      <c r="M41" s="435"/>
      <c r="N41" s="435"/>
      <c r="O41" s="435"/>
      <c r="P41" s="435"/>
      <c r="Q41" s="435"/>
      <c r="R41" s="435"/>
      <c r="S41" s="435"/>
      <c r="T41" s="435"/>
      <c r="U41" s="435"/>
      <c r="V41" s="435"/>
      <c r="W41" s="435"/>
      <c r="X41" s="435"/>
      <c r="Y41" s="435"/>
      <c r="Z41" s="435"/>
      <c r="AA41" s="435"/>
      <c r="AB41" s="435"/>
      <c r="AC41" s="435"/>
      <c r="AD41" s="435"/>
      <c r="AE41" s="435"/>
      <c r="AF41" s="435"/>
      <c r="AG41" s="435"/>
      <c r="AH41" s="435"/>
      <c r="AI41" s="435"/>
      <c r="AJ41" s="1"/>
      <c r="AK41" s="1"/>
    </row>
    <row r="42" spans="1:37" ht="16.5" thickTop="1" thickBot="1" x14ac:dyDescent="0.3">
      <c r="A42" s="435"/>
      <c r="B42" s="435"/>
      <c r="C42" s="435"/>
      <c r="D42" s="435"/>
      <c r="E42" s="435"/>
      <c r="F42" s="440"/>
      <c r="G42" s="440"/>
      <c r="H42" s="440"/>
      <c r="I42" s="440"/>
      <c r="J42" s="435"/>
      <c r="K42" s="435"/>
      <c r="L42" s="435"/>
      <c r="M42" s="435"/>
      <c r="N42" s="435"/>
      <c r="O42" s="435"/>
      <c r="P42" s="435"/>
      <c r="Q42" s="435"/>
      <c r="R42" s="435"/>
      <c r="S42" s="435"/>
      <c r="T42" s="435"/>
      <c r="U42" s="435"/>
      <c r="V42" s="435"/>
      <c r="W42" s="435"/>
      <c r="X42" s="435"/>
      <c r="Y42" s="435"/>
      <c r="Z42" s="435"/>
      <c r="AA42" s="435"/>
      <c r="AB42" s="435"/>
      <c r="AC42" s="435"/>
      <c r="AD42" s="435"/>
      <c r="AE42" s="435"/>
      <c r="AF42" s="435"/>
      <c r="AG42" s="435"/>
      <c r="AH42" s="435"/>
      <c r="AI42" s="435"/>
      <c r="AJ42" s="1"/>
      <c r="AK42" s="1"/>
    </row>
    <row r="43" spans="1:37" ht="16.5" thickTop="1" thickBot="1" x14ac:dyDescent="0.3">
      <c r="A43" s="435"/>
      <c r="B43" s="435"/>
      <c r="C43" s="435"/>
      <c r="D43" s="435"/>
      <c r="E43" s="435"/>
      <c r="F43" s="440"/>
      <c r="G43" s="440"/>
      <c r="H43" s="440"/>
      <c r="I43" s="440"/>
      <c r="J43" s="435"/>
      <c r="K43" s="435"/>
      <c r="L43" s="435"/>
      <c r="M43" s="435"/>
      <c r="N43" s="435"/>
      <c r="O43" s="435"/>
      <c r="P43" s="435"/>
      <c r="Q43" s="435"/>
      <c r="R43" s="435"/>
      <c r="S43" s="435"/>
      <c r="T43" s="435"/>
      <c r="U43" s="435"/>
      <c r="V43" s="435"/>
      <c r="W43" s="435"/>
      <c r="X43" s="435"/>
      <c r="Y43" s="435"/>
      <c r="Z43" s="435"/>
      <c r="AA43" s="435"/>
      <c r="AB43" s="435"/>
      <c r="AC43" s="435"/>
      <c r="AD43" s="435"/>
      <c r="AE43" s="435"/>
      <c r="AF43" s="435"/>
      <c r="AG43" s="435"/>
      <c r="AH43" s="435"/>
      <c r="AI43" s="435"/>
      <c r="AJ43" s="1"/>
      <c r="AK43" s="1"/>
    </row>
    <row r="44" spans="1:37" ht="31.5" customHeight="1" thickTop="1" thickBot="1" x14ac:dyDescent="0.3">
      <c r="A44" s="436" t="s">
        <v>37</v>
      </c>
      <c r="B44" s="436"/>
      <c r="C44" s="436"/>
      <c r="D44" s="436"/>
      <c r="E44" s="436"/>
      <c r="F44" s="436" t="s">
        <v>38</v>
      </c>
      <c r="G44" s="436"/>
      <c r="H44" s="436"/>
      <c r="I44" s="436"/>
      <c r="J44" s="436" t="s">
        <v>39</v>
      </c>
      <c r="K44" s="436"/>
      <c r="L44" s="436"/>
      <c r="M44" s="436"/>
      <c r="N44" s="436" t="s">
        <v>40</v>
      </c>
      <c r="O44" s="436"/>
      <c r="P44" s="436"/>
      <c r="Q44" s="436"/>
      <c r="R44" s="436"/>
      <c r="S44" s="436"/>
      <c r="T44" s="436"/>
      <c r="U44" s="436"/>
      <c r="V44" s="436"/>
      <c r="W44" s="436"/>
      <c r="X44" s="436" t="s">
        <v>41</v>
      </c>
      <c r="Y44" s="436"/>
      <c r="Z44" s="436"/>
      <c r="AA44" s="436"/>
      <c r="AB44" s="436"/>
      <c r="AC44" s="436"/>
      <c r="AD44" s="436"/>
      <c r="AE44" s="436"/>
      <c r="AF44" s="436" t="s">
        <v>42</v>
      </c>
      <c r="AG44" s="436"/>
      <c r="AH44" s="436"/>
      <c r="AI44" s="436"/>
      <c r="AJ44" s="1"/>
      <c r="AK44" s="1"/>
    </row>
    <row r="45" spans="1:37" ht="16.5" thickTop="1" thickBot="1" x14ac:dyDescent="0.3">
      <c r="A45" s="435">
        <v>2</v>
      </c>
      <c r="B45" s="435"/>
      <c r="C45" s="435"/>
      <c r="D45" s="435"/>
      <c r="E45" s="435"/>
      <c r="F45" s="440"/>
      <c r="G45" s="440"/>
      <c r="H45" s="440"/>
      <c r="I45" s="440"/>
      <c r="J45" s="435">
        <f>F45*$X$30</f>
        <v>0</v>
      </c>
      <c r="K45" s="435"/>
      <c r="L45" s="435"/>
      <c r="M45" s="435"/>
      <c r="N45" s="435"/>
      <c r="O45" s="435"/>
      <c r="P45" s="435"/>
      <c r="Q45" s="435"/>
      <c r="R45" s="435"/>
      <c r="S45" s="435"/>
      <c r="T45" s="435"/>
      <c r="U45" s="435"/>
      <c r="V45" s="435"/>
      <c r="W45" s="435"/>
      <c r="X45" s="435"/>
      <c r="Y45" s="435"/>
      <c r="Z45" s="435"/>
      <c r="AA45" s="435"/>
      <c r="AB45" s="435"/>
      <c r="AC45" s="435"/>
      <c r="AD45" s="435"/>
      <c r="AE45" s="435"/>
      <c r="AF45" s="435"/>
      <c r="AG45" s="435"/>
      <c r="AH45" s="435"/>
      <c r="AI45" s="435"/>
      <c r="AJ45" s="1"/>
      <c r="AK45" s="1"/>
    </row>
    <row r="46" spans="1:37" ht="16.5" thickTop="1" thickBot="1" x14ac:dyDescent="0.3">
      <c r="A46" s="435"/>
      <c r="B46" s="435"/>
      <c r="C46" s="435"/>
      <c r="D46" s="435"/>
      <c r="E46" s="435"/>
      <c r="F46" s="440"/>
      <c r="G46" s="440"/>
      <c r="H46" s="440"/>
      <c r="I46" s="440"/>
      <c r="J46" s="435"/>
      <c r="K46" s="435"/>
      <c r="L46" s="435"/>
      <c r="M46" s="435"/>
      <c r="N46" s="435"/>
      <c r="O46" s="435"/>
      <c r="P46" s="435"/>
      <c r="Q46" s="435"/>
      <c r="R46" s="435"/>
      <c r="S46" s="435"/>
      <c r="T46" s="435"/>
      <c r="U46" s="435"/>
      <c r="V46" s="435"/>
      <c r="W46" s="435"/>
      <c r="X46" s="435"/>
      <c r="Y46" s="435"/>
      <c r="Z46" s="435"/>
      <c r="AA46" s="435"/>
      <c r="AB46" s="435"/>
      <c r="AC46" s="435"/>
      <c r="AD46" s="435"/>
      <c r="AE46" s="435"/>
      <c r="AF46" s="435"/>
      <c r="AG46" s="435"/>
      <c r="AH46" s="435"/>
      <c r="AI46" s="435"/>
      <c r="AJ46" s="1"/>
      <c r="AK46" s="1"/>
    </row>
    <row r="47" spans="1:37" ht="16.5" thickTop="1" thickBot="1" x14ac:dyDescent="0.3">
      <c r="A47" s="435"/>
      <c r="B47" s="435"/>
      <c r="C47" s="435"/>
      <c r="D47" s="435"/>
      <c r="E47" s="435"/>
      <c r="F47" s="440"/>
      <c r="G47" s="440"/>
      <c r="H47" s="440"/>
      <c r="I47" s="440"/>
      <c r="J47" s="435"/>
      <c r="K47" s="435"/>
      <c r="L47" s="435"/>
      <c r="M47" s="435"/>
      <c r="N47" s="435"/>
      <c r="O47" s="435"/>
      <c r="P47" s="435"/>
      <c r="Q47" s="435"/>
      <c r="R47" s="435"/>
      <c r="S47" s="435"/>
      <c r="T47" s="435"/>
      <c r="U47" s="435"/>
      <c r="V47" s="435"/>
      <c r="W47" s="435"/>
      <c r="X47" s="435"/>
      <c r="Y47" s="435"/>
      <c r="Z47" s="435"/>
      <c r="AA47" s="435"/>
      <c r="AB47" s="435"/>
      <c r="AC47" s="435"/>
      <c r="AD47" s="435"/>
      <c r="AE47" s="435"/>
      <c r="AF47" s="435"/>
      <c r="AG47" s="435"/>
      <c r="AH47" s="435"/>
      <c r="AI47" s="435"/>
      <c r="AJ47" s="1"/>
      <c r="AK47" s="1"/>
    </row>
    <row r="48" spans="1:37" ht="16.5" thickTop="1" thickBot="1" x14ac:dyDescent="0.3">
      <c r="A48" s="435"/>
      <c r="B48" s="435"/>
      <c r="C48" s="435"/>
      <c r="D48" s="435"/>
      <c r="E48" s="435"/>
      <c r="F48" s="440"/>
      <c r="G48" s="440"/>
      <c r="H48" s="440"/>
      <c r="I48" s="440"/>
      <c r="J48" s="435"/>
      <c r="K48" s="435"/>
      <c r="L48" s="435"/>
      <c r="M48" s="435"/>
      <c r="N48" s="435"/>
      <c r="O48" s="435"/>
      <c r="P48" s="435"/>
      <c r="Q48" s="435"/>
      <c r="R48" s="435"/>
      <c r="S48" s="435"/>
      <c r="T48" s="435"/>
      <c r="U48" s="435"/>
      <c r="V48" s="435"/>
      <c r="W48" s="435"/>
      <c r="X48" s="435"/>
      <c r="Y48" s="435"/>
      <c r="Z48" s="435"/>
      <c r="AA48" s="435"/>
      <c r="AB48" s="435"/>
      <c r="AC48" s="435"/>
      <c r="AD48" s="435"/>
      <c r="AE48" s="435"/>
      <c r="AF48" s="435"/>
      <c r="AG48" s="435"/>
      <c r="AH48" s="435"/>
      <c r="AI48" s="435"/>
      <c r="AJ48" s="1"/>
      <c r="AK48" s="1"/>
    </row>
    <row r="49" spans="1:37" ht="16.5" thickTop="1" thickBot="1" x14ac:dyDescent="0.3">
      <c r="A49" s="435"/>
      <c r="B49" s="435"/>
      <c r="C49" s="435"/>
      <c r="D49" s="435"/>
      <c r="E49" s="435"/>
      <c r="F49" s="440"/>
      <c r="G49" s="440"/>
      <c r="H49" s="440"/>
      <c r="I49" s="440"/>
      <c r="J49" s="435"/>
      <c r="K49" s="435"/>
      <c r="L49" s="435"/>
      <c r="M49" s="435"/>
      <c r="N49" s="435"/>
      <c r="O49" s="435"/>
      <c r="P49" s="435"/>
      <c r="Q49" s="435"/>
      <c r="R49" s="435"/>
      <c r="S49" s="435"/>
      <c r="T49" s="435"/>
      <c r="U49" s="435"/>
      <c r="V49" s="435"/>
      <c r="W49" s="435"/>
      <c r="X49" s="435"/>
      <c r="Y49" s="435"/>
      <c r="Z49" s="435"/>
      <c r="AA49" s="435"/>
      <c r="AB49" s="435"/>
      <c r="AC49" s="435"/>
      <c r="AD49" s="435"/>
      <c r="AE49" s="435"/>
      <c r="AF49" s="435"/>
      <c r="AG49" s="435"/>
      <c r="AH49" s="435"/>
      <c r="AI49" s="435"/>
      <c r="AJ49" s="1"/>
      <c r="AK49" s="1"/>
    </row>
    <row r="50" spans="1:37" ht="31.5" customHeight="1" thickTop="1" thickBot="1" x14ac:dyDescent="0.3">
      <c r="A50" s="436" t="s">
        <v>37</v>
      </c>
      <c r="B50" s="436"/>
      <c r="C50" s="436"/>
      <c r="D50" s="436"/>
      <c r="E50" s="436"/>
      <c r="F50" s="436" t="s">
        <v>38</v>
      </c>
      <c r="G50" s="436"/>
      <c r="H50" s="436"/>
      <c r="I50" s="436"/>
      <c r="J50" s="436" t="s">
        <v>39</v>
      </c>
      <c r="K50" s="436"/>
      <c r="L50" s="436"/>
      <c r="M50" s="436"/>
      <c r="N50" s="436" t="s">
        <v>40</v>
      </c>
      <c r="O50" s="436"/>
      <c r="P50" s="436"/>
      <c r="Q50" s="436"/>
      <c r="R50" s="436"/>
      <c r="S50" s="436"/>
      <c r="T50" s="436"/>
      <c r="U50" s="436"/>
      <c r="V50" s="436"/>
      <c r="W50" s="436"/>
      <c r="X50" s="436" t="s">
        <v>41</v>
      </c>
      <c r="Y50" s="436"/>
      <c r="Z50" s="436"/>
      <c r="AA50" s="436"/>
      <c r="AB50" s="436"/>
      <c r="AC50" s="436"/>
      <c r="AD50" s="436"/>
      <c r="AE50" s="436"/>
      <c r="AF50" s="436" t="s">
        <v>42</v>
      </c>
      <c r="AG50" s="436"/>
      <c r="AH50" s="436"/>
      <c r="AI50" s="436"/>
      <c r="AJ50" s="1"/>
      <c r="AK50" s="1"/>
    </row>
    <row r="51" spans="1:37" ht="16.5" thickTop="1" thickBot="1" x14ac:dyDescent="0.3">
      <c r="A51" s="435">
        <v>3</v>
      </c>
      <c r="B51" s="435"/>
      <c r="C51" s="435"/>
      <c r="D51" s="435"/>
      <c r="E51" s="435"/>
      <c r="F51" s="440"/>
      <c r="G51" s="440"/>
      <c r="H51" s="440"/>
      <c r="I51" s="440"/>
      <c r="J51" s="435">
        <f>F51*$X$30</f>
        <v>0</v>
      </c>
      <c r="K51" s="435"/>
      <c r="L51" s="435"/>
      <c r="M51" s="435"/>
      <c r="N51" s="435"/>
      <c r="O51" s="435"/>
      <c r="P51" s="435"/>
      <c r="Q51" s="435"/>
      <c r="R51" s="435"/>
      <c r="S51" s="435"/>
      <c r="T51" s="435"/>
      <c r="U51" s="435"/>
      <c r="V51" s="435"/>
      <c r="W51" s="435"/>
      <c r="X51" s="435"/>
      <c r="Y51" s="435"/>
      <c r="Z51" s="435"/>
      <c r="AA51" s="435"/>
      <c r="AB51" s="435"/>
      <c r="AC51" s="435"/>
      <c r="AD51" s="435"/>
      <c r="AE51" s="435"/>
      <c r="AF51" s="435"/>
      <c r="AG51" s="435"/>
      <c r="AH51" s="435"/>
      <c r="AI51" s="435"/>
      <c r="AJ51" s="1"/>
      <c r="AK51" s="1"/>
    </row>
    <row r="52" spans="1:37" ht="16.5" thickTop="1" thickBot="1" x14ac:dyDescent="0.3">
      <c r="A52" s="435"/>
      <c r="B52" s="435"/>
      <c r="C52" s="435"/>
      <c r="D52" s="435"/>
      <c r="E52" s="435"/>
      <c r="F52" s="440"/>
      <c r="G52" s="440"/>
      <c r="H52" s="440"/>
      <c r="I52" s="440"/>
      <c r="J52" s="435"/>
      <c r="K52" s="435"/>
      <c r="L52" s="435"/>
      <c r="M52" s="435"/>
      <c r="N52" s="435"/>
      <c r="O52" s="435"/>
      <c r="P52" s="435"/>
      <c r="Q52" s="435"/>
      <c r="R52" s="435"/>
      <c r="S52" s="435"/>
      <c r="T52" s="435"/>
      <c r="U52" s="435"/>
      <c r="V52" s="435"/>
      <c r="W52" s="435"/>
      <c r="X52" s="435"/>
      <c r="Y52" s="435"/>
      <c r="Z52" s="435"/>
      <c r="AA52" s="435"/>
      <c r="AB52" s="435"/>
      <c r="AC52" s="435"/>
      <c r="AD52" s="435"/>
      <c r="AE52" s="435"/>
      <c r="AF52" s="435"/>
      <c r="AG52" s="435"/>
      <c r="AH52" s="435"/>
      <c r="AI52" s="435"/>
      <c r="AJ52" s="1"/>
      <c r="AK52" s="1"/>
    </row>
    <row r="53" spans="1:37" ht="16.5" thickTop="1" thickBot="1" x14ac:dyDescent="0.3">
      <c r="A53" s="435"/>
      <c r="B53" s="435"/>
      <c r="C53" s="435"/>
      <c r="D53" s="435"/>
      <c r="E53" s="435"/>
      <c r="F53" s="440"/>
      <c r="G53" s="440"/>
      <c r="H53" s="440"/>
      <c r="I53" s="440"/>
      <c r="J53" s="435"/>
      <c r="K53" s="435"/>
      <c r="L53" s="435"/>
      <c r="M53" s="435"/>
      <c r="N53" s="435"/>
      <c r="O53" s="435"/>
      <c r="P53" s="435"/>
      <c r="Q53" s="435"/>
      <c r="R53" s="435"/>
      <c r="S53" s="435"/>
      <c r="T53" s="435"/>
      <c r="U53" s="435"/>
      <c r="V53" s="435"/>
      <c r="W53" s="435"/>
      <c r="X53" s="435"/>
      <c r="Y53" s="435"/>
      <c r="Z53" s="435"/>
      <c r="AA53" s="435"/>
      <c r="AB53" s="435"/>
      <c r="AC53" s="435"/>
      <c r="AD53" s="435"/>
      <c r="AE53" s="435"/>
      <c r="AF53" s="435"/>
      <c r="AG53" s="435"/>
      <c r="AH53" s="435"/>
      <c r="AI53" s="435"/>
      <c r="AJ53" s="1"/>
      <c r="AK53" s="1"/>
    </row>
    <row r="54" spans="1:37" ht="16.5" thickTop="1" thickBot="1" x14ac:dyDescent="0.3">
      <c r="A54" s="435"/>
      <c r="B54" s="435"/>
      <c r="C54" s="435"/>
      <c r="D54" s="435"/>
      <c r="E54" s="435"/>
      <c r="F54" s="440"/>
      <c r="G54" s="440"/>
      <c r="H54" s="440"/>
      <c r="I54" s="440"/>
      <c r="J54" s="435"/>
      <c r="K54" s="435"/>
      <c r="L54" s="435"/>
      <c r="M54" s="435"/>
      <c r="N54" s="435"/>
      <c r="O54" s="435"/>
      <c r="P54" s="435"/>
      <c r="Q54" s="435"/>
      <c r="R54" s="435"/>
      <c r="S54" s="435"/>
      <c r="T54" s="435"/>
      <c r="U54" s="435"/>
      <c r="V54" s="435"/>
      <c r="W54" s="435"/>
      <c r="X54" s="435"/>
      <c r="Y54" s="435"/>
      <c r="Z54" s="435"/>
      <c r="AA54" s="435"/>
      <c r="AB54" s="435"/>
      <c r="AC54" s="435"/>
      <c r="AD54" s="435"/>
      <c r="AE54" s="435"/>
      <c r="AF54" s="435"/>
      <c r="AG54" s="435"/>
      <c r="AH54" s="435"/>
      <c r="AI54" s="435"/>
      <c r="AJ54" s="1"/>
      <c r="AK54" s="1"/>
    </row>
    <row r="55" spans="1:37" ht="16.5" thickTop="1" thickBot="1" x14ac:dyDescent="0.3">
      <c r="A55" s="435"/>
      <c r="B55" s="435"/>
      <c r="C55" s="435"/>
      <c r="D55" s="435"/>
      <c r="E55" s="435"/>
      <c r="F55" s="440"/>
      <c r="G55" s="440"/>
      <c r="H55" s="440"/>
      <c r="I55" s="440"/>
      <c r="J55" s="435"/>
      <c r="K55" s="435"/>
      <c r="L55" s="435"/>
      <c r="M55" s="435"/>
      <c r="N55" s="435"/>
      <c r="O55" s="435"/>
      <c r="P55" s="435"/>
      <c r="Q55" s="435"/>
      <c r="R55" s="435"/>
      <c r="S55" s="435"/>
      <c r="T55" s="435"/>
      <c r="U55" s="435"/>
      <c r="V55" s="435"/>
      <c r="W55" s="435"/>
      <c r="X55" s="435"/>
      <c r="Y55" s="435"/>
      <c r="Z55" s="435"/>
      <c r="AA55" s="435"/>
      <c r="AB55" s="435"/>
      <c r="AC55" s="435"/>
      <c r="AD55" s="435"/>
      <c r="AE55" s="435"/>
      <c r="AF55" s="435"/>
      <c r="AG55" s="435"/>
      <c r="AH55" s="435"/>
      <c r="AI55" s="435"/>
      <c r="AJ55" s="1"/>
      <c r="AK55" s="1"/>
    </row>
    <row r="56" spans="1:37" ht="31.5" customHeight="1" thickTop="1" thickBot="1" x14ac:dyDescent="0.3">
      <c r="A56" s="436" t="s">
        <v>37</v>
      </c>
      <c r="B56" s="436"/>
      <c r="C56" s="436"/>
      <c r="D56" s="436"/>
      <c r="E56" s="436"/>
      <c r="F56" s="436" t="s">
        <v>38</v>
      </c>
      <c r="G56" s="436"/>
      <c r="H56" s="436"/>
      <c r="I56" s="436"/>
      <c r="J56" s="436" t="s">
        <v>39</v>
      </c>
      <c r="K56" s="436"/>
      <c r="L56" s="436"/>
      <c r="M56" s="436"/>
      <c r="N56" s="436" t="s">
        <v>40</v>
      </c>
      <c r="O56" s="436"/>
      <c r="P56" s="436"/>
      <c r="Q56" s="436"/>
      <c r="R56" s="436"/>
      <c r="S56" s="436"/>
      <c r="T56" s="436"/>
      <c r="U56" s="436"/>
      <c r="V56" s="436"/>
      <c r="W56" s="436"/>
      <c r="X56" s="436" t="s">
        <v>41</v>
      </c>
      <c r="Y56" s="436"/>
      <c r="Z56" s="436"/>
      <c r="AA56" s="436"/>
      <c r="AB56" s="436"/>
      <c r="AC56" s="436"/>
      <c r="AD56" s="436"/>
      <c r="AE56" s="436"/>
      <c r="AF56" s="436" t="s">
        <v>42</v>
      </c>
      <c r="AG56" s="436"/>
      <c r="AH56" s="436"/>
      <c r="AI56" s="436"/>
      <c r="AJ56" s="1"/>
      <c r="AK56" s="1"/>
    </row>
    <row r="57" spans="1:37" ht="16.5" thickTop="1" thickBot="1" x14ac:dyDescent="0.3">
      <c r="A57" s="435">
        <v>4</v>
      </c>
      <c r="B57" s="435"/>
      <c r="C57" s="435"/>
      <c r="D57" s="435"/>
      <c r="E57" s="435"/>
      <c r="F57" s="440"/>
      <c r="G57" s="440"/>
      <c r="H57" s="440"/>
      <c r="I57" s="440"/>
      <c r="J57" s="435">
        <f>F57*$X$30</f>
        <v>0</v>
      </c>
      <c r="K57" s="435"/>
      <c r="L57" s="435"/>
      <c r="M57" s="435"/>
      <c r="N57" s="435"/>
      <c r="O57" s="435"/>
      <c r="P57" s="435"/>
      <c r="Q57" s="435"/>
      <c r="R57" s="435"/>
      <c r="S57" s="435"/>
      <c r="T57" s="435"/>
      <c r="U57" s="435"/>
      <c r="V57" s="435"/>
      <c r="W57" s="435"/>
      <c r="X57" s="435"/>
      <c r="Y57" s="435"/>
      <c r="Z57" s="435"/>
      <c r="AA57" s="435"/>
      <c r="AB57" s="435"/>
      <c r="AC57" s="435"/>
      <c r="AD57" s="435"/>
      <c r="AE57" s="435"/>
      <c r="AF57" s="435"/>
      <c r="AG57" s="435"/>
      <c r="AH57" s="435"/>
      <c r="AI57" s="435"/>
      <c r="AJ57" s="1"/>
      <c r="AK57" s="1"/>
    </row>
    <row r="58" spans="1:37" ht="16.5" thickTop="1" thickBot="1" x14ac:dyDescent="0.3">
      <c r="A58" s="435"/>
      <c r="B58" s="435"/>
      <c r="C58" s="435"/>
      <c r="D58" s="435"/>
      <c r="E58" s="435"/>
      <c r="F58" s="440"/>
      <c r="G58" s="440"/>
      <c r="H58" s="440"/>
      <c r="I58" s="440"/>
      <c r="J58" s="435"/>
      <c r="K58" s="435"/>
      <c r="L58" s="435"/>
      <c r="M58" s="435"/>
      <c r="N58" s="435"/>
      <c r="O58" s="435"/>
      <c r="P58" s="435"/>
      <c r="Q58" s="435"/>
      <c r="R58" s="435"/>
      <c r="S58" s="435"/>
      <c r="T58" s="435"/>
      <c r="U58" s="435"/>
      <c r="V58" s="435"/>
      <c r="W58" s="435"/>
      <c r="X58" s="435"/>
      <c r="Y58" s="435"/>
      <c r="Z58" s="435"/>
      <c r="AA58" s="435"/>
      <c r="AB58" s="435"/>
      <c r="AC58" s="435"/>
      <c r="AD58" s="435"/>
      <c r="AE58" s="435"/>
      <c r="AF58" s="435"/>
      <c r="AG58" s="435"/>
      <c r="AH58" s="435"/>
      <c r="AI58" s="435"/>
      <c r="AJ58" s="1"/>
      <c r="AK58" s="1"/>
    </row>
    <row r="59" spans="1:37" ht="16.5" thickTop="1" thickBot="1" x14ac:dyDescent="0.3">
      <c r="A59" s="435"/>
      <c r="B59" s="435"/>
      <c r="C59" s="435"/>
      <c r="D59" s="435"/>
      <c r="E59" s="435"/>
      <c r="F59" s="440"/>
      <c r="G59" s="440"/>
      <c r="H59" s="440"/>
      <c r="I59" s="440"/>
      <c r="J59" s="435"/>
      <c r="K59" s="435"/>
      <c r="L59" s="435"/>
      <c r="M59" s="435"/>
      <c r="N59" s="435"/>
      <c r="O59" s="435"/>
      <c r="P59" s="435"/>
      <c r="Q59" s="435"/>
      <c r="R59" s="435"/>
      <c r="S59" s="435"/>
      <c r="T59" s="435"/>
      <c r="U59" s="435"/>
      <c r="V59" s="435"/>
      <c r="W59" s="435"/>
      <c r="X59" s="435"/>
      <c r="Y59" s="435"/>
      <c r="Z59" s="435"/>
      <c r="AA59" s="435"/>
      <c r="AB59" s="435"/>
      <c r="AC59" s="435"/>
      <c r="AD59" s="435"/>
      <c r="AE59" s="435"/>
      <c r="AF59" s="435"/>
      <c r="AG59" s="435"/>
      <c r="AH59" s="435"/>
      <c r="AI59" s="435"/>
      <c r="AJ59" s="1"/>
      <c r="AK59" s="1"/>
    </row>
    <row r="60" spans="1:37" ht="16.5" thickTop="1" thickBot="1" x14ac:dyDescent="0.3">
      <c r="A60" s="435"/>
      <c r="B60" s="435"/>
      <c r="C60" s="435"/>
      <c r="D60" s="435"/>
      <c r="E60" s="435"/>
      <c r="F60" s="440"/>
      <c r="G60" s="440"/>
      <c r="H60" s="440"/>
      <c r="I60" s="440"/>
      <c r="J60" s="435"/>
      <c r="K60" s="435"/>
      <c r="L60" s="435"/>
      <c r="M60" s="435"/>
      <c r="N60" s="435"/>
      <c r="O60" s="435"/>
      <c r="P60" s="435"/>
      <c r="Q60" s="435"/>
      <c r="R60" s="435"/>
      <c r="S60" s="435"/>
      <c r="T60" s="435"/>
      <c r="U60" s="435"/>
      <c r="V60" s="435"/>
      <c r="W60" s="435"/>
      <c r="X60" s="435"/>
      <c r="Y60" s="435"/>
      <c r="Z60" s="435"/>
      <c r="AA60" s="435"/>
      <c r="AB60" s="435"/>
      <c r="AC60" s="435"/>
      <c r="AD60" s="435"/>
      <c r="AE60" s="435"/>
      <c r="AF60" s="435"/>
      <c r="AG60" s="435"/>
      <c r="AH60" s="435"/>
      <c r="AI60" s="435"/>
      <c r="AJ60" s="1"/>
      <c r="AK60" s="1"/>
    </row>
    <row r="61" spans="1:37" ht="16.5" thickTop="1" thickBot="1" x14ac:dyDescent="0.3">
      <c r="A61" s="435"/>
      <c r="B61" s="435"/>
      <c r="C61" s="435"/>
      <c r="D61" s="435"/>
      <c r="E61" s="435"/>
      <c r="F61" s="440"/>
      <c r="G61" s="440"/>
      <c r="H61" s="440"/>
      <c r="I61" s="440"/>
      <c r="J61" s="435"/>
      <c r="K61" s="435"/>
      <c r="L61" s="435"/>
      <c r="M61" s="435"/>
      <c r="N61" s="435"/>
      <c r="O61" s="435"/>
      <c r="P61" s="435"/>
      <c r="Q61" s="435"/>
      <c r="R61" s="435"/>
      <c r="S61" s="435"/>
      <c r="T61" s="435"/>
      <c r="U61" s="435"/>
      <c r="V61" s="435"/>
      <c r="W61" s="435"/>
      <c r="X61" s="435"/>
      <c r="Y61" s="435"/>
      <c r="Z61" s="435"/>
      <c r="AA61" s="435"/>
      <c r="AB61" s="435"/>
      <c r="AC61" s="435"/>
      <c r="AD61" s="435"/>
      <c r="AE61" s="435"/>
      <c r="AF61" s="435"/>
      <c r="AG61" s="435"/>
      <c r="AH61" s="435"/>
      <c r="AI61" s="435"/>
      <c r="AJ61" s="1"/>
      <c r="AK61" s="1"/>
    </row>
    <row r="62" spans="1:37" ht="31.5" customHeight="1" thickTop="1" thickBot="1" x14ac:dyDescent="0.3">
      <c r="A62" s="436" t="s">
        <v>37</v>
      </c>
      <c r="B62" s="436"/>
      <c r="C62" s="436"/>
      <c r="D62" s="436"/>
      <c r="E62" s="436"/>
      <c r="F62" s="436" t="s">
        <v>38</v>
      </c>
      <c r="G62" s="436"/>
      <c r="H62" s="436"/>
      <c r="I62" s="436"/>
      <c r="J62" s="436" t="s">
        <v>39</v>
      </c>
      <c r="K62" s="436"/>
      <c r="L62" s="436"/>
      <c r="M62" s="436"/>
      <c r="N62" s="436" t="s">
        <v>40</v>
      </c>
      <c r="O62" s="436"/>
      <c r="P62" s="436"/>
      <c r="Q62" s="436"/>
      <c r="R62" s="436"/>
      <c r="S62" s="436"/>
      <c r="T62" s="436"/>
      <c r="U62" s="436"/>
      <c r="V62" s="436"/>
      <c r="W62" s="436"/>
      <c r="X62" s="436" t="s">
        <v>41</v>
      </c>
      <c r="Y62" s="436"/>
      <c r="Z62" s="436"/>
      <c r="AA62" s="436"/>
      <c r="AB62" s="436"/>
      <c r="AC62" s="436"/>
      <c r="AD62" s="436"/>
      <c r="AE62" s="436"/>
      <c r="AF62" s="436" t="s">
        <v>42</v>
      </c>
      <c r="AG62" s="436"/>
      <c r="AH62" s="436"/>
      <c r="AI62" s="436"/>
      <c r="AJ62" s="1"/>
      <c r="AK62" s="1"/>
    </row>
    <row r="63" spans="1:37" ht="16.5" thickTop="1" thickBot="1" x14ac:dyDescent="0.3">
      <c r="A63" s="435">
        <v>5</v>
      </c>
      <c r="B63" s="435"/>
      <c r="C63" s="435"/>
      <c r="D63" s="435"/>
      <c r="E63" s="435"/>
      <c r="F63" s="440"/>
      <c r="G63" s="440"/>
      <c r="H63" s="440"/>
      <c r="I63" s="440"/>
      <c r="J63" s="435">
        <f>F63*$X$30</f>
        <v>0</v>
      </c>
      <c r="K63" s="435"/>
      <c r="L63" s="435"/>
      <c r="M63" s="435"/>
      <c r="N63" s="435"/>
      <c r="O63" s="435"/>
      <c r="P63" s="435"/>
      <c r="Q63" s="435"/>
      <c r="R63" s="435"/>
      <c r="S63" s="435"/>
      <c r="T63" s="435"/>
      <c r="U63" s="435"/>
      <c r="V63" s="435"/>
      <c r="W63" s="435"/>
      <c r="X63" s="435"/>
      <c r="Y63" s="435"/>
      <c r="Z63" s="435"/>
      <c r="AA63" s="435"/>
      <c r="AB63" s="435"/>
      <c r="AC63" s="435"/>
      <c r="AD63" s="435"/>
      <c r="AE63" s="435"/>
      <c r="AF63" s="435"/>
      <c r="AG63" s="435"/>
      <c r="AH63" s="435"/>
      <c r="AI63" s="435"/>
      <c r="AJ63" s="1"/>
      <c r="AK63" s="1"/>
    </row>
    <row r="64" spans="1:37" ht="16.5" thickTop="1" thickBot="1" x14ac:dyDescent="0.3">
      <c r="A64" s="435"/>
      <c r="B64" s="435"/>
      <c r="C64" s="435"/>
      <c r="D64" s="435"/>
      <c r="E64" s="435"/>
      <c r="F64" s="440"/>
      <c r="G64" s="440"/>
      <c r="H64" s="440"/>
      <c r="I64" s="440"/>
      <c r="J64" s="435"/>
      <c r="K64" s="435"/>
      <c r="L64" s="435"/>
      <c r="M64" s="435"/>
      <c r="N64" s="435"/>
      <c r="O64" s="435"/>
      <c r="P64" s="435"/>
      <c r="Q64" s="435"/>
      <c r="R64" s="435"/>
      <c r="S64" s="435"/>
      <c r="T64" s="435"/>
      <c r="U64" s="435"/>
      <c r="V64" s="435"/>
      <c r="W64" s="435"/>
      <c r="X64" s="435"/>
      <c r="Y64" s="435"/>
      <c r="Z64" s="435"/>
      <c r="AA64" s="435"/>
      <c r="AB64" s="435"/>
      <c r="AC64" s="435"/>
      <c r="AD64" s="435"/>
      <c r="AE64" s="435"/>
      <c r="AF64" s="435"/>
      <c r="AG64" s="435"/>
      <c r="AH64" s="435"/>
      <c r="AI64" s="435"/>
      <c r="AJ64" s="1"/>
      <c r="AK64" s="1"/>
    </row>
    <row r="65" spans="1:37" ht="16.5" thickTop="1" thickBot="1" x14ac:dyDescent="0.3">
      <c r="A65" s="435"/>
      <c r="B65" s="435"/>
      <c r="C65" s="435"/>
      <c r="D65" s="435"/>
      <c r="E65" s="435"/>
      <c r="F65" s="440"/>
      <c r="G65" s="440"/>
      <c r="H65" s="440"/>
      <c r="I65" s="440"/>
      <c r="J65" s="435"/>
      <c r="K65" s="435"/>
      <c r="L65" s="435"/>
      <c r="M65" s="435"/>
      <c r="N65" s="435"/>
      <c r="O65" s="435"/>
      <c r="P65" s="435"/>
      <c r="Q65" s="435"/>
      <c r="R65" s="435"/>
      <c r="S65" s="435"/>
      <c r="T65" s="435"/>
      <c r="U65" s="435"/>
      <c r="V65" s="435"/>
      <c r="W65" s="435"/>
      <c r="X65" s="435"/>
      <c r="Y65" s="435"/>
      <c r="Z65" s="435"/>
      <c r="AA65" s="435"/>
      <c r="AB65" s="435"/>
      <c r="AC65" s="435"/>
      <c r="AD65" s="435"/>
      <c r="AE65" s="435"/>
      <c r="AF65" s="435"/>
      <c r="AG65" s="435"/>
      <c r="AH65" s="435"/>
      <c r="AI65" s="435"/>
      <c r="AJ65" s="1"/>
      <c r="AK65" s="1"/>
    </row>
    <row r="66" spans="1:37" ht="16.5" thickTop="1" thickBot="1" x14ac:dyDescent="0.3">
      <c r="A66" s="435"/>
      <c r="B66" s="435"/>
      <c r="C66" s="435"/>
      <c r="D66" s="435"/>
      <c r="E66" s="435"/>
      <c r="F66" s="440"/>
      <c r="G66" s="440"/>
      <c r="H66" s="440"/>
      <c r="I66" s="440"/>
      <c r="J66" s="435"/>
      <c r="K66" s="435"/>
      <c r="L66" s="435"/>
      <c r="M66" s="435"/>
      <c r="N66" s="435"/>
      <c r="O66" s="435"/>
      <c r="P66" s="435"/>
      <c r="Q66" s="435"/>
      <c r="R66" s="435"/>
      <c r="S66" s="435"/>
      <c r="T66" s="435"/>
      <c r="U66" s="435"/>
      <c r="V66" s="435"/>
      <c r="W66" s="435"/>
      <c r="X66" s="435"/>
      <c r="Y66" s="435"/>
      <c r="Z66" s="435"/>
      <c r="AA66" s="435"/>
      <c r="AB66" s="435"/>
      <c r="AC66" s="435"/>
      <c r="AD66" s="435"/>
      <c r="AE66" s="435"/>
      <c r="AF66" s="435"/>
      <c r="AG66" s="435"/>
      <c r="AH66" s="435"/>
      <c r="AI66" s="435"/>
      <c r="AJ66" s="1"/>
      <c r="AK66" s="1"/>
    </row>
    <row r="67" spans="1:37" ht="16.5" thickTop="1" thickBot="1" x14ac:dyDescent="0.3">
      <c r="A67" s="435"/>
      <c r="B67" s="435"/>
      <c r="C67" s="435"/>
      <c r="D67" s="435"/>
      <c r="E67" s="435"/>
      <c r="F67" s="440"/>
      <c r="G67" s="440"/>
      <c r="H67" s="440"/>
      <c r="I67" s="440"/>
      <c r="J67" s="435"/>
      <c r="K67" s="435"/>
      <c r="L67" s="435"/>
      <c r="M67" s="435"/>
      <c r="N67" s="435"/>
      <c r="O67" s="435"/>
      <c r="P67" s="435"/>
      <c r="Q67" s="435"/>
      <c r="R67" s="435"/>
      <c r="S67" s="435"/>
      <c r="T67" s="435"/>
      <c r="U67" s="435"/>
      <c r="V67" s="435"/>
      <c r="W67" s="435"/>
      <c r="X67" s="435"/>
      <c r="Y67" s="435"/>
      <c r="Z67" s="435"/>
      <c r="AA67" s="435"/>
      <c r="AB67" s="435"/>
      <c r="AC67" s="435"/>
      <c r="AD67" s="435"/>
      <c r="AE67" s="435"/>
      <c r="AF67" s="435"/>
      <c r="AG67" s="435"/>
      <c r="AH67" s="435"/>
      <c r="AI67" s="435"/>
      <c r="AJ67" s="1"/>
      <c r="AK67" s="1"/>
    </row>
    <row r="68" spans="1:37" ht="31.5" hidden="1" customHeight="1" thickTop="1" thickBot="1" x14ac:dyDescent="0.3">
      <c r="A68" s="436" t="s">
        <v>37</v>
      </c>
      <c r="B68" s="436"/>
      <c r="C68" s="436"/>
      <c r="D68" s="436"/>
      <c r="E68" s="436"/>
      <c r="F68" s="436" t="s">
        <v>38</v>
      </c>
      <c r="G68" s="436"/>
      <c r="H68" s="436"/>
      <c r="I68" s="436"/>
      <c r="J68" s="436" t="s">
        <v>39</v>
      </c>
      <c r="K68" s="436"/>
      <c r="L68" s="436"/>
      <c r="M68" s="436"/>
      <c r="N68" s="436" t="s">
        <v>40</v>
      </c>
      <c r="O68" s="436"/>
      <c r="P68" s="436"/>
      <c r="Q68" s="436"/>
      <c r="R68" s="436"/>
      <c r="S68" s="436"/>
      <c r="T68" s="436"/>
      <c r="U68" s="436"/>
      <c r="V68" s="436"/>
      <c r="W68" s="436"/>
      <c r="X68" s="436" t="s">
        <v>41</v>
      </c>
      <c r="Y68" s="436"/>
      <c r="Z68" s="436"/>
      <c r="AA68" s="436"/>
      <c r="AB68" s="436"/>
      <c r="AC68" s="436"/>
      <c r="AD68" s="436"/>
      <c r="AE68" s="436"/>
      <c r="AF68" s="436" t="s">
        <v>42</v>
      </c>
      <c r="AG68" s="436"/>
      <c r="AH68" s="436"/>
      <c r="AI68" s="436"/>
      <c r="AJ68" s="1"/>
      <c r="AK68" s="1"/>
    </row>
    <row r="69" spans="1:37" ht="16.5" hidden="1" customHeight="1" thickTop="1" thickBot="1" x14ac:dyDescent="0.3">
      <c r="A69" s="435">
        <v>6</v>
      </c>
      <c r="B69" s="435"/>
      <c r="C69" s="435"/>
      <c r="D69" s="435"/>
      <c r="E69" s="435"/>
      <c r="F69" s="440"/>
      <c r="G69" s="440"/>
      <c r="H69" s="440"/>
      <c r="I69" s="440"/>
      <c r="J69" s="435">
        <f>F69*$X$30</f>
        <v>0</v>
      </c>
      <c r="K69" s="435"/>
      <c r="L69" s="435"/>
      <c r="M69" s="435"/>
      <c r="N69" s="435"/>
      <c r="O69" s="435"/>
      <c r="P69" s="435"/>
      <c r="Q69" s="435"/>
      <c r="R69" s="435"/>
      <c r="S69" s="435"/>
      <c r="T69" s="435"/>
      <c r="U69" s="435"/>
      <c r="V69" s="435"/>
      <c r="W69" s="435"/>
      <c r="X69" s="435"/>
      <c r="Y69" s="435"/>
      <c r="Z69" s="435"/>
      <c r="AA69" s="435"/>
      <c r="AB69" s="435"/>
      <c r="AC69" s="435"/>
      <c r="AD69" s="435"/>
      <c r="AE69" s="435"/>
      <c r="AF69" s="435"/>
      <c r="AG69" s="435"/>
      <c r="AH69" s="435"/>
      <c r="AI69" s="435"/>
      <c r="AJ69" s="1"/>
      <c r="AK69" s="1"/>
    </row>
    <row r="70" spans="1:37" ht="16.5" hidden="1" customHeight="1" thickTop="1" thickBot="1" x14ac:dyDescent="0.3">
      <c r="A70" s="435"/>
      <c r="B70" s="435"/>
      <c r="C70" s="435"/>
      <c r="D70" s="435"/>
      <c r="E70" s="435"/>
      <c r="F70" s="440"/>
      <c r="G70" s="440"/>
      <c r="H70" s="440"/>
      <c r="I70" s="440"/>
      <c r="J70" s="435"/>
      <c r="K70" s="435"/>
      <c r="L70" s="435"/>
      <c r="M70" s="435"/>
      <c r="N70" s="435"/>
      <c r="O70" s="435"/>
      <c r="P70" s="435"/>
      <c r="Q70" s="435"/>
      <c r="R70" s="435"/>
      <c r="S70" s="435"/>
      <c r="T70" s="435"/>
      <c r="U70" s="435"/>
      <c r="V70" s="435"/>
      <c r="W70" s="435"/>
      <c r="X70" s="435"/>
      <c r="Y70" s="435"/>
      <c r="Z70" s="435"/>
      <c r="AA70" s="435"/>
      <c r="AB70" s="435"/>
      <c r="AC70" s="435"/>
      <c r="AD70" s="435"/>
      <c r="AE70" s="435"/>
      <c r="AF70" s="435"/>
      <c r="AG70" s="435"/>
      <c r="AH70" s="435"/>
      <c r="AI70" s="435"/>
      <c r="AJ70" s="1"/>
      <c r="AK70" s="1"/>
    </row>
    <row r="71" spans="1:37" ht="16.5" hidden="1" customHeight="1" thickTop="1" thickBot="1" x14ac:dyDescent="0.3">
      <c r="A71" s="435"/>
      <c r="B71" s="435"/>
      <c r="C71" s="435"/>
      <c r="D71" s="435"/>
      <c r="E71" s="435"/>
      <c r="F71" s="440"/>
      <c r="G71" s="440"/>
      <c r="H71" s="440"/>
      <c r="I71" s="440"/>
      <c r="J71" s="435"/>
      <c r="K71" s="435"/>
      <c r="L71" s="435"/>
      <c r="M71" s="435"/>
      <c r="N71" s="435"/>
      <c r="O71" s="435"/>
      <c r="P71" s="435"/>
      <c r="Q71" s="435"/>
      <c r="R71" s="435"/>
      <c r="S71" s="435"/>
      <c r="T71" s="435"/>
      <c r="U71" s="435"/>
      <c r="V71" s="435"/>
      <c r="W71" s="435"/>
      <c r="X71" s="435"/>
      <c r="Y71" s="435"/>
      <c r="Z71" s="435"/>
      <c r="AA71" s="435"/>
      <c r="AB71" s="435"/>
      <c r="AC71" s="435"/>
      <c r="AD71" s="435"/>
      <c r="AE71" s="435"/>
      <c r="AF71" s="435"/>
      <c r="AG71" s="435"/>
      <c r="AH71" s="435"/>
      <c r="AI71" s="435"/>
      <c r="AJ71" s="1"/>
      <c r="AK71" s="1"/>
    </row>
    <row r="72" spans="1:37" ht="16.5" hidden="1" customHeight="1" thickTop="1" thickBot="1" x14ac:dyDescent="0.3">
      <c r="A72" s="435"/>
      <c r="B72" s="435"/>
      <c r="C72" s="435"/>
      <c r="D72" s="435"/>
      <c r="E72" s="435"/>
      <c r="F72" s="440"/>
      <c r="G72" s="440"/>
      <c r="H72" s="440"/>
      <c r="I72" s="440"/>
      <c r="J72" s="435"/>
      <c r="K72" s="435"/>
      <c r="L72" s="435"/>
      <c r="M72" s="435"/>
      <c r="N72" s="435"/>
      <c r="O72" s="435"/>
      <c r="P72" s="435"/>
      <c r="Q72" s="435"/>
      <c r="R72" s="435"/>
      <c r="S72" s="435"/>
      <c r="T72" s="435"/>
      <c r="U72" s="435"/>
      <c r="V72" s="435"/>
      <c r="W72" s="435"/>
      <c r="X72" s="435"/>
      <c r="Y72" s="435"/>
      <c r="Z72" s="435"/>
      <c r="AA72" s="435"/>
      <c r="AB72" s="435"/>
      <c r="AC72" s="435"/>
      <c r="AD72" s="435"/>
      <c r="AE72" s="435"/>
      <c r="AF72" s="435"/>
      <c r="AG72" s="435"/>
      <c r="AH72" s="435"/>
      <c r="AI72" s="435"/>
      <c r="AJ72" s="1"/>
      <c r="AK72" s="1"/>
    </row>
    <row r="73" spans="1:37" ht="16.5" hidden="1" customHeight="1" thickTop="1" thickBot="1" x14ac:dyDescent="0.3">
      <c r="A73" s="435"/>
      <c r="B73" s="435"/>
      <c r="C73" s="435"/>
      <c r="D73" s="435"/>
      <c r="E73" s="435"/>
      <c r="F73" s="440"/>
      <c r="G73" s="440"/>
      <c r="H73" s="440"/>
      <c r="I73" s="440"/>
      <c r="J73" s="435"/>
      <c r="K73" s="435"/>
      <c r="L73" s="435"/>
      <c r="M73" s="435"/>
      <c r="N73" s="435"/>
      <c r="O73" s="435"/>
      <c r="P73" s="435"/>
      <c r="Q73" s="435"/>
      <c r="R73" s="435"/>
      <c r="S73" s="435"/>
      <c r="T73" s="435"/>
      <c r="U73" s="435"/>
      <c r="V73" s="435"/>
      <c r="W73" s="435"/>
      <c r="X73" s="435"/>
      <c r="Y73" s="435"/>
      <c r="Z73" s="435"/>
      <c r="AA73" s="435"/>
      <c r="AB73" s="435"/>
      <c r="AC73" s="435"/>
      <c r="AD73" s="435"/>
      <c r="AE73" s="435"/>
      <c r="AF73" s="435"/>
      <c r="AG73" s="435"/>
      <c r="AH73" s="435"/>
      <c r="AI73" s="435"/>
      <c r="AJ73" s="1"/>
      <c r="AK73" s="1"/>
    </row>
    <row r="74" spans="1:37" ht="31.5" hidden="1" customHeight="1" thickTop="1" thickBot="1" x14ac:dyDescent="0.3">
      <c r="A74" s="436" t="s">
        <v>37</v>
      </c>
      <c r="B74" s="436"/>
      <c r="C74" s="436"/>
      <c r="D74" s="436"/>
      <c r="E74" s="436"/>
      <c r="F74" s="436" t="s">
        <v>38</v>
      </c>
      <c r="G74" s="436"/>
      <c r="H74" s="436"/>
      <c r="I74" s="436"/>
      <c r="J74" s="436" t="s">
        <v>39</v>
      </c>
      <c r="K74" s="436"/>
      <c r="L74" s="436"/>
      <c r="M74" s="436"/>
      <c r="N74" s="436" t="s">
        <v>40</v>
      </c>
      <c r="O74" s="436"/>
      <c r="P74" s="436"/>
      <c r="Q74" s="436"/>
      <c r="R74" s="436"/>
      <c r="S74" s="436"/>
      <c r="T74" s="436"/>
      <c r="U74" s="436"/>
      <c r="V74" s="436"/>
      <c r="W74" s="436"/>
      <c r="X74" s="436" t="s">
        <v>41</v>
      </c>
      <c r="Y74" s="436"/>
      <c r="Z74" s="436"/>
      <c r="AA74" s="436"/>
      <c r="AB74" s="436"/>
      <c r="AC74" s="436"/>
      <c r="AD74" s="436"/>
      <c r="AE74" s="436"/>
      <c r="AF74" s="436" t="s">
        <v>42</v>
      </c>
      <c r="AG74" s="436"/>
      <c r="AH74" s="436"/>
      <c r="AI74" s="436"/>
      <c r="AJ74" s="1"/>
      <c r="AK74" s="1"/>
    </row>
    <row r="75" spans="1:37" ht="16.5" hidden="1" customHeight="1" thickTop="1" thickBot="1" x14ac:dyDescent="0.3">
      <c r="A75" s="435">
        <v>7</v>
      </c>
      <c r="B75" s="435"/>
      <c r="C75" s="435"/>
      <c r="D75" s="435"/>
      <c r="E75" s="435"/>
      <c r="F75" s="440"/>
      <c r="G75" s="440"/>
      <c r="H75" s="440"/>
      <c r="I75" s="440"/>
      <c r="J75" s="435">
        <f>F75*$X$30</f>
        <v>0</v>
      </c>
      <c r="K75" s="435"/>
      <c r="L75" s="435"/>
      <c r="M75" s="435"/>
      <c r="N75" s="435"/>
      <c r="O75" s="435"/>
      <c r="P75" s="435"/>
      <c r="Q75" s="435"/>
      <c r="R75" s="435"/>
      <c r="S75" s="435"/>
      <c r="T75" s="435"/>
      <c r="U75" s="435"/>
      <c r="V75" s="435"/>
      <c r="W75" s="435"/>
      <c r="X75" s="435"/>
      <c r="Y75" s="435"/>
      <c r="Z75" s="435"/>
      <c r="AA75" s="435"/>
      <c r="AB75" s="435"/>
      <c r="AC75" s="435"/>
      <c r="AD75" s="435"/>
      <c r="AE75" s="435"/>
      <c r="AF75" s="435"/>
      <c r="AG75" s="435"/>
      <c r="AH75" s="435"/>
      <c r="AI75" s="435"/>
      <c r="AJ75" s="1"/>
      <c r="AK75" s="1"/>
    </row>
    <row r="76" spans="1:37" ht="16.5" hidden="1" customHeight="1" thickTop="1" thickBot="1" x14ac:dyDescent="0.3">
      <c r="A76" s="435"/>
      <c r="B76" s="435"/>
      <c r="C76" s="435"/>
      <c r="D76" s="435"/>
      <c r="E76" s="435"/>
      <c r="F76" s="440"/>
      <c r="G76" s="440"/>
      <c r="H76" s="440"/>
      <c r="I76" s="440"/>
      <c r="J76" s="435"/>
      <c r="K76" s="435"/>
      <c r="L76" s="435"/>
      <c r="M76" s="435"/>
      <c r="N76" s="435"/>
      <c r="O76" s="435"/>
      <c r="P76" s="435"/>
      <c r="Q76" s="435"/>
      <c r="R76" s="435"/>
      <c r="S76" s="435"/>
      <c r="T76" s="435"/>
      <c r="U76" s="435"/>
      <c r="V76" s="435"/>
      <c r="W76" s="435"/>
      <c r="X76" s="435"/>
      <c r="Y76" s="435"/>
      <c r="Z76" s="435"/>
      <c r="AA76" s="435"/>
      <c r="AB76" s="435"/>
      <c r="AC76" s="435"/>
      <c r="AD76" s="435"/>
      <c r="AE76" s="435"/>
      <c r="AF76" s="435"/>
      <c r="AG76" s="435"/>
      <c r="AH76" s="435"/>
      <c r="AI76" s="435"/>
      <c r="AJ76" s="1"/>
      <c r="AK76" s="1"/>
    </row>
    <row r="77" spans="1:37" ht="16.5" hidden="1" customHeight="1" thickTop="1" thickBot="1" x14ac:dyDescent="0.3">
      <c r="A77" s="435"/>
      <c r="B77" s="435"/>
      <c r="C77" s="435"/>
      <c r="D77" s="435"/>
      <c r="E77" s="435"/>
      <c r="F77" s="440"/>
      <c r="G77" s="440"/>
      <c r="H77" s="440"/>
      <c r="I77" s="440"/>
      <c r="J77" s="435"/>
      <c r="K77" s="435"/>
      <c r="L77" s="435"/>
      <c r="M77" s="435"/>
      <c r="N77" s="435"/>
      <c r="O77" s="435"/>
      <c r="P77" s="435"/>
      <c r="Q77" s="435"/>
      <c r="R77" s="435"/>
      <c r="S77" s="435"/>
      <c r="T77" s="435"/>
      <c r="U77" s="435"/>
      <c r="V77" s="435"/>
      <c r="W77" s="435"/>
      <c r="X77" s="435"/>
      <c r="Y77" s="435"/>
      <c r="Z77" s="435"/>
      <c r="AA77" s="435"/>
      <c r="AB77" s="435"/>
      <c r="AC77" s="435"/>
      <c r="AD77" s="435"/>
      <c r="AE77" s="435"/>
      <c r="AF77" s="435"/>
      <c r="AG77" s="435"/>
      <c r="AH77" s="435"/>
      <c r="AI77" s="435"/>
      <c r="AJ77" s="1"/>
      <c r="AK77" s="1"/>
    </row>
    <row r="78" spans="1:37" ht="16.5" hidden="1" customHeight="1" thickTop="1" thickBot="1" x14ac:dyDescent="0.3">
      <c r="A78" s="435"/>
      <c r="B78" s="435"/>
      <c r="C78" s="435"/>
      <c r="D78" s="435"/>
      <c r="E78" s="435"/>
      <c r="F78" s="440"/>
      <c r="G78" s="440"/>
      <c r="H78" s="440"/>
      <c r="I78" s="440"/>
      <c r="J78" s="435"/>
      <c r="K78" s="435"/>
      <c r="L78" s="435"/>
      <c r="M78" s="435"/>
      <c r="N78" s="435"/>
      <c r="O78" s="435"/>
      <c r="P78" s="435"/>
      <c r="Q78" s="435"/>
      <c r="R78" s="435"/>
      <c r="S78" s="435"/>
      <c r="T78" s="435"/>
      <c r="U78" s="435"/>
      <c r="V78" s="435"/>
      <c r="W78" s="435"/>
      <c r="X78" s="435"/>
      <c r="Y78" s="435"/>
      <c r="Z78" s="435"/>
      <c r="AA78" s="435"/>
      <c r="AB78" s="435"/>
      <c r="AC78" s="435"/>
      <c r="AD78" s="435"/>
      <c r="AE78" s="435"/>
      <c r="AF78" s="435"/>
      <c r="AG78" s="435"/>
      <c r="AH78" s="435"/>
      <c r="AI78" s="435"/>
      <c r="AJ78" s="1"/>
      <c r="AK78" s="1"/>
    </row>
    <row r="79" spans="1:37" ht="16.5" hidden="1" customHeight="1" thickTop="1" thickBot="1" x14ac:dyDescent="0.3">
      <c r="A79" s="435"/>
      <c r="B79" s="435"/>
      <c r="C79" s="435"/>
      <c r="D79" s="435"/>
      <c r="E79" s="435"/>
      <c r="F79" s="440"/>
      <c r="G79" s="440"/>
      <c r="H79" s="440"/>
      <c r="I79" s="440"/>
      <c r="J79" s="435"/>
      <c r="K79" s="435"/>
      <c r="L79" s="435"/>
      <c r="M79" s="435"/>
      <c r="N79" s="435"/>
      <c r="O79" s="435"/>
      <c r="P79" s="435"/>
      <c r="Q79" s="435"/>
      <c r="R79" s="435"/>
      <c r="S79" s="435"/>
      <c r="T79" s="435"/>
      <c r="U79" s="435"/>
      <c r="V79" s="435"/>
      <c r="W79" s="435"/>
      <c r="X79" s="435"/>
      <c r="Y79" s="435"/>
      <c r="Z79" s="435"/>
      <c r="AA79" s="435"/>
      <c r="AB79" s="435"/>
      <c r="AC79" s="435"/>
      <c r="AD79" s="435"/>
      <c r="AE79" s="435"/>
      <c r="AF79" s="435"/>
      <c r="AG79" s="435"/>
      <c r="AH79" s="435"/>
      <c r="AI79" s="435"/>
      <c r="AJ79" s="1"/>
      <c r="AK79" s="1"/>
    </row>
    <row r="80" spans="1:37" ht="31.5" hidden="1" customHeight="1" thickTop="1" thickBot="1" x14ac:dyDescent="0.3">
      <c r="A80" s="436" t="s">
        <v>37</v>
      </c>
      <c r="B80" s="436"/>
      <c r="C80" s="436"/>
      <c r="D80" s="436"/>
      <c r="E80" s="436"/>
      <c r="F80" s="436" t="s">
        <v>38</v>
      </c>
      <c r="G80" s="436"/>
      <c r="H80" s="436"/>
      <c r="I80" s="436"/>
      <c r="J80" s="436" t="s">
        <v>39</v>
      </c>
      <c r="K80" s="436"/>
      <c r="L80" s="436"/>
      <c r="M80" s="436"/>
      <c r="N80" s="436" t="s">
        <v>40</v>
      </c>
      <c r="O80" s="436"/>
      <c r="P80" s="436"/>
      <c r="Q80" s="436"/>
      <c r="R80" s="436"/>
      <c r="S80" s="436"/>
      <c r="T80" s="436"/>
      <c r="U80" s="436"/>
      <c r="V80" s="436"/>
      <c r="W80" s="436"/>
      <c r="X80" s="436" t="s">
        <v>41</v>
      </c>
      <c r="Y80" s="436"/>
      <c r="Z80" s="436"/>
      <c r="AA80" s="436"/>
      <c r="AB80" s="436"/>
      <c r="AC80" s="436"/>
      <c r="AD80" s="436"/>
      <c r="AE80" s="436"/>
      <c r="AF80" s="436" t="s">
        <v>42</v>
      </c>
      <c r="AG80" s="436"/>
      <c r="AH80" s="436"/>
      <c r="AI80" s="436"/>
      <c r="AJ80" s="1"/>
      <c r="AK80" s="1"/>
    </row>
    <row r="81" spans="1:37" ht="16.5" hidden="1" customHeight="1" thickTop="1" thickBot="1" x14ac:dyDescent="0.3">
      <c r="A81" s="435">
        <v>8</v>
      </c>
      <c r="B81" s="435"/>
      <c r="C81" s="435"/>
      <c r="D81" s="435"/>
      <c r="E81" s="435"/>
      <c r="F81" s="440"/>
      <c r="G81" s="440"/>
      <c r="H81" s="440"/>
      <c r="I81" s="440"/>
      <c r="J81" s="435">
        <f>F81*$X$30</f>
        <v>0</v>
      </c>
      <c r="K81" s="435"/>
      <c r="L81" s="435"/>
      <c r="M81" s="435"/>
      <c r="N81" s="435"/>
      <c r="O81" s="435"/>
      <c r="P81" s="435"/>
      <c r="Q81" s="435"/>
      <c r="R81" s="435"/>
      <c r="S81" s="435"/>
      <c r="T81" s="435"/>
      <c r="U81" s="435"/>
      <c r="V81" s="435"/>
      <c r="W81" s="435"/>
      <c r="X81" s="435"/>
      <c r="Y81" s="435"/>
      <c r="Z81" s="435"/>
      <c r="AA81" s="435"/>
      <c r="AB81" s="435"/>
      <c r="AC81" s="435"/>
      <c r="AD81" s="435"/>
      <c r="AE81" s="435"/>
      <c r="AF81" s="435"/>
      <c r="AG81" s="435"/>
      <c r="AH81" s="435"/>
      <c r="AI81" s="435"/>
      <c r="AJ81" s="1"/>
      <c r="AK81" s="1"/>
    </row>
    <row r="82" spans="1:37" ht="16.5" hidden="1" customHeight="1" thickTop="1" thickBot="1" x14ac:dyDescent="0.3">
      <c r="A82" s="435"/>
      <c r="B82" s="435"/>
      <c r="C82" s="435"/>
      <c r="D82" s="435"/>
      <c r="E82" s="435"/>
      <c r="F82" s="440"/>
      <c r="G82" s="440"/>
      <c r="H82" s="440"/>
      <c r="I82" s="440"/>
      <c r="J82" s="435"/>
      <c r="K82" s="435"/>
      <c r="L82" s="435"/>
      <c r="M82" s="435"/>
      <c r="N82" s="435"/>
      <c r="O82" s="435"/>
      <c r="P82" s="435"/>
      <c r="Q82" s="435"/>
      <c r="R82" s="435"/>
      <c r="S82" s="435"/>
      <c r="T82" s="435"/>
      <c r="U82" s="435"/>
      <c r="V82" s="435"/>
      <c r="W82" s="435"/>
      <c r="X82" s="435"/>
      <c r="Y82" s="435"/>
      <c r="Z82" s="435"/>
      <c r="AA82" s="435"/>
      <c r="AB82" s="435"/>
      <c r="AC82" s="435"/>
      <c r="AD82" s="435"/>
      <c r="AE82" s="435"/>
      <c r="AF82" s="435"/>
      <c r="AG82" s="435"/>
      <c r="AH82" s="435"/>
      <c r="AI82" s="435"/>
      <c r="AJ82" s="1"/>
      <c r="AK82" s="1"/>
    </row>
    <row r="83" spans="1:37" ht="16.5" hidden="1" customHeight="1" thickTop="1" thickBot="1" x14ac:dyDescent="0.3">
      <c r="A83" s="435"/>
      <c r="B83" s="435"/>
      <c r="C83" s="435"/>
      <c r="D83" s="435"/>
      <c r="E83" s="435"/>
      <c r="F83" s="440"/>
      <c r="G83" s="440"/>
      <c r="H83" s="440"/>
      <c r="I83" s="440"/>
      <c r="J83" s="435"/>
      <c r="K83" s="435"/>
      <c r="L83" s="435"/>
      <c r="M83" s="435"/>
      <c r="N83" s="435"/>
      <c r="O83" s="435"/>
      <c r="P83" s="435"/>
      <c r="Q83" s="435"/>
      <c r="R83" s="435"/>
      <c r="S83" s="435"/>
      <c r="T83" s="435"/>
      <c r="U83" s="435"/>
      <c r="V83" s="435"/>
      <c r="W83" s="435"/>
      <c r="X83" s="435"/>
      <c r="Y83" s="435"/>
      <c r="Z83" s="435"/>
      <c r="AA83" s="435"/>
      <c r="AB83" s="435"/>
      <c r="AC83" s="435"/>
      <c r="AD83" s="435"/>
      <c r="AE83" s="435"/>
      <c r="AF83" s="435"/>
      <c r="AG83" s="435"/>
      <c r="AH83" s="435"/>
      <c r="AI83" s="435"/>
      <c r="AJ83" s="1"/>
      <c r="AK83" s="1"/>
    </row>
    <row r="84" spans="1:37" ht="16.5" hidden="1" customHeight="1" thickTop="1" thickBot="1" x14ac:dyDescent="0.3">
      <c r="A84" s="435"/>
      <c r="B84" s="435"/>
      <c r="C84" s="435"/>
      <c r="D84" s="435"/>
      <c r="E84" s="435"/>
      <c r="F84" s="440"/>
      <c r="G84" s="440"/>
      <c r="H84" s="440"/>
      <c r="I84" s="440"/>
      <c r="J84" s="435"/>
      <c r="K84" s="435"/>
      <c r="L84" s="435"/>
      <c r="M84" s="435"/>
      <c r="N84" s="435"/>
      <c r="O84" s="435"/>
      <c r="P84" s="435"/>
      <c r="Q84" s="435"/>
      <c r="R84" s="435"/>
      <c r="S84" s="435"/>
      <c r="T84" s="435"/>
      <c r="U84" s="435"/>
      <c r="V84" s="435"/>
      <c r="W84" s="435"/>
      <c r="X84" s="435"/>
      <c r="Y84" s="435"/>
      <c r="Z84" s="435"/>
      <c r="AA84" s="435"/>
      <c r="AB84" s="435"/>
      <c r="AC84" s="435"/>
      <c r="AD84" s="435"/>
      <c r="AE84" s="435"/>
      <c r="AF84" s="435"/>
      <c r="AG84" s="435"/>
      <c r="AH84" s="435"/>
      <c r="AI84" s="435"/>
      <c r="AJ84" s="1"/>
      <c r="AK84" s="1"/>
    </row>
    <row r="85" spans="1:37" ht="16.5" hidden="1" customHeight="1" thickTop="1" thickBot="1" x14ac:dyDescent="0.3">
      <c r="A85" s="435"/>
      <c r="B85" s="435"/>
      <c r="C85" s="435"/>
      <c r="D85" s="435"/>
      <c r="E85" s="435"/>
      <c r="F85" s="440"/>
      <c r="G85" s="440"/>
      <c r="H85" s="440"/>
      <c r="I85" s="440"/>
      <c r="J85" s="435"/>
      <c r="K85" s="435"/>
      <c r="L85" s="435"/>
      <c r="M85" s="435"/>
      <c r="N85" s="435"/>
      <c r="O85" s="435"/>
      <c r="P85" s="435"/>
      <c r="Q85" s="435"/>
      <c r="R85" s="435"/>
      <c r="S85" s="435"/>
      <c r="T85" s="435"/>
      <c r="U85" s="435"/>
      <c r="V85" s="435"/>
      <c r="W85" s="435"/>
      <c r="X85" s="435"/>
      <c r="Y85" s="435"/>
      <c r="Z85" s="435"/>
      <c r="AA85" s="435"/>
      <c r="AB85" s="435"/>
      <c r="AC85" s="435"/>
      <c r="AD85" s="435"/>
      <c r="AE85" s="435"/>
      <c r="AF85" s="435"/>
      <c r="AG85" s="435"/>
      <c r="AH85" s="435"/>
      <c r="AI85" s="435"/>
      <c r="AJ85" s="1"/>
      <c r="AK85" s="1"/>
    </row>
    <row r="86" spans="1:37" ht="31.5" hidden="1" customHeight="1" thickTop="1" thickBot="1" x14ac:dyDescent="0.3">
      <c r="A86" s="436" t="s">
        <v>37</v>
      </c>
      <c r="B86" s="436"/>
      <c r="C86" s="436"/>
      <c r="D86" s="436"/>
      <c r="E86" s="436"/>
      <c r="F86" s="436" t="s">
        <v>38</v>
      </c>
      <c r="G86" s="436"/>
      <c r="H86" s="436"/>
      <c r="I86" s="436"/>
      <c r="J86" s="436" t="s">
        <v>39</v>
      </c>
      <c r="K86" s="436"/>
      <c r="L86" s="436"/>
      <c r="M86" s="436"/>
      <c r="N86" s="436" t="s">
        <v>40</v>
      </c>
      <c r="O86" s="436"/>
      <c r="P86" s="436"/>
      <c r="Q86" s="436"/>
      <c r="R86" s="436"/>
      <c r="S86" s="436"/>
      <c r="T86" s="436"/>
      <c r="U86" s="436"/>
      <c r="V86" s="436"/>
      <c r="W86" s="436"/>
      <c r="X86" s="436" t="s">
        <v>41</v>
      </c>
      <c r="Y86" s="436"/>
      <c r="Z86" s="436"/>
      <c r="AA86" s="436"/>
      <c r="AB86" s="436"/>
      <c r="AC86" s="436"/>
      <c r="AD86" s="436"/>
      <c r="AE86" s="436"/>
      <c r="AF86" s="436" t="s">
        <v>42</v>
      </c>
      <c r="AG86" s="436"/>
      <c r="AH86" s="436"/>
      <c r="AI86" s="436"/>
      <c r="AJ86" s="1"/>
      <c r="AK86" s="1"/>
    </row>
    <row r="87" spans="1:37" ht="16.5" hidden="1" customHeight="1" thickTop="1" thickBot="1" x14ac:dyDescent="0.3">
      <c r="A87" s="435">
        <v>9</v>
      </c>
      <c r="B87" s="435"/>
      <c r="C87" s="435"/>
      <c r="D87" s="435"/>
      <c r="E87" s="435"/>
      <c r="F87" s="440"/>
      <c r="G87" s="440"/>
      <c r="H87" s="440"/>
      <c r="I87" s="440"/>
      <c r="J87" s="435">
        <f>F87*$X$30</f>
        <v>0</v>
      </c>
      <c r="K87" s="435"/>
      <c r="L87" s="435"/>
      <c r="M87" s="435"/>
      <c r="N87" s="435"/>
      <c r="O87" s="435"/>
      <c r="P87" s="435"/>
      <c r="Q87" s="435"/>
      <c r="R87" s="435"/>
      <c r="S87" s="435"/>
      <c r="T87" s="435"/>
      <c r="U87" s="435"/>
      <c r="V87" s="435"/>
      <c r="W87" s="435"/>
      <c r="X87" s="435"/>
      <c r="Y87" s="435"/>
      <c r="Z87" s="435"/>
      <c r="AA87" s="435"/>
      <c r="AB87" s="435"/>
      <c r="AC87" s="435"/>
      <c r="AD87" s="435"/>
      <c r="AE87" s="435"/>
      <c r="AF87" s="435"/>
      <c r="AG87" s="435"/>
      <c r="AH87" s="435"/>
      <c r="AI87" s="435"/>
      <c r="AJ87" s="1"/>
      <c r="AK87" s="1"/>
    </row>
    <row r="88" spans="1:37" ht="16.5" hidden="1" customHeight="1" thickTop="1" thickBot="1" x14ac:dyDescent="0.3">
      <c r="A88" s="435"/>
      <c r="B88" s="435"/>
      <c r="C88" s="435"/>
      <c r="D88" s="435"/>
      <c r="E88" s="435"/>
      <c r="F88" s="440"/>
      <c r="G88" s="440"/>
      <c r="H88" s="440"/>
      <c r="I88" s="440"/>
      <c r="J88" s="435"/>
      <c r="K88" s="435"/>
      <c r="L88" s="435"/>
      <c r="M88" s="435"/>
      <c r="N88" s="435"/>
      <c r="O88" s="435"/>
      <c r="P88" s="435"/>
      <c r="Q88" s="435"/>
      <c r="R88" s="435"/>
      <c r="S88" s="435"/>
      <c r="T88" s="435"/>
      <c r="U88" s="435"/>
      <c r="V88" s="435"/>
      <c r="W88" s="435"/>
      <c r="X88" s="435"/>
      <c r="Y88" s="435"/>
      <c r="Z88" s="435"/>
      <c r="AA88" s="435"/>
      <c r="AB88" s="435"/>
      <c r="AC88" s="435"/>
      <c r="AD88" s="435"/>
      <c r="AE88" s="435"/>
      <c r="AF88" s="435"/>
      <c r="AG88" s="435"/>
      <c r="AH88" s="435"/>
      <c r="AI88" s="435"/>
      <c r="AJ88" s="1"/>
      <c r="AK88" s="1"/>
    </row>
    <row r="89" spans="1:37" ht="16.5" hidden="1" customHeight="1" thickTop="1" thickBot="1" x14ac:dyDescent="0.3">
      <c r="A89" s="435"/>
      <c r="B89" s="435"/>
      <c r="C89" s="435"/>
      <c r="D89" s="435"/>
      <c r="E89" s="435"/>
      <c r="F89" s="440"/>
      <c r="G89" s="440"/>
      <c r="H89" s="440"/>
      <c r="I89" s="440"/>
      <c r="J89" s="435"/>
      <c r="K89" s="435"/>
      <c r="L89" s="435"/>
      <c r="M89" s="435"/>
      <c r="N89" s="435"/>
      <c r="O89" s="435"/>
      <c r="P89" s="435"/>
      <c r="Q89" s="435"/>
      <c r="R89" s="435"/>
      <c r="S89" s="435"/>
      <c r="T89" s="435"/>
      <c r="U89" s="435"/>
      <c r="V89" s="435"/>
      <c r="W89" s="435"/>
      <c r="X89" s="435"/>
      <c r="Y89" s="435"/>
      <c r="Z89" s="435"/>
      <c r="AA89" s="435"/>
      <c r="AB89" s="435"/>
      <c r="AC89" s="435"/>
      <c r="AD89" s="435"/>
      <c r="AE89" s="435"/>
      <c r="AF89" s="435"/>
      <c r="AG89" s="435"/>
      <c r="AH89" s="435"/>
      <c r="AI89" s="435"/>
      <c r="AJ89" s="1"/>
      <c r="AK89" s="1"/>
    </row>
    <row r="90" spans="1:37" ht="16.5" hidden="1" customHeight="1" thickTop="1" thickBot="1" x14ac:dyDescent="0.3">
      <c r="A90" s="435"/>
      <c r="B90" s="435"/>
      <c r="C90" s="435"/>
      <c r="D90" s="435"/>
      <c r="E90" s="435"/>
      <c r="F90" s="440"/>
      <c r="G90" s="440"/>
      <c r="H90" s="440"/>
      <c r="I90" s="440"/>
      <c r="J90" s="435"/>
      <c r="K90" s="435"/>
      <c r="L90" s="435"/>
      <c r="M90" s="435"/>
      <c r="N90" s="435"/>
      <c r="O90" s="435"/>
      <c r="P90" s="435"/>
      <c r="Q90" s="435"/>
      <c r="R90" s="435"/>
      <c r="S90" s="435"/>
      <c r="T90" s="435"/>
      <c r="U90" s="435"/>
      <c r="V90" s="435"/>
      <c r="W90" s="435"/>
      <c r="X90" s="435"/>
      <c r="Y90" s="435"/>
      <c r="Z90" s="435"/>
      <c r="AA90" s="435"/>
      <c r="AB90" s="435"/>
      <c r="AC90" s="435"/>
      <c r="AD90" s="435"/>
      <c r="AE90" s="435"/>
      <c r="AF90" s="435"/>
      <c r="AG90" s="435"/>
      <c r="AH90" s="435"/>
      <c r="AI90" s="435"/>
      <c r="AJ90" s="1"/>
      <c r="AK90" s="1"/>
    </row>
    <row r="91" spans="1:37" ht="16.5" hidden="1" customHeight="1" thickTop="1" thickBot="1" x14ac:dyDescent="0.3">
      <c r="A91" s="435"/>
      <c r="B91" s="435"/>
      <c r="C91" s="435"/>
      <c r="D91" s="435"/>
      <c r="E91" s="435"/>
      <c r="F91" s="440"/>
      <c r="G91" s="440"/>
      <c r="H91" s="440"/>
      <c r="I91" s="440"/>
      <c r="J91" s="435"/>
      <c r="K91" s="435"/>
      <c r="L91" s="435"/>
      <c r="M91" s="435"/>
      <c r="N91" s="435"/>
      <c r="O91" s="435"/>
      <c r="P91" s="435"/>
      <c r="Q91" s="435"/>
      <c r="R91" s="435"/>
      <c r="S91" s="435"/>
      <c r="T91" s="435"/>
      <c r="U91" s="435"/>
      <c r="V91" s="435"/>
      <c r="W91" s="435"/>
      <c r="X91" s="435"/>
      <c r="Y91" s="435"/>
      <c r="Z91" s="435"/>
      <c r="AA91" s="435"/>
      <c r="AB91" s="435"/>
      <c r="AC91" s="435"/>
      <c r="AD91" s="435"/>
      <c r="AE91" s="435"/>
      <c r="AF91" s="435"/>
      <c r="AG91" s="435"/>
      <c r="AH91" s="435"/>
      <c r="AI91" s="435"/>
      <c r="AJ91" s="1"/>
      <c r="AK91" s="1"/>
    </row>
    <row r="92" spans="1:37" ht="31.5" hidden="1" customHeight="1" thickTop="1" thickBot="1" x14ac:dyDescent="0.3">
      <c r="A92" s="436" t="s">
        <v>37</v>
      </c>
      <c r="B92" s="436"/>
      <c r="C92" s="436"/>
      <c r="D92" s="436"/>
      <c r="E92" s="436"/>
      <c r="F92" s="436" t="s">
        <v>38</v>
      </c>
      <c r="G92" s="436"/>
      <c r="H92" s="436"/>
      <c r="I92" s="436"/>
      <c r="J92" s="436" t="s">
        <v>39</v>
      </c>
      <c r="K92" s="436"/>
      <c r="L92" s="436"/>
      <c r="M92" s="436"/>
      <c r="N92" s="436" t="s">
        <v>40</v>
      </c>
      <c r="O92" s="436"/>
      <c r="P92" s="436"/>
      <c r="Q92" s="436"/>
      <c r="R92" s="436"/>
      <c r="S92" s="436"/>
      <c r="T92" s="436"/>
      <c r="U92" s="436"/>
      <c r="V92" s="436"/>
      <c r="W92" s="436"/>
      <c r="X92" s="436" t="s">
        <v>41</v>
      </c>
      <c r="Y92" s="436"/>
      <c r="Z92" s="436"/>
      <c r="AA92" s="436"/>
      <c r="AB92" s="436"/>
      <c r="AC92" s="436"/>
      <c r="AD92" s="436"/>
      <c r="AE92" s="436"/>
      <c r="AF92" s="436" t="s">
        <v>42</v>
      </c>
      <c r="AG92" s="436"/>
      <c r="AH92" s="436"/>
      <c r="AI92" s="436"/>
      <c r="AJ92" s="1"/>
      <c r="AK92" s="1"/>
    </row>
    <row r="93" spans="1:37" ht="16.5" hidden="1" customHeight="1" thickTop="1" thickBot="1" x14ac:dyDescent="0.3">
      <c r="A93" s="435">
        <v>10</v>
      </c>
      <c r="B93" s="435"/>
      <c r="C93" s="435"/>
      <c r="D93" s="435"/>
      <c r="E93" s="435"/>
      <c r="F93" s="440"/>
      <c r="G93" s="440"/>
      <c r="H93" s="440"/>
      <c r="I93" s="440"/>
      <c r="J93" s="435">
        <f>F93*$X$30</f>
        <v>0</v>
      </c>
      <c r="K93" s="435"/>
      <c r="L93" s="435"/>
      <c r="M93" s="435"/>
      <c r="N93" s="435"/>
      <c r="O93" s="435"/>
      <c r="P93" s="435"/>
      <c r="Q93" s="435"/>
      <c r="R93" s="435"/>
      <c r="S93" s="435"/>
      <c r="T93" s="435"/>
      <c r="U93" s="435"/>
      <c r="V93" s="435"/>
      <c r="W93" s="435"/>
      <c r="X93" s="435"/>
      <c r="Y93" s="435"/>
      <c r="Z93" s="435"/>
      <c r="AA93" s="435"/>
      <c r="AB93" s="435"/>
      <c r="AC93" s="435"/>
      <c r="AD93" s="435"/>
      <c r="AE93" s="435"/>
      <c r="AF93" s="435"/>
      <c r="AG93" s="435"/>
      <c r="AH93" s="435"/>
      <c r="AI93" s="435"/>
      <c r="AJ93" s="1"/>
      <c r="AK93" s="1"/>
    </row>
    <row r="94" spans="1:37" ht="16.5" hidden="1" customHeight="1" thickTop="1" thickBot="1" x14ac:dyDescent="0.3">
      <c r="A94" s="435"/>
      <c r="B94" s="435"/>
      <c r="C94" s="435"/>
      <c r="D94" s="435"/>
      <c r="E94" s="435"/>
      <c r="F94" s="440"/>
      <c r="G94" s="440"/>
      <c r="H94" s="440"/>
      <c r="I94" s="440"/>
      <c r="J94" s="435"/>
      <c r="K94" s="435"/>
      <c r="L94" s="435"/>
      <c r="M94" s="435"/>
      <c r="N94" s="435"/>
      <c r="O94" s="435"/>
      <c r="P94" s="435"/>
      <c r="Q94" s="435"/>
      <c r="R94" s="435"/>
      <c r="S94" s="435"/>
      <c r="T94" s="435"/>
      <c r="U94" s="435"/>
      <c r="V94" s="435"/>
      <c r="W94" s="435"/>
      <c r="X94" s="435"/>
      <c r="Y94" s="435"/>
      <c r="Z94" s="435"/>
      <c r="AA94" s="435"/>
      <c r="AB94" s="435"/>
      <c r="AC94" s="435"/>
      <c r="AD94" s="435"/>
      <c r="AE94" s="435"/>
      <c r="AF94" s="435"/>
      <c r="AG94" s="435"/>
      <c r="AH94" s="435"/>
      <c r="AI94" s="435"/>
      <c r="AJ94" s="1"/>
      <c r="AK94" s="1"/>
    </row>
    <row r="95" spans="1:37" ht="16.5" hidden="1" customHeight="1" thickTop="1" thickBot="1" x14ac:dyDescent="0.3">
      <c r="A95" s="435"/>
      <c r="B95" s="435"/>
      <c r="C95" s="435"/>
      <c r="D95" s="435"/>
      <c r="E95" s="435"/>
      <c r="F95" s="440"/>
      <c r="G95" s="440"/>
      <c r="H95" s="440"/>
      <c r="I95" s="440"/>
      <c r="J95" s="435"/>
      <c r="K95" s="435"/>
      <c r="L95" s="435"/>
      <c r="M95" s="435"/>
      <c r="N95" s="435"/>
      <c r="O95" s="435"/>
      <c r="P95" s="435"/>
      <c r="Q95" s="435"/>
      <c r="R95" s="435"/>
      <c r="S95" s="435"/>
      <c r="T95" s="435"/>
      <c r="U95" s="435"/>
      <c r="V95" s="435"/>
      <c r="W95" s="435"/>
      <c r="X95" s="435"/>
      <c r="Y95" s="435"/>
      <c r="Z95" s="435"/>
      <c r="AA95" s="435"/>
      <c r="AB95" s="435"/>
      <c r="AC95" s="435"/>
      <c r="AD95" s="435"/>
      <c r="AE95" s="435"/>
      <c r="AF95" s="435"/>
      <c r="AG95" s="435"/>
      <c r="AH95" s="435"/>
      <c r="AI95" s="435"/>
      <c r="AJ95" s="1"/>
      <c r="AK95" s="1"/>
    </row>
    <row r="96" spans="1:37" ht="16.5" hidden="1" customHeight="1" thickTop="1" thickBot="1" x14ac:dyDescent="0.3">
      <c r="A96" s="435"/>
      <c r="B96" s="435"/>
      <c r="C96" s="435"/>
      <c r="D96" s="435"/>
      <c r="E96" s="435"/>
      <c r="F96" s="440"/>
      <c r="G96" s="440"/>
      <c r="H96" s="440"/>
      <c r="I96" s="440"/>
      <c r="J96" s="435"/>
      <c r="K96" s="435"/>
      <c r="L96" s="435"/>
      <c r="M96" s="435"/>
      <c r="N96" s="435"/>
      <c r="O96" s="435"/>
      <c r="P96" s="435"/>
      <c r="Q96" s="435"/>
      <c r="R96" s="435"/>
      <c r="S96" s="435"/>
      <c r="T96" s="435"/>
      <c r="U96" s="435"/>
      <c r="V96" s="435"/>
      <c r="W96" s="435"/>
      <c r="X96" s="435"/>
      <c r="Y96" s="435"/>
      <c r="Z96" s="435"/>
      <c r="AA96" s="435"/>
      <c r="AB96" s="435"/>
      <c r="AC96" s="435"/>
      <c r="AD96" s="435"/>
      <c r="AE96" s="435"/>
      <c r="AF96" s="435"/>
      <c r="AG96" s="435"/>
      <c r="AH96" s="435"/>
      <c r="AI96" s="435"/>
      <c r="AJ96" s="1"/>
      <c r="AK96" s="1"/>
    </row>
    <row r="97" spans="1:37" ht="16.5" hidden="1" customHeight="1" thickTop="1" thickBot="1" x14ac:dyDescent="0.3">
      <c r="A97" s="435"/>
      <c r="B97" s="435"/>
      <c r="C97" s="435"/>
      <c r="D97" s="435"/>
      <c r="E97" s="435"/>
      <c r="F97" s="440"/>
      <c r="G97" s="440"/>
      <c r="H97" s="440"/>
      <c r="I97" s="440"/>
      <c r="J97" s="435"/>
      <c r="K97" s="435"/>
      <c r="L97" s="435"/>
      <c r="M97" s="435"/>
      <c r="N97" s="435"/>
      <c r="O97" s="435"/>
      <c r="P97" s="435"/>
      <c r="Q97" s="435"/>
      <c r="R97" s="435"/>
      <c r="S97" s="435"/>
      <c r="T97" s="435"/>
      <c r="U97" s="435"/>
      <c r="V97" s="435"/>
      <c r="W97" s="435"/>
      <c r="X97" s="435"/>
      <c r="Y97" s="435"/>
      <c r="Z97" s="435"/>
      <c r="AA97" s="435"/>
      <c r="AB97" s="435"/>
      <c r="AC97" s="435"/>
      <c r="AD97" s="435"/>
      <c r="AE97" s="435"/>
      <c r="AF97" s="435"/>
      <c r="AG97" s="435"/>
      <c r="AH97" s="435"/>
      <c r="AI97" s="435"/>
      <c r="AJ97" s="1"/>
      <c r="AK97" s="1"/>
    </row>
    <row r="98" spans="1:37" ht="31.5" hidden="1" customHeight="1" thickTop="1" thickBot="1" x14ac:dyDescent="0.3">
      <c r="A98" s="436" t="s">
        <v>37</v>
      </c>
      <c r="B98" s="436"/>
      <c r="C98" s="436"/>
      <c r="D98" s="436"/>
      <c r="E98" s="436"/>
      <c r="F98" s="436" t="s">
        <v>38</v>
      </c>
      <c r="G98" s="436"/>
      <c r="H98" s="436"/>
      <c r="I98" s="436"/>
      <c r="J98" s="436" t="s">
        <v>39</v>
      </c>
      <c r="K98" s="436"/>
      <c r="L98" s="436"/>
      <c r="M98" s="436"/>
      <c r="N98" s="436" t="s">
        <v>40</v>
      </c>
      <c r="O98" s="436"/>
      <c r="P98" s="436"/>
      <c r="Q98" s="436"/>
      <c r="R98" s="436"/>
      <c r="S98" s="436"/>
      <c r="T98" s="436"/>
      <c r="U98" s="436"/>
      <c r="V98" s="436"/>
      <c r="W98" s="436"/>
      <c r="X98" s="436" t="s">
        <v>41</v>
      </c>
      <c r="Y98" s="436"/>
      <c r="Z98" s="436"/>
      <c r="AA98" s="436"/>
      <c r="AB98" s="436"/>
      <c r="AC98" s="436"/>
      <c r="AD98" s="436"/>
      <c r="AE98" s="436"/>
      <c r="AF98" s="436" t="s">
        <v>42</v>
      </c>
      <c r="AG98" s="436"/>
      <c r="AH98" s="436"/>
      <c r="AI98" s="436"/>
      <c r="AJ98" s="1"/>
      <c r="AK98" s="1"/>
    </row>
    <row r="99" spans="1:37" ht="16.5" hidden="1" customHeight="1" thickTop="1" thickBot="1" x14ac:dyDescent="0.3">
      <c r="A99" s="435">
        <v>11</v>
      </c>
      <c r="B99" s="435"/>
      <c r="C99" s="435"/>
      <c r="D99" s="435"/>
      <c r="E99" s="435"/>
      <c r="F99" s="440"/>
      <c r="G99" s="440"/>
      <c r="H99" s="440"/>
      <c r="I99" s="440"/>
      <c r="J99" s="435">
        <f>F99*$X$30</f>
        <v>0</v>
      </c>
      <c r="K99" s="435"/>
      <c r="L99" s="435"/>
      <c r="M99" s="435"/>
      <c r="N99" s="435"/>
      <c r="O99" s="435"/>
      <c r="P99" s="435"/>
      <c r="Q99" s="435"/>
      <c r="R99" s="435"/>
      <c r="S99" s="435"/>
      <c r="T99" s="435"/>
      <c r="U99" s="435"/>
      <c r="V99" s="435"/>
      <c r="W99" s="435"/>
      <c r="X99" s="435"/>
      <c r="Y99" s="435"/>
      <c r="Z99" s="435"/>
      <c r="AA99" s="435"/>
      <c r="AB99" s="435"/>
      <c r="AC99" s="435"/>
      <c r="AD99" s="435"/>
      <c r="AE99" s="435"/>
      <c r="AF99" s="435"/>
      <c r="AG99" s="435"/>
      <c r="AH99" s="435"/>
      <c r="AI99" s="435"/>
      <c r="AJ99" s="1"/>
      <c r="AK99" s="1"/>
    </row>
    <row r="100" spans="1:37" ht="16.5" hidden="1" customHeight="1" thickTop="1" thickBot="1" x14ac:dyDescent="0.3">
      <c r="A100" s="435"/>
      <c r="B100" s="435"/>
      <c r="C100" s="435"/>
      <c r="D100" s="435"/>
      <c r="E100" s="435"/>
      <c r="F100" s="440"/>
      <c r="G100" s="440"/>
      <c r="H100" s="440"/>
      <c r="I100" s="440"/>
      <c r="J100" s="435"/>
      <c r="K100" s="435"/>
      <c r="L100" s="435"/>
      <c r="M100" s="435"/>
      <c r="N100" s="435"/>
      <c r="O100" s="435"/>
      <c r="P100" s="435"/>
      <c r="Q100" s="435"/>
      <c r="R100" s="435"/>
      <c r="S100" s="435"/>
      <c r="T100" s="435"/>
      <c r="U100" s="435"/>
      <c r="V100" s="435"/>
      <c r="W100" s="435"/>
      <c r="X100" s="435"/>
      <c r="Y100" s="435"/>
      <c r="Z100" s="435"/>
      <c r="AA100" s="435"/>
      <c r="AB100" s="435"/>
      <c r="AC100" s="435"/>
      <c r="AD100" s="435"/>
      <c r="AE100" s="435"/>
      <c r="AF100" s="435"/>
      <c r="AG100" s="435"/>
      <c r="AH100" s="435"/>
      <c r="AI100" s="435"/>
      <c r="AJ100" s="1"/>
      <c r="AK100" s="1"/>
    </row>
    <row r="101" spans="1:37" ht="16.5" hidden="1" customHeight="1" thickTop="1" thickBot="1" x14ac:dyDescent="0.3">
      <c r="A101" s="435"/>
      <c r="B101" s="435"/>
      <c r="C101" s="435"/>
      <c r="D101" s="435"/>
      <c r="E101" s="435"/>
      <c r="F101" s="440"/>
      <c r="G101" s="440"/>
      <c r="H101" s="440"/>
      <c r="I101" s="440"/>
      <c r="J101" s="435"/>
      <c r="K101" s="435"/>
      <c r="L101" s="435"/>
      <c r="M101" s="435"/>
      <c r="N101" s="435"/>
      <c r="O101" s="435"/>
      <c r="P101" s="435"/>
      <c r="Q101" s="435"/>
      <c r="R101" s="435"/>
      <c r="S101" s="435"/>
      <c r="T101" s="435"/>
      <c r="U101" s="435"/>
      <c r="V101" s="435"/>
      <c r="W101" s="435"/>
      <c r="X101" s="435"/>
      <c r="Y101" s="435"/>
      <c r="Z101" s="435"/>
      <c r="AA101" s="435"/>
      <c r="AB101" s="435"/>
      <c r="AC101" s="435"/>
      <c r="AD101" s="435"/>
      <c r="AE101" s="435"/>
      <c r="AF101" s="435"/>
      <c r="AG101" s="435"/>
      <c r="AH101" s="435"/>
      <c r="AI101" s="435"/>
      <c r="AJ101" s="1"/>
      <c r="AK101" s="1"/>
    </row>
    <row r="102" spans="1:37" ht="16.5" hidden="1" customHeight="1" thickTop="1" thickBot="1" x14ac:dyDescent="0.3">
      <c r="A102" s="435"/>
      <c r="B102" s="435"/>
      <c r="C102" s="435"/>
      <c r="D102" s="435"/>
      <c r="E102" s="435"/>
      <c r="F102" s="440"/>
      <c r="G102" s="440"/>
      <c r="H102" s="440"/>
      <c r="I102" s="440"/>
      <c r="J102" s="435"/>
      <c r="K102" s="435"/>
      <c r="L102" s="435"/>
      <c r="M102" s="435"/>
      <c r="N102" s="435"/>
      <c r="O102" s="435"/>
      <c r="P102" s="435"/>
      <c r="Q102" s="435"/>
      <c r="R102" s="435"/>
      <c r="S102" s="435"/>
      <c r="T102" s="435"/>
      <c r="U102" s="435"/>
      <c r="V102" s="435"/>
      <c r="W102" s="435"/>
      <c r="X102" s="435"/>
      <c r="Y102" s="435"/>
      <c r="Z102" s="435"/>
      <c r="AA102" s="435"/>
      <c r="AB102" s="435"/>
      <c r="AC102" s="435"/>
      <c r="AD102" s="435"/>
      <c r="AE102" s="435"/>
      <c r="AF102" s="435"/>
      <c r="AG102" s="435"/>
      <c r="AH102" s="435"/>
      <c r="AI102" s="435"/>
      <c r="AJ102" s="1"/>
      <c r="AK102" s="1"/>
    </row>
    <row r="103" spans="1:37" ht="16.5" hidden="1" customHeight="1" thickTop="1" thickBot="1" x14ac:dyDescent="0.3">
      <c r="A103" s="435"/>
      <c r="B103" s="435"/>
      <c r="C103" s="435"/>
      <c r="D103" s="435"/>
      <c r="E103" s="435"/>
      <c r="F103" s="440"/>
      <c r="G103" s="440"/>
      <c r="H103" s="440"/>
      <c r="I103" s="440"/>
      <c r="J103" s="435"/>
      <c r="K103" s="435"/>
      <c r="L103" s="435"/>
      <c r="M103" s="435"/>
      <c r="N103" s="435"/>
      <c r="O103" s="435"/>
      <c r="P103" s="435"/>
      <c r="Q103" s="435"/>
      <c r="R103" s="435"/>
      <c r="S103" s="435"/>
      <c r="T103" s="435"/>
      <c r="U103" s="435"/>
      <c r="V103" s="435"/>
      <c r="W103" s="435"/>
      <c r="X103" s="435"/>
      <c r="Y103" s="435"/>
      <c r="Z103" s="435"/>
      <c r="AA103" s="435"/>
      <c r="AB103" s="435"/>
      <c r="AC103" s="435"/>
      <c r="AD103" s="435"/>
      <c r="AE103" s="435"/>
      <c r="AF103" s="435"/>
      <c r="AG103" s="435"/>
      <c r="AH103" s="435"/>
      <c r="AI103" s="435"/>
      <c r="AJ103" s="1"/>
      <c r="AK103" s="1"/>
    </row>
    <row r="104" spans="1:37" ht="31.5" hidden="1" customHeight="1" thickTop="1" thickBot="1" x14ac:dyDescent="0.3">
      <c r="A104" s="436" t="s">
        <v>37</v>
      </c>
      <c r="B104" s="436"/>
      <c r="C104" s="436"/>
      <c r="D104" s="436"/>
      <c r="E104" s="436"/>
      <c r="F104" s="436" t="s">
        <v>38</v>
      </c>
      <c r="G104" s="436"/>
      <c r="H104" s="436"/>
      <c r="I104" s="436"/>
      <c r="J104" s="436" t="s">
        <v>39</v>
      </c>
      <c r="K104" s="436"/>
      <c r="L104" s="436"/>
      <c r="M104" s="436"/>
      <c r="N104" s="436" t="s">
        <v>40</v>
      </c>
      <c r="O104" s="436"/>
      <c r="P104" s="436"/>
      <c r="Q104" s="436"/>
      <c r="R104" s="436"/>
      <c r="S104" s="436"/>
      <c r="T104" s="436"/>
      <c r="U104" s="436"/>
      <c r="V104" s="436"/>
      <c r="W104" s="436"/>
      <c r="X104" s="436" t="s">
        <v>41</v>
      </c>
      <c r="Y104" s="436"/>
      <c r="Z104" s="436"/>
      <c r="AA104" s="436"/>
      <c r="AB104" s="436"/>
      <c r="AC104" s="436"/>
      <c r="AD104" s="436"/>
      <c r="AE104" s="436"/>
      <c r="AF104" s="436" t="s">
        <v>42</v>
      </c>
      <c r="AG104" s="436"/>
      <c r="AH104" s="436"/>
      <c r="AI104" s="436"/>
      <c r="AJ104" s="1"/>
      <c r="AK104" s="1"/>
    </row>
    <row r="105" spans="1:37" ht="16.5" hidden="1" customHeight="1" thickTop="1" thickBot="1" x14ac:dyDescent="0.3">
      <c r="A105" s="435">
        <v>12</v>
      </c>
      <c r="B105" s="435"/>
      <c r="C105" s="435"/>
      <c r="D105" s="435"/>
      <c r="E105" s="435"/>
      <c r="F105" s="440"/>
      <c r="G105" s="440"/>
      <c r="H105" s="440"/>
      <c r="I105" s="440"/>
      <c r="J105" s="435">
        <f>F105*$X$30</f>
        <v>0</v>
      </c>
      <c r="K105" s="435"/>
      <c r="L105" s="435"/>
      <c r="M105" s="435"/>
      <c r="N105" s="435"/>
      <c r="O105" s="435"/>
      <c r="P105" s="435"/>
      <c r="Q105" s="435"/>
      <c r="R105" s="435"/>
      <c r="S105" s="435"/>
      <c r="T105" s="435"/>
      <c r="U105" s="435"/>
      <c r="V105" s="435"/>
      <c r="W105" s="435"/>
      <c r="X105" s="435"/>
      <c r="Y105" s="435"/>
      <c r="Z105" s="435"/>
      <c r="AA105" s="435"/>
      <c r="AB105" s="435"/>
      <c r="AC105" s="435"/>
      <c r="AD105" s="435"/>
      <c r="AE105" s="435"/>
      <c r="AF105" s="435"/>
      <c r="AG105" s="435"/>
      <c r="AH105" s="435"/>
      <c r="AI105" s="435"/>
      <c r="AJ105" s="1"/>
      <c r="AK105" s="1"/>
    </row>
    <row r="106" spans="1:37" ht="16.5" hidden="1" customHeight="1" thickTop="1" thickBot="1" x14ac:dyDescent="0.3">
      <c r="A106" s="435"/>
      <c r="B106" s="435"/>
      <c r="C106" s="435"/>
      <c r="D106" s="435"/>
      <c r="E106" s="435"/>
      <c r="F106" s="440"/>
      <c r="G106" s="440"/>
      <c r="H106" s="440"/>
      <c r="I106" s="440"/>
      <c r="J106" s="435"/>
      <c r="K106" s="435"/>
      <c r="L106" s="435"/>
      <c r="M106" s="435"/>
      <c r="N106" s="435"/>
      <c r="O106" s="435"/>
      <c r="P106" s="435"/>
      <c r="Q106" s="435"/>
      <c r="R106" s="435"/>
      <c r="S106" s="435"/>
      <c r="T106" s="435"/>
      <c r="U106" s="435"/>
      <c r="V106" s="435"/>
      <c r="W106" s="435"/>
      <c r="X106" s="435"/>
      <c r="Y106" s="435"/>
      <c r="Z106" s="435"/>
      <c r="AA106" s="435"/>
      <c r="AB106" s="435"/>
      <c r="AC106" s="435"/>
      <c r="AD106" s="435"/>
      <c r="AE106" s="435"/>
      <c r="AF106" s="435"/>
      <c r="AG106" s="435"/>
      <c r="AH106" s="435"/>
      <c r="AI106" s="435"/>
      <c r="AJ106" s="1"/>
      <c r="AK106" s="1"/>
    </row>
    <row r="107" spans="1:37" ht="16.5" hidden="1" customHeight="1" thickTop="1" thickBot="1" x14ac:dyDescent="0.3">
      <c r="A107" s="435"/>
      <c r="B107" s="435"/>
      <c r="C107" s="435"/>
      <c r="D107" s="435"/>
      <c r="E107" s="435"/>
      <c r="F107" s="440"/>
      <c r="G107" s="440"/>
      <c r="H107" s="440"/>
      <c r="I107" s="440"/>
      <c r="J107" s="435"/>
      <c r="K107" s="435"/>
      <c r="L107" s="435"/>
      <c r="M107" s="435"/>
      <c r="N107" s="435"/>
      <c r="O107" s="435"/>
      <c r="P107" s="435"/>
      <c r="Q107" s="435"/>
      <c r="R107" s="435"/>
      <c r="S107" s="435"/>
      <c r="T107" s="435"/>
      <c r="U107" s="435"/>
      <c r="V107" s="435"/>
      <c r="W107" s="435"/>
      <c r="X107" s="435"/>
      <c r="Y107" s="435"/>
      <c r="Z107" s="435"/>
      <c r="AA107" s="435"/>
      <c r="AB107" s="435"/>
      <c r="AC107" s="435"/>
      <c r="AD107" s="435"/>
      <c r="AE107" s="435"/>
      <c r="AF107" s="435"/>
      <c r="AG107" s="435"/>
      <c r="AH107" s="435"/>
      <c r="AI107" s="435"/>
      <c r="AJ107" s="1"/>
      <c r="AK107" s="1"/>
    </row>
    <row r="108" spans="1:37" ht="16.5" hidden="1" customHeight="1" thickTop="1" thickBot="1" x14ac:dyDescent="0.3">
      <c r="A108" s="435"/>
      <c r="B108" s="435"/>
      <c r="C108" s="435"/>
      <c r="D108" s="435"/>
      <c r="E108" s="435"/>
      <c r="F108" s="440"/>
      <c r="G108" s="440"/>
      <c r="H108" s="440"/>
      <c r="I108" s="440"/>
      <c r="J108" s="435"/>
      <c r="K108" s="435"/>
      <c r="L108" s="435"/>
      <c r="M108" s="435"/>
      <c r="N108" s="435"/>
      <c r="O108" s="435"/>
      <c r="P108" s="435"/>
      <c r="Q108" s="435"/>
      <c r="R108" s="435"/>
      <c r="S108" s="435"/>
      <c r="T108" s="435"/>
      <c r="U108" s="435"/>
      <c r="V108" s="435"/>
      <c r="W108" s="435"/>
      <c r="X108" s="435"/>
      <c r="Y108" s="435"/>
      <c r="Z108" s="435"/>
      <c r="AA108" s="435"/>
      <c r="AB108" s="435"/>
      <c r="AC108" s="435"/>
      <c r="AD108" s="435"/>
      <c r="AE108" s="435"/>
      <c r="AF108" s="435"/>
      <c r="AG108" s="435"/>
      <c r="AH108" s="435"/>
      <c r="AI108" s="435"/>
      <c r="AJ108" s="1"/>
      <c r="AK108" s="1"/>
    </row>
    <row r="109" spans="1:37" ht="16.5" hidden="1" customHeight="1" thickTop="1" thickBot="1" x14ac:dyDescent="0.3">
      <c r="A109" s="435"/>
      <c r="B109" s="435"/>
      <c r="C109" s="435"/>
      <c r="D109" s="435"/>
      <c r="E109" s="435"/>
      <c r="F109" s="440"/>
      <c r="G109" s="440"/>
      <c r="H109" s="440"/>
      <c r="I109" s="440"/>
      <c r="J109" s="435"/>
      <c r="K109" s="435"/>
      <c r="L109" s="435"/>
      <c r="M109" s="435"/>
      <c r="N109" s="435"/>
      <c r="O109" s="435"/>
      <c r="P109" s="435"/>
      <c r="Q109" s="435"/>
      <c r="R109" s="435"/>
      <c r="S109" s="435"/>
      <c r="T109" s="435"/>
      <c r="U109" s="435"/>
      <c r="V109" s="435"/>
      <c r="W109" s="435"/>
      <c r="X109" s="435"/>
      <c r="Y109" s="435"/>
      <c r="Z109" s="435"/>
      <c r="AA109" s="435"/>
      <c r="AB109" s="435"/>
      <c r="AC109" s="435"/>
      <c r="AD109" s="435"/>
      <c r="AE109" s="435"/>
      <c r="AF109" s="435"/>
      <c r="AG109" s="435"/>
      <c r="AH109" s="435"/>
      <c r="AI109" s="435"/>
      <c r="AJ109" s="1"/>
      <c r="AK109" s="1"/>
    </row>
    <row r="110" spans="1:37" s="10" customFormat="1" ht="19.5" customHeight="1" thickTop="1" thickBot="1" x14ac:dyDescent="0.3">
      <c r="A110" s="436" t="s">
        <v>43</v>
      </c>
      <c r="B110" s="436"/>
      <c r="C110" s="436"/>
      <c r="D110" s="436"/>
      <c r="E110" s="436"/>
      <c r="F110" s="436"/>
      <c r="G110" s="436"/>
      <c r="H110" s="436"/>
      <c r="I110" s="436"/>
      <c r="J110" s="436"/>
      <c r="K110" s="436"/>
      <c r="L110" s="436"/>
      <c r="M110" s="436"/>
      <c r="N110" s="436"/>
      <c r="O110" s="436"/>
      <c r="P110" s="436"/>
      <c r="Q110" s="436"/>
      <c r="R110" s="436"/>
      <c r="S110" s="436"/>
      <c r="T110" s="436"/>
      <c r="U110" s="436"/>
      <c r="V110" s="436"/>
      <c r="W110" s="436"/>
      <c r="X110" s="436"/>
      <c r="Y110" s="436"/>
      <c r="Z110" s="436"/>
      <c r="AA110" s="436"/>
      <c r="AB110" s="436"/>
      <c r="AC110" s="436"/>
      <c r="AD110" s="436"/>
      <c r="AE110" s="436"/>
      <c r="AF110" s="436"/>
      <c r="AG110" s="436"/>
      <c r="AH110" s="436"/>
      <c r="AI110" s="436"/>
    </row>
    <row r="111" spans="1:37" s="10" customFormat="1" ht="15.75" customHeight="1" thickTop="1" x14ac:dyDescent="0.25">
      <c r="A111" s="11"/>
      <c r="B111" s="12"/>
      <c r="C111" s="12"/>
      <c r="D111" s="12"/>
      <c r="E111" s="12"/>
      <c r="F111" s="12"/>
      <c r="G111" s="12"/>
      <c r="H111" s="12"/>
      <c r="I111" s="12"/>
      <c r="J111" s="12"/>
      <c r="K111" s="12"/>
      <c r="L111" s="12"/>
      <c r="M111" s="12"/>
      <c r="N111" s="437" t="s">
        <v>44</v>
      </c>
      <c r="O111" s="437"/>
      <c r="P111" s="437"/>
      <c r="Q111" s="437"/>
      <c r="R111" s="437"/>
      <c r="S111" s="437"/>
      <c r="T111" s="437"/>
      <c r="U111" s="437"/>
      <c r="V111" s="437"/>
      <c r="W111" s="437"/>
      <c r="X111" s="437"/>
      <c r="Y111" s="438" t="s">
        <v>45</v>
      </c>
      <c r="Z111" s="438"/>
      <c r="AA111" s="438"/>
      <c r="AB111" s="438"/>
      <c r="AC111" s="438"/>
      <c r="AD111" s="438"/>
      <c r="AE111" s="438"/>
      <c r="AF111" s="439"/>
      <c r="AG111" s="13"/>
      <c r="AH111" s="14" t="s">
        <v>46</v>
      </c>
      <c r="AI111" s="15" t="s">
        <v>47</v>
      </c>
    </row>
    <row r="112" spans="1:37" s="10" customFormat="1" ht="15" customHeight="1" x14ac:dyDescent="0.25">
      <c r="A112" s="424" t="s">
        <v>48</v>
      </c>
      <c r="B112" s="425"/>
      <c r="C112" s="425"/>
      <c r="D112" s="425"/>
      <c r="E112" s="425"/>
      <c r="F112" s="425"/>
      <c r="G112" s="12" t="s">
        <v>49</v>
      </c>
      <c r="H112" s="16"/>
      <c r="I112" s="12"/>
      <c r="J112" s="12" t="s">
        <v>47</v>
      </c>
      <c r="K112" s="16" t="s">
        <v>50</v>
      </c>
      <c r="L112" s="12"/>
      <c r="M112" s="12"/>
      <c r="N112" s="426"/>
      <c r="O112" s="426"/>
      <c r="P112" s="426"/>
      <c r="Q112" s="426"/>
      <c r="R112" s="426"/>
      <c r="S112" s="426"/>
      <c r="T112" s="426"/>
      <c r="U112" s="426"/>
      <c r="V112" s="426"/>
      <c r="W112" s="426"/>
      <c r="X112" s="426"/>
      <c r="Y112" s="430" t="s">
        <v>51</v>
      </c>
      <c r="Z112" s="425"/>
      <c r="AA112" s="425"/>
      <c r="AB112" s="425"/>
      <c r="AC112" s="425"/>
      <c r="AD112" s="425"/>
      <c r="AE112" s="425"/>
      <c r="AF112" s="431"/>
      <c r="AG112" s="13"/>
      <c r="AH112" s="16"/>
      <c r="AI112" s="17"/>
    </row>
    <row r="113" spans="1:35" s="10" customFormat="1" x14ac:dyDescent="0.25">
      <c r="A113" s="424"/>
      <c r="B113" s="425"/>
      <c r="C113" s="425"/>
      <c r="D113" s="425"/>
      <c r="E113" s="425"/>
      <c r="F113" s="425"/>
      <c r="G113" s="425"/>
      <c r="H113" s="425"/>
      <c r="I113" s="425"/>
      <c r="J113" s="425"/>
      <c r="K113" s="425"/>
      <c r="L113" s="425"/>
      <c r="M113" s="12"/>
      <c r="N113" s="426"/>
      <c r="O113" s="426"/>
      <c r="P113" s="426"/>
      <c r="Q113" s="426"/>
      <c r="R113" s="426"/>
      <c r="S113" s="426"/>
      <c r="T113" s="426"/>
      <c r="U113" s="426"/>
      <c r="V113" s="426"/>
      <c r="W113" s="426"/>
      <c r="X113" s="426"/>
      <c r="Y113" s="12"/>
      <c r="Z113" s="12"/>
      <c r="AA113" s="12"/>
      <c r="AB113" s="12"/>
      <c r="AC113" s="12"/>
      <c r="AD113" s="12"/>
      <c r="AE113" s="12"/>
      <c r="AF113" s="12"/>
      <c r="AG113" s="12"/>
      <c r="AH113" s="12"/>
      <c r="AI113" s="18"/>
    </row>
    <row r="114" spans="1:35" s="10" customFormat="1" ht="15" customHeight="1" x14ac:dyDescent="0.25">
      <c r="A114" s="424"/>
      <c r="B114" s="425"/>
      <c r="C114" s="425"/>
      <c r="D114" s="425"/>
      <c r="E114" s="425"/>
      <c r="F114" s="425"/>
      <c r="G114" s="425"/>
      <c r="H114" s="425"/>
      <c r="I114" s="425"/>
      <c r="J114" s="425"/>
      <c r="K114" s="425"/>
      <c r="L114" s="425"/>
      <c r="M114" s="12"/>
      <c r="N114" s="425" t="s">
        <v>52</v>
      </c>
      <c r="O114" s="425"/>
      <c r="P114" s="425"/>
      <c r="Q114" s="425"/>
      <c r="R114" s="425"/>
      <c r="S114" s="425"/>
      <c r="T114" s="425"/>
      <c r="U114" s="425"/>
      <c r="V114" s="425"/>
      <c r="W114" s="425"/>
      <c r="X114" s="425"/>
      <c r="Y114" s="425" t="s">
        <v>45</v>
      </c>
      <c r="Z114" s="425"/>
      <c r="AA114" s="425"/>
      <c r="AB114" s="425"/>
      <c r="AC114" s="425"/>
      <c r="AD114" s="425"/>
      <c r="AE114" s="425"/>
      <c r="AF114" s="425"/>
      <c r="AG114" s="12"/>
      <c r="AH114" s="19" t="s">
        <v>46</v>
      </c>
      <c r="AI114" s="20" t="s">
        <v>47</v>
      </c>
    </row>
    <row r="115" spans="1:35" s="10" customFormat="1" ht="15" customHeight="1" x14ac:dyDescent="0.25">
      <c r="A115" s="424" t="s">
        <v>53</v>
      </c>
      <c r="B115" s="425"/>
      <c r="C115" s="425"/>
      <c r="D115" s="425"/>
      <c r="E115" s="425"/>
      <c r="F115" s="425"/>
      <c r="G115" s="12" t="s">
        <v>49</v>
      </c>
      <c r="H115" s="16"/>
      <c r="I115" s="12"/>
      <c r="J115" s="12" t="s">
        <v>47</v>
      </c>
      <c r="K115" s="16" t="s">
        <v>50</v>
      </c>
      <c r="L115" s="12"/>
      <c r="M115" s="12"/>
      <c r="N115" s="426"/>
      <c r="O115" s="426"/>
      <c r="P115" s="426"/>
      <c r="Q115" s="426"/>
      <c r="R115" s="426"/>
      <c r="S115" s="426"/>
      <c r="T115" s="426"/>
      <c r="U115" s="426"/>
      <c r="V115" s="426"/>
      <c r="W115" s="426"/>
      <c r="X115" s="426"/>
      <c r="Y115" s="427" t="s">
        <v>51</v>
      </c>
      <c r="Z115" s="428"/>
      <c r="AA115" s="428"/>
      <c r="AB115" s="428"/>
      <c r="AC115" s="428"/>
      <c r="AD115" s="428"/>
      <c r="AE115" s="428"/>
      <c r="AF115" s="429"/>
      <c r="AG115" s="21"/>
      <c r="AH115" s="22"/>
      <c r="AI115" s="23"/>
    </row>
    <row r="116" spans="1:35" s="10" customFormat="1" x14ac:dyDescent="0.25">
      <c r="A116" s="424"/>
      <c r="B116" s="425"/>
      <c r="C116" s="425"/>
      <c r="D116" s="425"/>
      <c r="E116" s="425"/>
      <c r="F116" s="425"/>
      <c r="G116" s="425"/>
      <c r="H116" s="425"/>
      <c r="I116" s="425"/>
      <c r="J116" s="425"/>
      <c r="K116" s="425"/>
      <c r="L116" s="425"/>
      <c r="M116" s="12"/>
      <c r="N116" s="426"/>
      <c r="O116" s="426"/>
      <c r="P116" s="426"/>
      <c r="Q116" s="426"/>
      <c r="R116" s="426"/>
      <c r="S116" s="426"/>
      <c r="T116" s="426"/>
      <c r="U116" s="426"/>
      <c r="V116" s="426"/>
      <c r="W116" s="426"/>
      <c r="X116" s="426"/>
      <c r="Y116" s="24"/>
      <c r="Z116" s="25"/>
      <c r="AA116" s="25"/>
      <c r="AB116" s="25"/>
      <c r="AC116" s="25"/>
      <c r="AD116" s="25"/>
      <c r="AE116" s="25"/>
      <c r="AF116" s="25"/>
      <c r="AG116" s="25"/>
      <c r="AH116" s="25"/>
      <c r="AI116" s="26"/>
    </row>
    <row r="117" spans="1:35" s="10" customFormat="1" x14ac:dyDescent="0.25">
      <c r="A117" s="11"/>
      <c r="B117" s="12"/>
      <c r="C117" s="12"/>
      <c r="D117" s="12"/>
      <c r="E117" s="12"/>
      <c r="F117" s="12"/>
      <c r="G117" s="12"/>
      <c r="H117" s="12"/>
      <c r="I117" s="12"/>
      <c r="J117" s="12"/>
      <c r="K117" s="12"/>
      <c r="L117" s="12"/>
      <c r="M117" s="12"/>
      <c r="N117" s="12"/>
      <c r="O117" s="12"/>
      <c r="P117" s="12"/>
      <c r="Q117" s="12"/>
      <c r="R117" s="12"/>
      <c r="S117" s="12"/>
      <c r="T117" s="12"/>
      <c r="U117" s="12"/>
      <c r="V117" s="12"/>
      <c r="W117" s="12"/>
      <c r="X117" s="12"/>
      <c r="Y117" s="12"/>
      <c r="Z117" s="12"/>
      <c r="AA117" s="12"/>
      <c r="AB117" s="12"/>
      <c r="AC117" s="12"/>
      <c r="AD117" s="12"/>
      <c r="AE117" s="12"/>
      <c r="AF117" s="12"/>
      <c r="AG117" s="12"/>
      <c r="AH117" s="27"/>
      <c r="AI117" s="28"/>
    </row>
    <row r="118" spans="1:35" s="10" customFormat="1" ht="25.5" customHeight="1" x14ac:dyDescent="0.25">
      <c r="A118" s="432" t="s">
        <v>54</v>
      </c>
      <c r="B118" s="433"/>
      <c r="C118" s="433"/>
      <c r="D118" s="433"/>
      <c r="E118" s="433"/>
      <c r="F118" s="433"/>
      <c r="G118" s="433"/>
      <c r="H118" s="433"/>
      <c r="I118" s="433"/>
      <c r="J118" s="433"/>
      <c r="K118" s="433"/>
      <c r="L118" s="433"/>
      <c r="M118" s="433"/>
      <c r="N118" s="433"/>
      <c r="O118" s="433"/>
      <c r="P118" s="433"/>
      <c r="Q118" s="433"/>
      <c r="R118" s="433"/>
      <c r="S118" s="433"/>
      <c r="T118" s="433"/>
      <c r="U118" s="433"/>
      <c r="V118" s="433"/>
      <c r="W118" s="433"/>
      <c r="X118" s="433"/>
      <c r="Y118" s="433"/>
      <c r="Z118" s="433"/>
      <c r="AA118" s="433"/>
      <c r="AB118" s="433"/>
      <c r="AC118" s="433"/>
      <c r="AD118" s="433"/>
      <c r="AE118" s="433"/>
      <c r="AF118" s="433"/>
      <c r="AG118" s="433"/>
      <c r="AH118" s="433"/>
      <c r="AI118" s="434"/>
    </row>
    <row r="119" spans="1:35" s="10" customFormat="1" x14ac:dyDescent="0.25">
      <c r="A119" s="29"/>
      <c r="B119" s="30"/>
      <c r="C119" s="30"/>
      <c r="D119" s="30"/>
      <c r="E119" s="30"/>
      <c r="F119" s="30"/>
      <c r="G119" s="30"/>
      <c r="H119" s="30"/>
      <c r="I119" s="30"/>
      <c r="J119" s="30"/>
      <c r="K119" s="30"/>
      <c r="L119" s="30"/>
      <c r="M119" s="30"/>
      <c r="N119" s="30"/>
      <c r="O119" s="30"/>
      <c r="P119" s="30"/>
      <c r="Q119" s="30"/>
      <c r="R119" s="30"/>
      <c r="S119" s="30"/>
      <c r="T119" s="30"/>
      <c r="U119" s="30"/>
      <c r="V119" s="30"/>
      <c r="W119" s="30"/>
      <c r="X119" s="30"/>
      <c r="Y119" s="30"/>
      <c r="Z119" s="30"/>
      <c r="AA119" s="30"/>
      <c r="AB119" s="30"/>
      <c r="AC119" s="30"/>
      <c r="AD119" s="30"/>
      <c r="AE119" s="30"/>
      <c r="AF119" s="30"/>
      <c r="AG119" s="30"/>
      <c r="AH119" s="30"/>
      <c r="AI119" s="18"/>
    </row>
    <row r="120" spans="1:35" s="10" customFormat="1" ht="15" customHeight="1" x14ac:dyDescent="0.25">
      <c r="A120" s="424" t="s">
        <v>55</v>
      </c>
      <c r="B120" s="425"/>
      <c r="C120" s="425"/>
      <c r="D120" s="425"/>
      <c r="E120" s="425"/>
      <c r="F120" s="425"/>
      <c r="G120" s="425" t="s">
        <v>56</v>
      </c>
      <c r="H120" s="425"/>
      <c r="I120" s="16"/>
      <c r="J120" s="12"/>
      <c r="K120" s="425" t="s">
        <v>57</v>
      </c>
      <c r="L120" s="431"/>
      <c r="M120" s="16"/>
      <c r="N120" s="12"/>
      <c r="O120" s="425" t="s">
        <v>58</v>
      </c>
      <c r="P120" s="431"/>
      <c r="Q120" s="16" t="s">
        <v>50</v>
      </c>
      <c r="R120" s="12"/>
      <c r="S120" s="425" t="s">
        <v>59</v>
      </c>
      <c r="T120" s="431"/>
      <c r="U120" s="16"/>
      <c r="V120" s="430" t="s">
        <v>60</v>
      </c>
      <c r="W120" s="425"/>
      <c r="X120" s="425"/>
      <c r="Y120" s="425"/>
      <c r="Z120" s="425"/>
      <c r="AA120" s="425"/>
      <c r="AB120" s="425"/>
      <c r="AC120" s="425"/>
      <c r="AD120" s="425"/>
      <c r="AE120" s="425"/>
      <c r="AF120" s="425"/>
      <c r="AG120" s="425"/>
      <c r="AH120" s="431"/>
      <c r="AI120" s="17"/>
    </row>
    <row r="121" spans="1:35" ht="15.75" thickBot="1" x14ac:dyDescent="0.3">
      <c r="A121" s="31"/>
      <c r="B121" s="32"/>
      <c r="C121" s="32"/>
      <c r="D121" s="32"/>
      <c r="E121" s="32"/>
      <c r="F121" s="32"/>
      <c r="G121" s="32"/>
      <c r="H121" s="32"/>
      <c r="I121" s="32"/>
      <c r="J121" s="32"/>
      <c r="K121" s="32"/>
      <c r="L121" s="32"/>
      <c r="M121" s="32"/>
      <c r="N121" s="32"/>
      <c r="O121" s="32"/>
      <c r="P121" s="32"/>
      <c r="Q121" s="32"/>
      <c r="R121" s="32"/>
      <c r="S121" s="32"/>
      <c r="T121" s="32"/>
      <c r="U121" s="32"/>
      <c r="V121" s="32"/>
      <c r="W121" s="32"/>
      <c r="X121" s="32"/>
      <c r="Y121" s="32"/>
      <c r="Z121" s="32"/>
      <c r="AA121" s="32"/>
      <c r="AB121" s="32"/>
      <c r="AC121" s="32"/>
      <c r="AD121" s="32"/>
      <c r="AE121" s="32"/>
      <c r="AF121" s="32"/>
      <c r="AG121" s="32"/>
      <c r="AH121" s="32"/>
      <c r="AI121" s="33"/>
    </row>
    <row r="122" spans="1:35" x14ac:dyDescent="0.25">
      <c r="A122" s="34"/>
      <c r="B122" s="34"/>
      <c r="C122" s="34"/>
      <c r="D122" s="34"/>
      <c r="E122" s="34"/>
      <c r="F122" s="34"/>
      <c r="AA122" s="35"/>
      <c r="AB122" s="36"/>
      <c r="AH122" s="35"/>
      <c r="AI122" s="35"/>
    </row>
    <row r="123" spans="1:35" x14ac:dyDescent="0.25">
      <c r="AA123" s="35"/>
      <c r="AB123" s="36"/>
      <c r="AH123" s="35"/>
      <c r="AI123" s="35"/>
    </row>
    <row r="124" spans="1:35" ht="15" customHeight="1" x14ac:dyDescent="0.25">
      <c r="AA124" s="35"/>
      <c r="AB124" s="36"/>
      <c r="AH124" s="35"/>
      <c r="AI124" s="35"/>
    </row>
    <row r="125" spans="1:35" ht="15" customHeight="1" x14ac:dyDescent="0.25">
      <c r="AA125" s="35"/>
      <c r="AB125" s="36"/>
      <c r="AH125" s="35"/>
      <c r="AI125" s="35"/>
    </row>
    <row r="126" spans="1:35" ht="15" customHeight="1" x14ac:dyDescent="0.25">
      <c r="A126" s="35" t="s">
        <v>61</v>
      </c>
      <c r="AA126" s="35"/>
      <c r="AB126" s="36"/>
      <c r="AH126" s="35"/>
      <c r="AI126" s="35"/>
    </row>
    <row r="127" spans="1:35" ht="15" customHeight="1" x14ac:dyDescent="0.25">
      <c r="A127" s="35" t="s">
        <v>62</v>
      </c>
      <c r="AA127" s="35"/>
      <c r="AB127" s="36"/>
      <c r="AH127" s="35"/>
      <c r="AI127" s="35"/>
    </row>
    <row r="128" spans="1:35" ht="15" customHeight="1" x14ac:dyDescent="0.25">
      <c r="AA128" s="35"/>
      <c r="AB128" s="36"/>
      <c r="AH128" s="35"/>
      <c r="AI128" s="35"/>
    </row>
    <row r="129" spans="1:39" ht="15" customHeight="1" x14ac:dyDescent="0.25">
      <c r="A129" s="35" t="s">
        <v>2</v>
      </c>
      <c r="B129" s="423" t="s">
        <v>63</v>
      </c>
      <c r="C129" s="423"/>
      <c r="D129" s="423"/>
      <c r="E129" s="423"/>
      <c r="F129" s="423"/>
      <c r="G129" s="423"/>
      <c r="H129" s="423"/>
      <c r="I129" s="423"/>
      <c r="AA129" s="35"/>
      <c r="AB129" s="36"/>
      <c r="AH129" s="35"/>
      <c r="AI129" s="35"/>
    </row>
    <row r="130" spans="1:39" ht="15" customHeight="1" x14ac:dyDescent="0.25">
      <c r="AA130" s="35"/>
      <c r="AB130" s="36"/>
      <c r="AH130" s="35"/>
      <c r="AI130" s="35"/>
      <c r="AJ130" s="37"/>
      <c r="AK130" s="37"/>
      <c r="AL130" s="37"/>
      <c r="AM130" s="37"/>
    </row>
    <row r="131" spans="1:39" ht="15" customHeight="1" x14ac:dyDescent="0.25">
      <c r="B131" s="35" t="str">
        <f>CONCATENATE(AB131,"",AC131)</f>
        <v>0.1 Servizi istituzionali, generali e di gestione</v>
      </c>
      <c r="AA131" s="35"/>
      <c r="AB131" s="36" t="s">
        <v>64</v>
      </c>
      <c r="AC131" s="35" t="s">
        <v>65</v>
      </c>
      <c r="AH131" s="35"/>
      <c r="AI131" s="35"/>
      <c r="AJ131" s="37"/>
      <c r="AK131" s="37"/>
      <c r="AL131" s="37"/>
      <c r="AM131" s="37"/>
    </row>
    <row r="132" spans="1:39" ht="15" customHeight="1" x14ac:dyDescent="0.25">
      <c r="B132" s="35" t="str">
        <f t="shared" ref="B132:B153" si="0">CONCATENATE(AB132,"",AC132)</f>
        <v>0.2 Giustizia</v>
      </c>
      <c r="AA132" s="35"/>
      <c r="AB132" s="36" t="s">
        <v>66</v>
      </c>
      <c r="AC132" s="35" t="s">
        <v>67</v>
      </c>
      <c r="AH132" s="35"/>
      <c r="AI132" s="35"/>
      <c r="AJ132" s="37"/>
      <c r="AK132" s="37"/>
      <c r="AL132" s="37"/>
      <c r="AM132" s="37"/>
    </row>
    <row r="133" spans="1:39" x14ac:dyDescent="0.25">
      <c r="B133" s="35" t="str">
        <f t="shared" si="0"/>
        <v>0.3 Ordine pubblico e sicurezza</v>
      </c>
      <c r="AA133" s="35"/>
      <c r="AB133" s="36" t="s">
        <v>68</v>
      </c>
      <c r="AC133" s="35" t="s">
        <v>69</v>
      </c>
      <c r="AH133" s="35"/>
      <c r="AI133" s="35"/>
      <c r="AJ133" s="37"/>
      <c r="AK133" s="37"/>
      <c r="AL133" s="37"/>
      <c r="AM133" s="37"/>
    </row>
    <row r="134" spans="1:39" x14ac:dyDescent="0.25">
      <c r="B134" s="35" t="str">
        <f t="shared" si="0"/>
        <v>0.4 Istruzione e diritto allo studio</v>
      </c>
      <c r="AA134" s="35"/>
      <c r="AB134" s="36" t="s">
        <v>70</v>
      </c>
      <c r="AC134" s="35" t="s">
        <v>71</v>
      </c>
      <c r="AH134" s="35"/>
      <c r="AI134" s="35"/>
      <c r="AJ134" s="38"/>
      <c r="AK134" s="38"/>
      <c r="AL134" s="38"/>
      <c r="AM134" s="37"/>
    </row>
    <row r="135" spans="1:39" x14ac:dyDescent="0.25">
      <c r="B135" s="35" t="str">
        <f t="shared" si="0"/>
        <v>0.5 Tutela e valorizzazione dei beni e delle attività culturali</v>
      </c>
      <c r="AA135" s="35"/>
      <c r="AB135" s="36" t="s">
        <v>72</v>
      </c>
      <c r="AC135" s="35" t="s">
        <v>73</v>
      </c>
      <c r="AH135" s="35"/>
      <c r="AI135" s="35"/>
      <c r="AJ135" s="37"/>
      <c r="AK135" s="37"/>
      <c r="AL135" s="37"/>
      <c r="AM135" s="37"/>
    </row>
    <row r="136" spans="1:39" x14ac:dyDescent="0.25">
      <c r="B136" s="35" t="str">
        <f t="shared" si="0"/>
        <v>0.6 Politiche giovanili, sport e tempo libero</v>
      </c>
      <c r="AA136" s="35"/>
      <c r="AB136" s="36" t="s">
        <v>74</v>
      </c>
      <c r="AC136" s="35" t="s">
        <v>75</v>
      </c>
      <c r="AH136" s="35"/>
      <c r="AI136" s="35"/>
      <c r="AJ136" s="38"/>
      <c r="AK136" s="38"/>
      <c r="AL136" s="38"/>
      <c r="AM136" s="37"/>
    </row>
    <row r="137" spans="1:39" x14ac:dyDescent="0.25">
      <c r="B137" s="35" t="str">
        <f t="shared" si="0"/>
        <v>0.7 Turismo</v>
      </c>
      <c r="AA137" s="35"/>
      <c r="AB137" s="36" t="s">
        <v>76</v>
      </c>
      <c r="AC137" s="35" t="s">
        <v>77</v>
      </c>
      <c r="AH137" s="35"/>
      <c r="AI137" s="35"/>
      <c r="AJ137" s="38"/>
      <c r="AK137" s="38"/>
      <c r="AL137" s="38"/>
      <c r="AM137" s="37"/>
    </row>
    <row r="138" spans="1:39" x14ac:dyDescent="0.25">
      <c r="B138" s="35" t="str">
        <f t="shared" si="0"/>
        <v>0.8 Assetto del territorio ed edilizia abitativa</v>
      </c>
      <c r="AA138" s="35"/>
      <c r="AB138" s="36" t="s">
        <v>78</v>
      </c>
      <c r="AC138" s="35" t="s">
        <v>79</v>
      </c>
      <c r="AH138" s="35"/>
      <c r="AI138" s="35"/>
      <c r="AJ138" s="38"/>
      <c r="AK138" s="38"/>
      <c r="AL138" s="38"/>
      <c r="AM138" s="37"/>
    </row>
    <row r="139" spans="1:39" x14ac:dyDescent="0.25">
      <c r="B139" s="35" t="str">
        <f t="shared" si="0"/>
        <v>0.9Sviluppo sostenibile e tutela del territorio e dell'ambiente</v>
      </c>
      <c r="AA139" s="35"/>
      <c r="AB139" s="36" t="s">
        <v>80</v>
      </c>
      <c r="AC139" s="35" t="s">
        <v>81</v>
      </c>
      <c r="AH139" s="35"/>
      <c r="AI139" s="35"/>
      <c r="AJ139" s="38"/>
      <c r="AK139" s="38"/>
      <c r="AL139" s="38"/>
      <c r="AM139" s="37"/>
    </row>
    <row r="140" spans="1:39" x14ac:dyDescent="0.25">
      <c r="B140" s="35" t="str">
        <f t="shared" si="0"/>
        <v>10   Trasporti e diritto alla mobilità</v>
      </c>
      <c r="AA140" s="35"/>
      <c r="AB140" s="36" t="s">
        <v>82</v>
      </c>
      <c r="AC140" s="35" t="s">
        <v>83</v>
      </c>
      <c r="AH140" s="35"/>
      <c r="AI140" s="35"/>
      <c r="AJ140" s="38"/>
      <c r="AK140" s="38"/>
      <c r="AL140" s="38"/>
      <c r="AM140" s="37"/>
    </row>
    <row r="141" spans="1:39" x14ac:dyDescent="0.25">
      <c r="B141" s="35" t="str">
        <f t="shared" si="0"/>
        <v>11    Soccorso civile</v>
      </c>
      <c r="AA141" s="35"/>
      <c r="AB141" s="36" t="s">
        <v>84</v>
      </c>
      <c r="AC141" s="35" t="s">
        <v>85</v>
      </c>
      <c r="AH141" s="35"/>
      <c r="AI141" s="35"/>
      <c r="AJ141" s="38"/>
      <c r="AK141" s="38"/>
      <c r="AL141" s="38"/>
      <c r="AM141" s="37"/>
    </row>
    <row r="142" spans="1:39" x14ac:dyDescent="0.25">
      <c r="B142" s="35" t="str">
        <f t="shared" si="0"/>
        <v>12   Diritti sociali, politiche sociali e famiglia</v>
      </c>
      <c r="AA142" s="35"/>
      <c r="AB142" s="36" t="s">
        <v>86</v>
      </c>
      <c r="AC142" s="35" t="s">
        <v>87</v>
      </c>
      <c r="AH142" s="35"/>
      <c r="AI142" s="35"/>
      <c r="AJ142" s="38"/>
      <c r="AK142" s="38"/>
      <c r="AL142" s="38"/>
      <c r="AM142" s="37"/>
    </row>
    <row r="143" spans="1:39" x14ac:dyDescent="0.25">
      <c r="B143" s="35" t="str">
        <f t="shared" si="0"/>
        <v>13   Tutela della salute</v>
      </c>
      <c r="AA143" s="35"/>
      <c r="AB143" s="36" t="s">
        <v>88</v>
      </c>
      <c r="AC143" s="35" t="s">
        <v>89</v>
      </c>
      <c r="AH143" s="35"/>
      <c r="AI143" s="35"/>
      <c r="AJ143" s="38"/>
      <c r="AK143" s="38"/>
      <c r="AL143" s="38"/>
      <c r="AM143" s="37"/>
    </row>
    <row r="144" spans="1:39" x14ac:dyDescent="0.25">
      <c r="B144" s="35" t="str">
        <f t="shared" si="0"/>
        <v>14   Sviluppo economico e competitività</v>
      </c>
      <c r="AA144" s="35"/>
      <c r="AB144" s="36" t="s">
        <v>90</v>
      </c>
      <c r="AC144" s="35" t="s">
        <v>91</v>
      </c>
      <c r="AH144" s="35"/>
      <c r="AI144" s="35"/>
      <c r="AJ144" s="38"/>
      <c r="AK144" s="38"/>
      <c r="AL144" s="38"/>
      <c r="AM144" s="37"/>
    </row>
    <row r="145" spans="1:39" x14ac:dyDescent="0.25">
      <c r="B145" s="35" t="str">
        <f t="shared" si="0"/>
        <v>15   Politiche per il lavoro e la formazione professionale</v>
      </c>
      <c r="AA145" s="35"/>
      <c r="AB145" s="36" t="s">
        <v>92</v>
      </c>
      <c r="AC145" s="35" t="s">
        <v>93</v>
      </c>
      <c r="AH145" s="35"/>
      <c r="AI145" s="35"/>
      <c r="AJ145" s="38"/>
      <c r="AK145" s="38"/>
      <c r="AL145" s="38"/>
      <c r="AM145" s="37"/>
    </row>
    <row r="146" spans="1:39" x14ac:dyDescent="0.25">
      <c r="B146" s="35" t="str">
        <f t="shared" si="0"/>
        <v>16   Agricoltura, politiche agroalimentari e pesca</v>
      </c>
      <c r="AA146" s="35"/>
      <c r="AB146" s="36" t="s">
        <v>94</v>
      </c>
      <c r="AC146" s="35" t="s">
        <v>95</v>
      </c>
      <c r="AH146" s="35"/>
      <c r="AI146" s="35"/>
      <c r="AJ146" s="38"/>
      <c r="AK146" s="38"/>
      <c r="AL146" s="38"/>
      <c r="AM146" s="37"/>
    </row>
    <row r="147" spans="1:39" x14ac:dyDescent="0.25">
      <c r="B147" s="35" t="str">
        <f t="shared" si="0"/>
        <v>17  Energia e diversificazione delle fonti energetiche</v>
      </c>
      <c r="AA147" s="35"/>
      <c r="AB147" s="36" t="s">
        <v>96</v>
      </c>
      <c r="AC147" s="35" t="s">
        <v>97</v>
      </c>
      <c r="AH147" s="35"/>
      <c r="AI147" s="35"/>
      <c r="AJ147" s="38"/>
      <c r="AK147" s="38"/>
      <c r="AL147" s="38"/>
      <c r="AM147" s="37"/>
    </row>
    <row r="148" spans="1:39" x14ac:dyDescent="0.25">
      <c r="B148" s="35" t="str">
        <f t="shared" si="0"/>
        <v>18   Relazioni con le altre autonomie territoriali e locali</v>
      </c>
      <c r="AA148" s="35"/>
      <c r="AB148" s="36" t="s">
        <v>98</v>
      </c>
      <c r="AC148" s="35" t="s">
        <v>99</v>
      </c>
      <c r="AH148" s="35"/>
      <c r="AI148" s="35"/>
      <c r="AJ148" s="38"/>
      <c r="AK148" s="38"/>
      <c r="AL148" s="38"/>
      <c r="AM148" s="37"/>
    </row>
    <row r="149" spans="1:39" x14ac:dyDescent="0.25">
      <c r="B149" s="35" t="str">
        <f t="shared" si="0"/>
        <v>19  Relazioni internazionali</v>
      </c>
      <c r="AA149" s="35"/>
      <c r="AB149" s="36" t="s">
        <v>100</v>
      </c>
      <c r="AC149" s="35" t="s">
        <v>101</v>
      </c>
      <c r="AH149" s="35"/>
      <c r="AI149" s="35"/>
      <c r="AJ149" s="38"/>
      <c r="AK149" s="38"/>
      <c r="AL149" s="38"/>
      <c r="AM149" s="37"/>
    </row>
    <row r="150" spans="1:39" x14ac:dyDescent="0.25">
      <c r="B150" s="35" t="str">
        <f t="shared" si="0"/>
        <v>20   Fondi e accantonamenti</v>
      </c>
      <c r="AA150" s="35"/>
      <c r="AB150" s="36" t="s">
        <v>102</v>
      </c>
      <c r="AC150" s="35" t="s">
        <v>103</v>
      </c>
      <c r="AH150" s="35"/>
      <c r="AI150" s="35"/>
      <c r="AJ150" s="38"/>
      <c r="AK150" s="38"/>
      <c r="AL150" s="38"/>
      <c r="AM150" s="37"/>
    </row>
    <row r="151" spans="1:39" x14ac:dyDescent="0.25">
      <c r="B151" s="35" t="str">
        <f t="shared" si="0"/>
        <v>50   Debito pubblico</v>
      </c>
      <c r="AA151" s="35"/>
      <c r="AB151" s="36" t="s">
        <v>104</v>
      </c>
      <c r="AC151" s="35" t="s">
        <v>105</v>
      </c>
      <c r="AH151" s="35"/>
      <c r="AI151" s="35"/>
      <c r="AJ151" s="38"/>
      <c r="AK151" s="38"/>
      <c r="AL151" s="38"/>
      <c r="AM151" s="37"/>
    </row>
    <row r="152" spans="1:39" x14ac:dyDescent="0.25">
      <c r="B152" s="35" t="str">
        <f t="shared" si="0"/>
        <v>60   Anticipazioni finanziarie</v>
      </c>
      <c r="AA152" s="35"/>
      <c r="AB152" s="36" t="s">
        <v>106</v>
      </c>
      <c r="AC152" s="35" t="s">
        <v>107</v>
      </c>
      <c r="AH152" s="35"/>
      <c r="AI152" s="35"/>
      <c r="AJ152" s="38"/>
      <c r="AK152" s="38"/>
      <c r="AL152" s="38"/>
      <c r="AM152" s="37"/>
    </row>
    <row r="153" spans="1:39" ht="15" customHeight="1" x14ac:dyDescent="0.25">
      <c r="B153" s="35" t="str">
        <f t="shared" si="0"/>
        <v>99  Servizi per conto terzi</v>
      </c>
      <c r="AA153" s="35"/>
      <c r="AB153" s="36" t="s">
        <v>108</v>
      </c>
      <c r="AC153" s="35" t="s">
        <v>109</v>
      </c>
      <c r="AH153" s="35"/>
      <c r="AI153" s="35"/>
      <c r="AJ153" s="35"/>
      <c r="AK153" s="35"/>
      <c r="AL153" s="35"/>
      <c r="AM153" s="35"/>
    </row>
    <row r="154" spans="1:39" ht="15" customHeight="1" x14ac:dyDescent="0.25">
      <c r="B154" s="423"/>
      <c r="C154" s="423"/>
      <c r="D154" s="423"/>
      <c r="E154" s="423"/>
      <c r="F154" s="423"/>
      <c r="G154" s="423"/>
      <c r="H154" s="423"/>
      <c r="I154" s="423"/>
      <c r="J154" s="423"/>
      <c r="K154" s="423"/>
      <c r="L154" s="423"/>
      <c r="M154" s="423"/>
      <c r="N154" s="423"/>
      <c r="AA154" s="35"/>
      <c r="AB154" s="36"/>
      <c r="AH154" s="35"/>
      <c r="AI154" s="35"/>
      <c r="AJ154" s="39"/>
      <c r="AK154" s="39"/>
      <c r="AL154" s="39"/>
      <c r="AM154" s="39"/>
    </row>
    <row r="155" spans="1:39" s="38" customFormat="1" x14ac:dyDescent="0.25">
      <c r="A155" s="35"/>
      <c r="B155" s="423" t="s">
        <v>110</v>
      </c>
      <c r="C155" s="423"/>
      <c r="D155" s="423"/>
      <c r="E155" s="423"/>
      <c r="F155" s="423"/>
      <c r="G155" s="423"/>
      <c r="H155" s="423"/>
      <c r="I155" s="423"/>
      <c r="J155" s="423"/>
      <c r="K155" s="423"/>
      <c r="L155" s="423"/>
      <c r="M155" s="423"/>
      <c r="N155" s="423"/>
      <c r="O155" s="35"/>
      <c r="P155" s="35"/>
      <c r="Q155" s="35"/>
      <c r="R155" s="35"/>
      <c r="S155" s="35"/>
      <c r="T155" s="35"/>
      <c r="U155" s="35"/>
      <c r="V155" s="35"/>
      <c r="W155" s="35"/>
      <c r="X155" s="35"/>
      <c r="Y155" s="35"/>
      <c r="Z155" s="35"/>
      <c r="AA155" s="35"/>
      <c r="AB155" s="36"/>
      <c r="AC155" s="35"/>
      <c r="AD155" s="35"/>
      <c r="AE155" s="35"/>
      <c r="AF155" s="35"/>
      <c r="AG155" s="35"/>
      <c r="AH155" s="35"/>
      <c r="AI155" s="35"/>
    </row>
    <row r="156" spans="1:39" s="38" customFormat="1" x14ac:dyDescent="0.25">
      <c r="A156" s="35"/>
      <c r="B156" s="35" t="str">
        <f t="shared" ref="B156:B218" si="1">CONCATENATE(AB156,"",AC156)</f>
        <v>0.1   Organi istituzionali</v>
      </c>
      <c r="C156" s="35"/>
      <c r="D156" s="35"/>
      <c r="E156" s="35"/>
      <c r="F156" s="35"/>
      <c r="G156" s="35"/>
      <c r="H156" s="35"/>
      <c r="I156" s="35"/>
      <c r="J156" s="35"/>
      <c r="K156" s="35"/>
      <c r="L156" s="35"/>
      <c r="M156" s="35"/>
      <c r="N156" s="35"/>
      <c r="O156" s="35"/>
      <c r="P156" s="35"/>
      <c r="Q156" s="35"/>
      <c r="R156" s="35"/>
      <c r="S156" s="35"/>
      <c r="T156" s="35"/>
      <c r="U156" s="35"/>
      <c r="V156" s="35"/>
      <c r="W156" s="35"/>
      <c r="X156" s="35"/>
      <c r="Y156" s="35"/>
      <c r="Z156" s="35"/>
      <c r="AA156" s="35"/>
      <c r="AB156" s="36" t="s">
        <v>111</v>
      </c>
      <c r="AC156" s="35" t="s">
        <v>112</v>
      </c>
      <c r="AD156" s="35"/>
      <c r="AE156" s="35"/>
      <c r="AF156" s="35"/>
      <c r="AG156" s="35"/>
      <c r="AH156" s="35"/>
      <c r="AI156" s="35"/>
    </row>
    <row r="157" spans="1:39" s="38" customFormat="1" x14ac:dyDescent="0.25">
      <c r="A157" s="35"/>
      <c r="B157" s="35" t="str">
        <f t="shared" si="1"/>
        <v>0.2   Segreteria generale</v>
      </c>
      <c r="C157" s="35"/>
      <c r="D157" s="35"/>
      <c r="E157" s="35"/>
      <c r="F157" s="35"/>
      <c r="G157" s="35"/>
      <c r="H157" s="35"/>
      <c r="I157" s="35"/>
      <c r="J157" s="35"/>
      <c r="K157" s="35"/>
      <c r="L157" s="35"/>
      <c r="M157" s="35"/>
      <c r="N157" s="35"/>
      <c r="O157" s="35"/>
      <c r="P157" s="35"/>
      <c r="Q157" s="35"/>
      <c r="R157" s="35"/>
      <c r="S157" s="35"/>
      <c r="T157" s="35"/>
      <c r="U157" s="35"/>
      <c r="V157" s="35"/>
      <c r="W157" s="35"/>
      <c r="X157" s="35"/>
      <c r="Y157" s="35"/>
      <c r="Z157" s="35"/>
      <c r="AA157" s="35"/>
      <c r="AB157" s="36" t="s">
        <v>113</v>
      </c>
      <c r="AC157" s="35" t="s">
        <v>114</v>
      </c>
      <c r="AD157" s="35"/>
      <c r="AE157" s="35"/>
      <c r="AF157" s="35"/>
      <c r="AG157" s="35"/>
      <c r="AH157" s="35"/>
      <c r="AI157" s="35"/>
    </row>
    <row r="158" spans="1:39" s="38" customFormat="1" x14ac:dyDescent="0.25">
      <c r="A158" s="35"/>
      <c r="B158" s="35" t="str">
        <f t="shared" si="1"/>
        <v>0.3 Gestione economica, finanziaria, programmazione e provveditorato</v>
      </c>
      <c r="C158" s="35"/>
      <c r="D158" s="35"/>
      <c r="E158" s="35"/>
      <c r="F158" s="35"/>
      <c r="G158" s="35"/>
      <c r="H158" s="35"/>
      <c r="I158" s="35"/>
      <c r="J158" s="35"/>
      <c r="K158" s="35"/>
      <c r="L158" s="35"/>
      <c r="M158" s="35"/>
      <c r="N158" s="35"/>
      <c r="O158" s="35"/>
      <c r="P158" s="35"/>
      <c r="Q158" s="35"/>
      <c r="R158" s="35"/>
      <c r="S158" s="35"/>
      <c r="T158" s="35"/>
      <c r="U158" s="35"/>
      <c r="V158" s="35"/>
      <c r="W158" s="35"/>
      <c r="X158" s="35"/>
      <c r="Y158" s="35"/>
      <c r="Z158" s="35"/>
      <c r="AA158" s="35"/>
      <c r="AB158" s="36" t="s">
        <v>68</v>
      </c>
      <c r="AC158" s="35" t="s">
        <v>115</v>
      </c>
      <c r="AD158" s="35"/>
      <c r="AE158" s="35"/>
      <c r="AF158" s="35"/>
      <c r="AG158" s="35"/>
      <c r="AH158" s="35"/>
      <c r="AI158" s="35"/>
    </row>
    <row r="159" spans="1:39" s="38" customFormat="1" x14ac:dyDescent="0.25">
      <c r="A159" s="35"/>
      <c r="B159" s="35" t="str">
        <f t="shared" si="1"/>
        <v>0.4 Gestione delle entrate tributarie e servizi fiscal</v>
      </c>
      <c r="C159" s="35"/>
      <c r="D159" s="35"/>
      <c r="E159" s="35"/>
      <c r="F159" s="35"/>
      <c r="G159" s="35"/>
      <c r="H159" s="35"/>
      <c r="I159" s="35"/>
      <c r="J159" s="35"/>
      <c r="K159" s="35"/>
      <c r="L159" s="35"/>
      <c r="M159" s="35"/>
      <c r="N159" s="35"/>
      <c r="O159" s="35"/>
      <c r="P159" s="35"/>
      <c r="Q159" s="35"/>
      <c r="R159" s="35"/>
      <c r="S159" s="35"/>
      <c r="T159" s="35"/>
      <c r="U159" s="35"/>
      <c r="V159" s="35"/>
      <c r="W159" s="35"/>
      <c r="X159" s="35"/>
      <c r="Y159" s="35"/>
      <c r="Z159" s="35"/>
      <c r="AA159" s="35"/>
      <c r="AB159" s="36" t="s">
        <v>70</v>
      </c>
      <c r="AC159" s="35" t="s">
        <v>116</v>
      </c>
      <c r="AD159" s="35"/>
      <c r="AE159" s="35"/>
      <c r="AF159" s="35"/>
      <c r="AG159" s="35"/>
      <c r="AH159" s="35"/>
      <c r="AI159" s="35"/>
    </row>
    <row r="160" spans="1:39" s="38" customFormat="1" x14ac:dyDescent="0.25">
      <c r="A160" s="35"/>
      <c r="B160" s="35" t="str">
        <f t="shared" si="1"/>
        <v>0.5 Gestione dei beni demaniali e patrimo</v>
      </c>
      <c r="C160" s="35"/>
      <c r="D160" s="35"/>
      <c r="E160" s="35"/>
      <c r="F160" s="35"/>
      <c r="G160" s="35"/>
      <c r="H160" s="35"/>
      <c r="I160" s="35"/>
      <c r="J160" s="35"/>
      <c r="K160" s="35"/>
      <c r="L160" s="35"/>
      <c r="M160" s="35"/>
      <c r="N160" s="35"/>
      <c r="O160" s="35"/>
      <c r="P160" s="35"/>
      <c r="Q160" s="35"/>
      <c r="R160" s="35"/>
      <c r="S160" s="35"/>
      <c r="T160" s="35"/>
      <c r="U160" s="35"/>
      <c r="V160" s="35"/>
      <c r="W160" s="35"/>
      <c r="X160" s="35"/>
      <c r="Y160" s="35"/>
      <c r="Z160" s="35"/>
      <c r="AA160" s="35"/>
      <c r="AB160" s="36" t="s">
        <v>72</v>
      </c>
      <c r="AC160" s="35" t="s">
        <v>117</v>
      </c>
      <c r="AD160" s="35"/>
      <c r="AE160" s="35"/>
      <c r="AF160" s="35"/>
      <c r="AG160" s="35"/>
      <c r="AH160" s="35"/>
      <c r="AI160" s="35"/>
    </row>
    <row r="161" spans="1:35" s="38" customFormat="1" x14ac:dyDescent="0.25">
      <c r="A161" s="35"/>
      <c r="B161" s="35" t="str">
        <f t="shared" si="1"/>
        <v>0.6 Ufficio tecnico</v>
      </c>
      <c r="C161" s="35"/>
      <c r="D161" s="35"/>
      <c r="E161" s="35"/>
      <c r="F161" s="35"/>
      <c r="G161" s="35"/>
      <c r="H161" s="35"/>
      <c r="I161" s="35"/>
      <c r="J161" s="35"/>
      <c r="K161" s="35"/>
      <c r="L161" s="35"/>
      <c r="M161" s="35"/>
      <c r="N161" s="35"/>
      <c r="O161" s="35"/>
      <c r="P161" s="35"/>
      <c r="Q161" s="35"/>
      <c r="R161" s="35"/>
      <c r="S161" s="35"/>
      <c r="T161" s="35"/>
      <c r="U161" s="35"/>
      <c r="V161" s="35"/>
      <c r="W161" s="35"/>
      <c r="X161" s="35"/>
      <c r="Y161" s="35"/>
      <c r="Z161" s="35"/>
      <c r="AA161" s="35"/>
      <c r="AB161" s="36" t="s">
        <v>74</v>
      </c>
      <c r="AC161" s="35" t="s">
        <v>118</v>
      </c>
      <c r="AD161" s="35"/>
      <c r="AE161" s="35"/>
      <c r="AF161" s="35"/>
      <c r="AG161" s="35"/>
      <c r="AH161" s="35"/>
      <c r="AI161" s="35"/>
    </row>
    <row r="162" spans="1:35" s="38" customFormat="1" x14ac:dyDescent="0.25">
      <c r="A162" s="35"/>
      <c r="B162" s="35" t="str">
        <f t="shared" si="1"/>
        <v>0.7  Elezioni e consultazioni popolari - Anagrafe e stato civile</v>
      </c>
      <c r="C162" s="35"/>
      <c r="D162" s="35"/>
      <c r="E162" s="35"/>
      <c r="F162" s="35"/>
      <c r="G162" s="35"/>
      <c r="H162" s="35"/>
      <c r="I162" s="35"/>
      <c r="J162" s="35"/>
      <c r="K162" s="35"/>
      <c r="L162" s="35"/>
      <c r="M162" s="35"/>
      <c r="N162" s="35"/>
      <c r="O162" s="35"/>
      <c r="P162" s="35"/>
      <c r="Q162" s="35"/>
      <c r="R162" s="35"/>
      <c r="S162" s="35"/>
      <c r="T162" s="35"/>
      <c r="U162" s="35"/>
      <c r="V162" s="35"/>
      <c r="W162" s="35"/>
      <c r="X162" s="35"/>
      <c r="Y162" s="35"/>
      <c r="Z162" s="35"/>
      <c r="AA162" s="35"/>
      <c r="AB162" s="36" t="s">
        <v>119</v>
      </c>
      <c r="AC162" s="35" t="s">
        <v>120</v>
      </c>
      <c r="AD162" s="35"/>
      <c r="AE162" s="35"/>
      <c r="AF162" s="35"/>
      <c r="AG162" s="35"/>
      <c r="AH162" s="35"/>
      <c r="AI162" s="35"/>
    </row>
    <row r="163" spans="1:35" s="38" customFormat="1" x14ac:dyDescent="0.25">
      <c r="A163" s="35"/>
      <c r="B163" s="35" t="str">
        <f t="shared" si="1"/>
        <v>0.8 Statistica e sistemi informativi</v>
      </c>
      <c r="C163" s="35"/>
      <c r="D163" s="35"/>
      <c r="E163" s="35"/>
      <c r="F163" s="35"/>
      <c r="G163" s="35"/>
      <c r="H163" s="35"/>
      <c r="I163" s="35"/>
      <c r="J163" s="35"/>
      <c r="K163" s="35"/>
      <c r="L163" s="35"/>
      <c r="M163" s="35"/>
      <c r="N163" s="35"/>
      <c r="O163" s="35"/>
      <c r="P163" s="35"/>
      <c r="Q163" s="35"/>
      <c r="R163" s="35"/>
      <c r="S163" s="35"/>
      <c r="T163" s="35"/>
      <c r="U163" s="35"/>
      <c r="V163" s="35"/>
      <c r="W163" s="35"/>
      <c r="X163" s="35"/>
      <c r="Y163" s="35"/>
      <c r="Z163" s="35"/>
      <c r="AA163" s="35"/>
      <c r="AB163" s="36" t="s">
        <v>78</v>
      </c>
      <c r="AC163" s="35" t="s">
        <v>121</v>
      </c>
      <c r="AD163" s="35"/>
      <c r="AE163" s="35"/>
      <c r="AF163" s="35"/>
      <c r="AG163" s="35"/>
      <c r="AH163" s="35"/>
      <c r="AI163" s="35"/>
    </row>
    <row r="164" spans="1:35" s="38" customFormat="1" x14ac:dyDescent="0.25">
      <c r="A164" s="35"/>
      <c r="B164" s="35" t="str">
        <f t="shared" si="1"/>
        <v>0.9 Assistenza tecnico-amministrativa agli enti locali</v>
      </c>
      <c r="C164" s="35"/>
      <c r="D164" s="35"/>
      <c r="E164" s="35"/>
      <c r="F164" s="35"/>
      <c r="G164" s="35"/>
      <c r="H164" s="35"/>
      <c r="I164" s="35"/>
      <c r="J164" s="35"/>
      <c r="K164" s="35"/>
      <c r="L164" s="35"/>
      <c r="M164" s="35"/>
      <c r="N164" s="35"/>
      <c r="O164" s="35"/>
      <c r="P164" s="35"/>
      <c r="Q164" s="35"/>
      <c r="R164" s="35"/>
      <c r="S164" s="35"/>
      <c r="T164" s="35"/>
      <c r="U164" s="35"/>
      <c r="V164" s="35"/>
      <c r="W164" s="35"/>
      <c r="X164" s="35"/>
      <c r="Y164" s="35"/>
      <c r="Z164" s="35"/>
      <c r="AA164" s="35"/>
      <c r="AB164" s="36" t="s">
        <v>122</v>
      </c>
      <c r="AC164" s="35" t="s">
        <v>123</v>
      </c>
      <c r="AD164" s="35"/>
      <c r="AE164" s="35"/>
      <c r="AF164" s="35"/>
      <c r="AG164" s="35"/>
      <c r="AH164" s="35"/>
      <c r="AI164" s="35"/>
    </row>
    <row r="165" spans="1:35" s="38" customFormat="1" x14ac:dyDescent="0.25">
      <c r="A165" s="35"/>
      <c r="B165" s="35" t="str">
        <f t="shared" si="1"/>
        <v>10 Risorse umane</v>
      </c>
      <c r="C165" s="35"/>
      <c r="D165" s="35"/>
      <c r="E165" s="35"/>
      <c r="F165" s="35"/>
      <c r="G165" s="35"/>
      <c r="H165" s="35"/>
      <c r="I165" s="35"/>
      <c r="J165" s="35"/>
      <c r="K165" s="35"/>
      <c r="L165" s="35"/>
      <c r="M165" s="35"/>
      <c r="N165" s="35"/>
      <c r="O165" s="35"/>
      <c r="P165" s="35"/>
      <c r="Q165" s="35"/>
      <c r="R165" s="35"/>
      <c r="S165" s="35"/>
      <c r="T165" s="35"/>
      <c r="U165" s="35"/>
      <c r="V165" s="35"/>
      <c r="W165" s="35"/>
      <c r="X165" s="35"/>
      <c r="Y165" s="35"/>
      <c r="Z165" s="35"/>
      <c r="AA165" s="35"/>
      <c r="AB165" s="36" t="s">
        <v>124</v>
      </c>
      <c r="AC165" s="35" t="s">
        <v>125</v>
      </c>
      <c r="AD165" s="35"/>
      <c r="AE165" s="35"/>
      <c r="AF165" s="35"/>
      <c r="AG165" s="35"/>
      <c r="AH165" s="35"/>
      <c r="AI165" s="35"/>
    </row>
    <row r="166" spans="1:35" s="38" customFormat="1" x14ac:dyDescent="0.25">
      <c r="A166" s="35"/>
      <c r="B166" s="35" t="str">
        <f t="shared" si="1"/>
        <v>11 Altri servizi generali</v>
      </c>
      <c r="C166" s="35"/>
      <c r="D166" s="35"/>
      <c r="E166" s="35"/>
      <c r="F166" s="35"/>
      <c r="G166" s="35"/>
      <c r="H166" s="35"/>
      <c r="I166" s="35"/>
      <c r="J166" s="35"/>
      <c r="K166" s="35"/>
      <c r="L166" s="35"/>
      <c r="M166" s="35"/>
      <c r="N166" s="35"/>
      <c r="O166" s="35"/>
      <c r="P166" s="35"/>
      <c r="Q166" s="35"/>
      <c r="R166" s="35"/>
      <c r="S166" s="35"/>
      <c r="T166" s="35"/>
      <c r="U166" s="35"/>
      <c r="V166" s="35"/>
      <c r="W166" s="35"/>
      <c r="X166" s="35"/>
      <c r="Y166" s="35"/>
      <c r="Z166" s="35"/>
      <c r="AA166" s="35"/>
      <c r="AB166" s="36" t="s">
        <v>126</v>
      </c>
      <c r="AC166" s="35" t="s">
        <v>127</v>
      </c>
      <c r="AD166" s="35"/>
      <c r="AE166" s="35"/>
      <c r="AF166" s="35"/>
      <c r="AG166" s="35"/>
      <c r="AH166" s="35"/>
      <c r="AI166" s="35"/>
    </row>
    <row r="167" spans="1:35" s="38" customFormat="1" x14ac:dyDescent="0.25">
      <c r="A167" s="35"/>
      <c r="B167" s="35" t="str">
        <f t="shared" si="1"/>
        <v>0.1  Uffici giudiziari</v>
      </c>
      <c r="C167" s="35"/>
      <c r="D167" s="35"/>
      <c r="E167" s="35"/>
      <c r="F167" s="35"/>
      <c r="G167" s="35"/>
      <c r="H167" s="35"/>
      <c r="I167" s="35"/>
      <c r="J167" s="35"/>
      <c r="K167" s="35"/>
      <c r="L167" s="35"/>
      <c r="M167" s="35"/>
      <c r="N167" s="35"/>
      <c r="O167" s="35"/>
      <c r="P167" s="35"/>
      <c r="Q167" s="35"/>
      <c r="R167" s="35"/>
      <c r="S167" s="35"/>
      <c r="T167" s="35"/>
      <c r="U167" s="35"/>
      <c r="V167" s="35"/>
      <c r="W167" s="35"/>
      <c r="X167" s="35"/>
      <c r="Y167" s="35"/>
      <c r="Z167" s="35"/>
      <c r="AA167" s="35"/>
      <c r="AB167" s="36" t="s">
        <v>128</v>
      </c>
      <c r="AC167" s="35" t="s">
        <v>129</v>
      </c>
      <c r="AD167" s="35"/>
      <c r="AE167" s="35"/>
      <c r="AF167" s="35"/>
      <c r="AG167" s="35"/>
      <c r="AH167" s="35"/>
      <c r="AI167" s="35"/>
    </row>
    <row r="168" spans="1:35" s="38" customFormat="1" x14ac:dyDescent="0.25">
      <c r="A168" s="35"/>
      <c r="B168" s="35" t="str">
        <f t="shared" si="1"/>
        <v>0.2 Casa circondariale e altri servizi</v>
      </c>
      <c r="C168" s="35"/>
      <c r="D168" s="35"/>
      <c r="E168" s="35"/>
      <c r="F168" s="35"/>
      <c r="G168" s="35"/>
      <c r="H168" s="35"/>
      <c r="I168" s="35"/>
      <c r="J168" s="35"/>
      <c r="K168" s="35"/>
      <c r="L168" s="35"/>
      <c r="M168" s="35"/>
      <c r="N168" s="35"/>
      <c r="O168" s="35"/>
      <c r="P168" s="35"/>
      <c r="Q168" s="35"/>
      <c r="R168" s="35"/>
      <c r="S168" s="35"/>
      <c r="T168" s="35"/>
      <c r="U168" s="35"/>
      <c r="V168" s="35"/>
      <c r="W168" s="35"/>
      <c r="X168" s="35"/>
      <c r="Y168" s="35"/>
      <c r="Z168" s="35"/>
      <c r="AA168" s="35"/>
      <c r="AB168" s="36" t="s">
        <v>66</v>
      </c>
      <c r="AC168" s="35" t="s">
        <v>130</v>
      </c>
      <c r="AD168" s="35"/>
      <c r="AE168" s="35"/>
      <c r="AF168" s="35"/>
      <c r="AG168" s="35"/>
      <c r="AH168" s="35"/>
      <c r="AI168" s="35"/>
    </row>
    <row r="169" spans="1:35" s="38" customFormat="1" x14ac:dyDescent="0.25">
      <c r="A169" s="35"/>
      <c r="B169" s="35" t="str">
        <f t="shared" si="1"/>
        <v>0.1 Polizia locale e amministrativa</v>
      </c>
      <c r="C169" s="35"/>
      <c r="D169" s="35"/>
      <c r="E169" s="35"/>
      <c r="F169" s="35"/>
      <c r="G169" s="35"/>
      <c r="H169" s="35"/>
      <c r="I169" s="35"/>
      <c r="J169" s="35"/>
      <c r="K169" s="35"/>
      <c r="L169" s="35"/>
      <c r="M169" s="35"/>
      <c r="N169" s="35"/>
      <c r="O169" s="35"/>
      <c r="P169" s="35"/>
      <c r="Q169" s="35"/>
      <c r="R169" s="35"/>
      <c r="S169" s="35"/>
      <c r="T169" s="35"/>
      <c r="U169" s="35"/>
      <c r="V169" s="35"/>
      <c r="W169" s="35"/>
      <c r="X169" s="35"/>
      <c r="Y169" s="35"/>
      <c r="Z169" s="35"/>
      <c r="AA169" s="35"/>
      <c r="AB169" s="36" t="s">
        <v>64</v>
      </c>
      <c r="AC169" s="35" t="s">
        <v>131</v>
      </c>
      <c r="AD169" s="35"/>
      <c r="AE169" s="35"/>
      <c r="AF169" s="35"/>
      <c r="AG169" s="35"/>
      <c r="AH169" s="35"/>
      <c r="AI169" s="35"/>
    </row>
    <row r="170" spans="1:35" s="38" customFormat="1" x14ac:dyDescent="0.25">
      <c r="A170" s="35"/>
      <c r="B170" s="35" t="str">
        <f t="shared" si="1"/>
        <v>0.2 Sistema integrato di sicurezza urbana</v>
      </c>
      <c r="C170" s="35"/>
      <c r="D170" s="35"/>
      <c r="E170" s="35"/>
      <c r="F170" s="35"/>
      <c r="G170" s="35"/>
      <c r="H170" s="35"/>
      <c r="I170" s="35"/>
      <c r="J170" s="35"/>
      <c r="K170" s="35"/>
      <c r="L170" s="35"/>
      <c r="M170" s="35"/>
      <c r="N170" s="35"/>
      <c r="O170" s="35"/>
      <c r="P170" s="35"/>
      <c r="Q170" s="35"/>
      <c r="R170" s="35"/>
      <c r="S170" s="35"/>
      <c r="T170" s="35"/>
      <c r="U170" s="35"/>
      <c r="V170" s="35"/>
      <c r="W170" s="35"/>
      <c r="X170" s="35"/>
      <c r="Y170" s="35"/>
      <c r="Z170" s="35"/>
      <c r="AA170" s="35"/>
      <c r="AB170" s="36" t="s">
        <v>66</v>
      </c>
      <c r="AC170" s="35" t="s">
        <v>132</v>
      </c>
      <c r="AD170" s="35"/>
      <c r="AE170" s="35"/>
      <c r="AF170" s="35"/>
      <c r="AG170" s="35"/>
      <c r="AH170" s="35"/>
      <c r="AI170" s="35"/>
    </row>
    <row r="171" spans="1:35" s="38" customFormat="1" x14ac:dyDescent="0.25">
      <c r="A171" s="35"/>
      <c r="B171" s="35" t="str">
        <f t="shared" si="1"/>
        <v>0.1 Istruzione prescolastica</v>
      </c>
      <c r="C171" s="35"/>
      <c r="D171" s="35"/>
      <c r="E171" s="35"/>
      <c r="F171" s="35"/>
      <c r="G171" s="35"/>
      <c r="H171" s="35"/>
      <c r="I171" s="35"/>
      <c r="J171" s="35"/>
      <c r="K171" s="35"/>
      <c r="L171" s="35"/>
      <c r="M171" s="35"/>
      <c r="N171" s="35"/>
      <c r="O171" s="35"/>
      <c r="P171" s="35"/>
      <c r="Q171" s="35"/>
      <c r="R171" s="35"/>
      <c r="S171" s="35"/>
      <c r="T171" s="35"/>
      <c r="U171" s="35"/>
      <c r="V171" s="35"/>
      <c r="W171" s="35"/>
      <c r="X171" s="35"/>
      <c r="Y171" s="35"/>
      <c r="Z171" s="35"/>
      <c r="AA171" s="35"/>
      <c r="AB171" s="36" t="s">
        <v>64</v>
      </c>
      <c r="AC171" s="35" t="s">
        <v>133</v>
      </c>
      <c r="AD171" s="35"/>
      <c r="AE171" s="35"/>
      <c r="AF171" s="35"/>
      <c r="AG171" s="35"/>
      <c r="AH171" s="35"/>
      <c r="AI171" s="35"/>
    </row>
    <row r="172" spans="1:35" s="38" customFormat="1" x14ac:dyDescent="0.25">
      <c r="A172" s="35"/>
      <c r="B172" s="35" t="str">
        <f t="shared" si="1"/>
        <v>0.2 Altri ordini di istruzione non universitaria</v>
      </c>
      <c r="C172" s="35"/>
      <c r="D172" s="35"/>
      <c r="E172" s="35"/>
      <c r="F172" s="35"/>
      <c r="G172" s="35"/>
      <c r="H172" s="35"/>
      <c r="I172" s="35"/>
      <c r="J172" s="35"/>
      <c r="K172" s="35"/>
      <c r="L172" s="35"/>
      <c r="M172" s="35"/>
      <c r="N172" s="35"/>
      <c r="O172" s="35"/>
      <c r="P172" s="35"/>
      <c r="Q172" s="35"/>
      <c r="R172" s="35"/>
      <c r="S172" s="35"/>
      <c r="T172" s="35"/>
      <c r="U172" s="35"/>
      <c r="V172" s="35"/>
      <c r="W172" s="35"/>
      <c r="X172" s="35"/>
      <c r="Y172" s="35"/>
      <c r="Z172" s="35"/>
      <c r="AA172" s="35"/>
      <c r="AB172" s="36" t="s">
        <v>66</v>
      </c>
      <c r="AC172" s="35" t="s">
        <v>134</v>
      </c>
      <c r="AD172" s="35"/>
      <c r="AE172" s="35"/>
      <c r="AF172" s="35"/>
      <c r="AG172" s="35"/>
      <c r="AH172" s="35"/>
      <c r="AI172" s="35"/>
    </row>
    <row r="173" spans="1:35" s="38" customFormat="1" x14ac:dyDescent="0.25">
      <c r="A173" s="35"/>
      <c r="B173" s="35" t="str">
        <f t="shared" si="1"/>
        <v>0.4 Istruzione universitaria</v>
      </c>
      <c r="C173" s="35"/>
      <c r="D173" s="35"/>
      <c r="E173" s="35"/>
      <c r="F173" s="35"/>
      <c r="G173" s="35"/>
      <c r="H173" s="35"/>
      <c r="I173" s="35"/>
      <c r="J173" s="35"/>
      <c r="K173" s="35"/>
      <c r="L173" s="35"/>
      <c r="M173" s="35"/>
      <c r="N173" s="35"/>
      <c r="O173" s="35"/>
      <c r="P173" s="35"/>
      <c r="Q173" s="35"/>
      <c r="R173" s="35"/>
      <c r="S173" s="35"/>
      <c r="T173" s="35"/>
      <c r="U173" s="35"/>
      <c r="V173" s="35"/>
      <c r="W173" s="35"/>
      <c r="X173" s="35"/>
      <c r="Y173" s="35"/>
      <c r="Z173" s="35"/>
      <c r="AA173" s="35"/>
      <c r="AB173" s="36" t="s">
        <v>70</v>
      </c>
      <c r="AC173" s="35" t="s">
        <v>135</v>
      </c>
      <c r="AD173" s="35"/>
      <c r="AE173" s="35"/>
      <c r="AF173" s="35"/>
      <c r="AG173" s="35"/>
      <c r="AH173" s="35"/>
      <c r="AI173" s="35"/>
    </row>
    <row r="174" spans="1:35" s="38" customFormat="1" x14ac:dyDescent="0.25">
      <c r="A174" s="35"/>
      <c r="B174" s="35" t="str">
        <f t="shared" si="1"/>
        <v>0.5 Istruzione tecnica superiore</v>
      </c>
      <c r="C174" s="35"/>
      <c r="D174" s="35"/>
      <c r="E174" s="35"/>
      <c r="F174" s="35"/>
      <c r="G174" s="35"/>
      <c r="H174" s="35"/>
      <c r="I174" s="35"/>
      <c r="J174" s="35"/>
      <c r="K174" s="35"/>
      <c r="L174" s="35"/>
      <c r="M174" s="35"/>
      <c r="N174" s="35"/>
      <c r="O174" s="35"/>
      <c r="P174" s="35"/>
      <c r="Q174" s="35"/>
      <c r="R174" s="35"/>
      <c r="S174" s="35"/>
      <c r="T174" s="35"/>
      <c r="U174" s="35"/>
      <c r="V174" s="35"/>
      <c r="W174" s="35"/>
      <c r="X174" s="35"/>
      <c r="Y174" s="35"/>
      <c r="Z174" s="35"/>
      <c r="AA174" s="35"/>
      <c r="AB174" s="36" t="s">
        <v>72</v>
      </c>
      <c r="AC174" s="35" t="s">
        <v>136</v>
      </c>
      <c r="AD174" s="35"/>
      <c r="AE174" s="35"/>
      <c r="AF174" s="35"/>
      <c r="AG174" s="35"/>
      <c r="AH174" s="35"/>
      <c r="AI174" s="35"/>
    </row>
    <row r="175" spans="1:35" s="38" customFormat="1" x14ac:dyDescent="0.25">
      <c r="A175" s="35"/>
      <c r="B175" s="35" t="str">
        <f t="shared" si="1"/>
        <v>0.6 Servizi ausiliari all’istruzione</v>
      </c>
      <c r="C175" s="35"/>
      <c r="D175" s="35"/>
      <c r="E175" s="35"/>
      <c r="F175" s="35"/>
      <c r="G175" s="35"/>
      <c r="H175" s="35"/>
      <c r="I175" s="35"/>
      <c r="J175" s="35"/>
      <c r="K175" s="35"/>
      <c r="L175" s="35"/>
      <c r="M175" s="35"/>
      <c r="N175" s="35"/>
      <c r="O175" s="35"/>
      <c r="P175" s="35"/>
      <c r="Q175" s="35"/>
      <c r="R175" s="35"/>
      <c r="S175" s="35"/>
      <c r="T175" s="35"/>
      <c r="U175" s="35"/>
      <c r="V175" s="35"/>
      <c r="W175" s="35"/>
      <c r="X175" s="35"/>
      <c r="Y175" s="35"/>
      <c r="Z175" s="35"/>
      <c r="AA175" s="35"/>
      <c r="AB175" s="36" t="s">
        <v>74</v>
      </c>
      <c r="AC175" s="35" t="s">
        <v>137</v>
      </c>
      <c r="AD175" s="35"/>
      <c r="AE175" s="35"/>
      <c r="AF175" s="35"/>
      <c r="AG175" s="35"/>
      <c r="AH175" s="35"/>
      <c r="AI175" s="35"/>
    </row>
    <row r="176" spans="1:35" s="38" customFormat="1" x14ac:dyDescent="0.25">
      <c r="A176" s="35"/>
      <c r="B176" s="35" t="str">
        <f t="shared" si="1"/>
        <v>0.7  Diritto allo studio</v>
      </c>
      <c r="C176" s="35"/>
      <c r="D176" s="35"/>
      <c r="E176" s="35"/>
      <c r="F176" s="35"/>
      <c r="G176" s="35"/>
      <c r="H176" s="35"/>
      <c r="I176" s="35"/>
      <c r="J176" s="35"/>
      <c r="K176" s="35"/>
      <c r="L176" s="35"/>
      <c r="M176" s="35"/>
      <c r="N176" s="35"/>
      <c r="O176" s="35"/>
      <c r="P176" s="35"/>
      <c r="Q176" s="35"/>
      <c r="R176" s="35"/>
      <c r="S176" s="35"/>
      <c r="T176" s="35"/>
      <c r="U176" s="35"/>
      <c r="V176" s="35"/>
      <c r="W176" s="35"/>
      <c r="X176" s="35"/>
      <c r="Y176" s="35"/>
      <c r="Z176" s="35"/>
      <c r="AA176" s="35"/>
      <c r="AB176" s="36" t="s">
        <v>119</v>
      </c>
      <c r="AC176" s="35" t="s">
        <v>138</v>
      </c>
      <c r="AD176" s="35"/>
      <c r="AE176" s="35"/>
      <c r="AF176" s="35"/>
      <c r="AG176" s="35"/>
      <c r="AH176" s="35"/>
      <c r="AI176" s="35"/>
    </row>
    <row r="177" spans="1:35" s="38" customFormat="1" x14ac:dyDescent="0.25">
      <c r="A177" s="35"/>
      <c r="B177" s="35" t="str">
        <f t="shared" si="1"/>
        <v>0.1 Valorizzazione dei beni di interesse storico</v>
      </c>
      <c r="C177" s="35"/>
      <c r="D177" s="35"/>
      <c r="E177" s="35"/>
      <c r="F177" s="35"/>
      <c r="G177" s="35"/>
      <c r="H177" s="35"/>
      <c r="I177" s="35"/>
      <c r="J177" s="35"/>
      <c r="K177" s="35"/>
      <c r="L177" s="35"/>
      <c r="M177" s="35"/>
      <c r="N177" s="35"/>
      <c r="O177" s="35"/>
      <c r="P177" s="35"/>
      <c r="Q177" s="35"/>
      <c r="R177" s="35"/>
      <c r="S177" s="35"/>
      <c r="T177" s="35"/>
      <c r="U177" s="35"/>
      <c r="V177" s="35"/>
      <c r="W177" s="35"/>
      <c r="X177" s="35"/>
      <c r="Y177" s="35"/>
      <c r="Z177" s="35"/>
      <c r="AA177" s="35"/>
      <c r="AB177" s="36" t="s">
        <v>64</v>
      </c>
      <c r="AC177" s="35" t="s">
        <v>139</v>
      </c>
      <c r="AD177" s="35"/>
      <c r="AE177" s="35"/>
      <c r="AF177" s="35"/>
      <c r="AG177" s="35"/>
      <c r="AH177" s="35"/>
      <c r="AI177" s="35"/>
    </row>
    <row r="178" spans="1:35" s="38" customFormat="1" x14ac:dyDescent="0.25">
      <c r="A178" s="35"/>
      <c r="B178" s="35" t="str">
        <f t="shared" si="1"/>
        <v>0.2 Attività culturali e interventi diversi nel settore culturale</v>
      </c>
      <c r="C178" s="35"/>
      <c r="D178" s="35"/>
      <c r="E178" s="35"/>
      <c r="F178" s="35"/>
      <c r="G178" s="35"/>
      <c r="H178" s="35"/>
      <c r="I178" s="35"/>
      <c r="J178" s="35"/>
      <c r="K178" s="35"/>
      <c r="L178" s="35"/>
      <c r="M178" s="35"/>
      <c r="N178" s="35"/>
      <c r="O178" s="35"/>
      <c r="P178" s="35"/>
      <c r="Q178" s="35"/>
      <c r="R178" s="35"/>
      <c r="S178" s="35"/>
      <c r="T178" s="35"/>
      <c r="U178" s="35"/>
      <c r="V178" s="35"/>
      <c r="W178" s="35"/>
      <c r="X178" s="35"/>
      <c r="Y178" s="35"/>
      <c r="Z178" s="35"/>
      <c r="AA178" s="35"/>
      <c r="AB178" s="36" t="s">
        <v>66</v>
      </c>
      <c r="AC178" s="35" t="s">
        <v>140</v>
      </c>
      <c r="AD178" s="35"/>
      <c r="AE178" s="35"/>
      <c r="AF178" s="35"/>
      <c r="AG178" s="35"/>
      <c r="AH178" s="35"/>
      <c r="AI178" s="35"/>
    </row>
    <row r="179" spans="1:35" s="38" customFormat="1" x14ac:dyDescent="0.25">
      <c r="A179" s="35"/>
      <c r="B179" s="35" t="str">
        <f t="shared" si="1"/>
        <v>0.1 Sport e tempo libero</v>
      </c>
      <c r="C179" s="35"/>
      <c r="D179" s="35"/>
      <c r="E179" s="35"/>
      <c r="F179" s="35"/>
      <c r="G179" s="35"/>
      <c r="H179" s="35"/>
      <c r="I179" s="35"/>
      <c r="J179" s="35"/>
      <c r="K179" s="35"/>
      <c r="L179" s="35"/>
      <c r="M179" s="35"/>
      <c r="N179" s="35"/>
      <c r="O179" s="35"/>
      <c r="P179" s="35"/>
      <c r="Q179" s="35"/>
      <c r="R179" s="35"/>
      <c r="S179" s="35"/>
      <c r="T179" s="35"/>
      <c r="U179" s="35"/>
      <c r="V179" s="35"/>
      <c r="W179" s="35"/>
      <c r="X179" s="35"/>
      <c r="Y179" s="35"/>
      <c r="Z179" s="35"/>
      <c r="AA179" s="35"/>
      <c r="AB179" s="36" t="s">
        <v>64</v>
      </c>
      <c r="AC179" s="35" t="s">
        <v>141</v>
      </c>
      <c r="AD179" s="35"/>
      <c r="AE179" s="35"/>
      <c r="AF179" s="35"/>
      <c r="AG179" s="35"/>
      <c r="AH179" s="35"/>
      <c r="AI179" s="35"/>
    </row>
    <row r="180" spans="1:35" s="38" customFormat="1" x14ac:dyDescent="0.25">
      <c r="A180" s="35"/>
      <c r="B180" s="35" t="str">
        <f t="shared" si="1"/>
        <v>0.2 Giovani</v>
      </c>
      <c r="C180" s="35"/>
      <c r="D180" s="35"/>
      <c r="E180" s="35"/>
      <c r="F180" s="35"/>
      <c r="G180" s="35"/>
      <c r="H180" s="35"/>
      <c r="I180" s="35"/>
      <c r="J180" s="35"/>
      <c r="K180" s="35"/>
      <c r="L180" s="35"/>
      <c r="M180" s="35"/>
      <c r="N180" s="35"/>
      <c r="O180" s="35"/>
      <c r="P180" s="35"/>
      <c r="Q180" s="35"/>
      <c r="R180" s="35"/>
      <c r="S180" s="35"/>
      <c r="T180" s="35"/>
      <c r="U180" s="35"/>
      <c r="V180" s="35"/>
      <c r="W180" s="35"/>
      <c r="X180" s="35"/>
      <c r="Y180" s="35"/>
      <c r="Z180" s="35"/>
      <c r="AA180" s="35"/>
      <c r="AB180" s="36" t="s">
        <v>66</v>
      </c>
      <c r="AC180" s="35" t="s">
        <v>142</v>
      </c>
      <c r="AD180" s="35"/>
      <c r="AE180" s="35"/>
      <c r="AF180" s="35"/>
      <c r="AG180" s="35"/>
      <c r="AH180" s="35"/>
      <c r="AI180" s="35"/>
    </row>
    <row r="181" spans="1:35" s="38" customFormat="1" x14ac:dyDescent="0.25">
      <c r="A181" s="35"/>
      <c r="B181" s="35" t="str">
        <f t="shared" si="1"/>
        <v>0.1 Sviluppo e valorizzazione del turismo</v>
      </c>
      <c r="C181" s="35"/>
      <c r="D181" s="35"/>
      <c r="E181" s="35"/>
      <c r="F181" s="35"/>
      <c r="G181" s="35"/>
      <c r="H181" s="35"/>
      <c r="I181" s="35"/>
      <c r="J181" s="35"/>
      <c r="K181" s="35"/>
      <c r="L181" s="35"/>
      <c r="M181" s="35"/>
      <c r="N181" s="35"/>
      <c r="O181" s="35"/>
      <c r="P181" s="35"/>
      <c r="Q181" s="35"/>
      <c r="R181" s="35"/>
      <c r="S181" s="35"/>
      <c r="T181" s="35"/>
      <c r="U181" s="35"/>
      <c r="V181" s="35"/>
      <c r="W181" s="35"/>
      <c r="X181" s="35"/>
      <c r="Y181" s="35"/>
      <c r="Z181" s="35"/>
      <c r="AA181" s="35"/>
      <c r="AB181" s="36" t="s">
        <v>64</v>
      </c>
      <c r="AC181" s="35" t="s">
        <v>143</v>
      </c>
      <c r="AD181" s="35"/>
      <c r="AE181" s="35"/>
      <c r="AF181" s="35"/>
      <c r="AG181" s="35"/>
      <c r="AH181" s="35"/>
      <c r="AI181" s="35"/>
    </row>
    <row r="182" spans="1:35" s="38" customFormat="1" x14ac:dyDescent="0.25">
      <c r="A182" s="35"/>
      <c r="B182" s="35" t="str">
        <f t="shared" si="1"/>
        <v>0.1  Urbanistica e assetto del territorio</v>
      </c>
      <c r="C182" s="35"/>
      <c r="D182" s="35"/>
      <c r="E182" s="35"/>
      <c r="F182" s="35"/>
      <c r="G182" s="35"/>
      <c r="H182" s="35"/>
      <c r="I182" s="35"/>
      <c r="J182" s="35"/>
      <c r="K182" s="35"/>
      <c r="L182" s="35"/>
      <c r="M182" s="35"/>
      <c r="N182" s="35"/>
      <c r="O182" s="35"/>
      <c r="P182" s="35"/>
      <c r="Q182" s="35"/>
      <c r="R182" s="35"/>
      <c r="S182" s="35"/>
      <c r="T182" s="35"/>
      <c r="U182" s="35"/>
      <c r="V182" s="35"/>
      <c r="W182" s="35"/>
      <c r="X182" s="35"/>
      <c r="Y182" s="35"/>
      <c r="Z182" s="35"/>
      <c r="AA182" s="35"/>
      <c r="AB182" s="36" t="s">
        <v>128</v>
      </c>
      <c r="AC182" s="35" t="s">
        <v>144</v>
      </c>
      <c r="AD182" s="35"/>
      <c r="AE182" s="35"/>
      <c r="AF182" s="35"/>
      <c r="AG182" s="35"/>
      <c r="AH182" s="35"/>
      <c r="AI182" s="35"/>
    </row>
    <row r="183" spans="1:35" s="38" customFormat="1" x14ac:dyDescent="0.25">
      <c r="A183" s="35"/>
      <c r="B183" s="35" t="str">
        <f t="shared" si="1"/>
        <v>0.2 Edilizia residenziale pubblica e locale e piani di edilizia economico-popolare</v>
      </c>
      <c r="C183" s="35"/>
      <c r="D183" s="35"/>
      <c r="E183" s="35"/>
      <c r="F183" s="35"/>
      <c r="G183" s="35"/>
      <c r="H183" s="35"/>
      <c r="I183" s="35"/>
      <c r="J183" s="35"/>
      <c r="K183" s="35"/>
      <c r="L183" s="35"/>
      <c r="M183" s="35"/>
      <c r="N183" s="35"/>
      <c r="O183" s="35"/>
      <c r="P183" s="35"/>
      <c r="Q183" s="35"/>
      <c r="R183" s="35"/>
      <c r="S183" s="35"/>
      <c r="T183" s="35"/>
      <c r="U183" s="35"/>
      <c r="V183" s="35"/>
      <c r="W183" s="35"/>
      <c r="X183" s="35"/>
      <c r="Y183" s="35"/>
      <c r="Z183" s="35"/>
      <c r="AA183" s="35"/>
      <c r="AB183" s="36" t="s">
        <v>66</v>
      </c>
      <c r="AC183" s="35" t="s">
        <v>145</v>
      </c>
      <c r="AD183" s="35"/>
      <c r="AE183" s="35"/>
      <c r="AF183" s="35"/>
      <c r="AG183" s="35"/>
      <c r="AH183" s="35"/>
      <c r="AI183" s="35"/>
    </row>
    <row r="184" spans="1:35" s="38" customFormat="1" x14ac:dyDescent="0.25">
      <c r="A184" s="35"/>
      <c r="B184" s="35" t="str">
        <f t="shared" si="1"/>
        <v>0.1 Difesa del suolo</v>
      </c>
      <c r="C184" s="35"/>
      <c r="D184" s="35"/>
      <c r="E184" s="35"/>
      <c r="F184" s="35"/>
      <c r="G184" s="35"/>
      <c r="H184" s="35"/>
      <c r="I184" s="35"/>
      <c r="J184" s="35"/>
      <c r="K184" s="35"/>
      <c r="L184" s="35"/>
      <c r="M184" s="35"/>
      <c r="N184" s="35"/>
      <c r="O184" s="35"/>
      <c r="P184" s="35"/>
      <c r="Q184" s="35"/>
      <c r="R184" s="35"/>
      <c r="S184" s="35"/>
      <c r="T184" s="35"/>
      <c r="U184" s="35"/>
      <c r="V184" s="35"/>
      <c r="W184" s="35"/>
      <c r="X184" s="35"/>
      <c r="Y184" s="35"/>
      <c r="Z184" s="35"/>
      <c r="AA184" s="35"/>
      <c r="AB184" s="36" t="s">
        <v>64</v>
      </c>
      <c r="AC184" s="35" t="s">
        <v>146</v>
      </c>
      <c r="AD184" s="35"/>
      <c r="AE184" s="35"/>
      <c r="AF184" s="35"/>
      <c r="AG184" s="35"/>
      <c r="AH184" s="35"/>
      <c r="AI184" s="35"/>
    </row>
    <row r="185" spans="1:35" s="38" customFormat="1" x14ac:dyDescent="0.25">
      <c r="A185" s="35"/>
      <c r="B185" s="35" t="str">
        <f t="shared" si="1"/>
        <v>0.2 Tutela, valorizzazione e recupero ambientale</v>
      </c>
      <c r="C185" s="35"/>
      <c r="D185" s="35"/>
      <c r="E185" s="35"/>
      <c r="F185" s="35"/>
      <c r="G185" s="35"/>
      <c r="H185" s="35"/>
      <c r="I185" s="35"/>
      <c r="J185" s="35"/>
      <c r="K185" s="35"/>
      <c r="L185" s="35"/>
      <c r="M185" s="35"/>
      <c r="N185" s="35"/>
      <c r="O185" s="35"/>
      <c r="P185" s="35"/>
      <c r="Q185" s="35"/>
      <c r="R185" s="35"/>
      <c r="S185" s="35"/>
      <c r="T185" s="35"/>
      <c r="U185" s="35"/>
      <c r="V185" s="35"/>
      <c r="W185" s="35"/>
      <c r="X185" s="35"/>
      <c r="Y185" s="35"/>
      <c r="Z185" s="35"/>
      <c r="AA185" s="35"/>
      <c r="AB185" s="36" t="s">
        <v>66</v>
      </c>
      <c r="AC185" s="35" t="s">
        <v>147</v>
      </c>
      <c r="AD185" s="35"/>
      <c r="AE185" s="35"/>
      <c r="AF185" s="35"/>
      <c r="AG185" s="35"/>
      <c r="AH185" s="35"/>
      <c r="AI185" s="35"/>
    </row>
    <row r="186" spans="1:35" s="38" customFormat="1" x14ac:dyDescent="0.25">
      <c r="A186" s="35"/>
      <c r="B186" s="35" t="str">
        <f t="shared" si="1"/>
        <v>0.3 Rifiuti</v>
      </c>
      <c r="C186" s="35"/>
      <c r="D186" s="35"/>
      <c r="E186" s="35"/>
      <c r="F186" s="35"/>
      <c r="G186" s="35"/>
      <c r="H186" s="35"/>
      <c r="I186" s="35"/>
      <c r="J186" s="35"/>
      <c r="K186" s="35"/>
      <c r="L186" s="35"/>
      <c r="M186" s="35"/>
      <c r="N186" s="35"/>
      <c r="O186" s="35"/>
      <c r="P186" s="35"/>
      <c r="Q186" s="35"/>
      <c r="R186" s="35"/>
      <c r="S186" s="35"/>
      <c r="T186" s="35"/>
      <c r="U186" s="35"/>
      <c r="V186" s="35"/>
      <c r="W186" s="35"/>
      <c r="X186" s="35"/>
      <c r="Y186" s="35"/>
      <c r="Z186" s="35"/>
      <c r="AA186" s="35"/>
      <c r="AB186" s="36" t="s">
        <v>68</v>
      </c>
      <c r="AC186" s="35" t="s">
        <v>148</v>
      </c>
      <c r="AD186" s="35"/>
      <c r="AE186" s="35"/>
      <c r="AF186" s="35"/>
      <c r="AG186" s="35"/>
      <c r="AH186" s="35"/>
      <c r="AI186" s="35"/>
    </row>
    <row r="187" spans="1:35" s="38" customFormat="1" x14ac:dyDescent="0.25">
      <c r="A187" s="35"/>
      <c r="B187" s="35" t="str">
        <f t="shared" si="1"/>
        <v>0.4 Servizio idrico integrato</v>
      </c>
      <c r="C187" s="35"/>
      <c r="D187" s="35"/>
      <c r="E187" s="35"/>
      <c r="F187" s="35"/>
      <c r="G187" s="35"/>
      <c r="H187" s="35"/>
      <c r="I187" s="35"/>
      <c r="J187" s="35"/>
      <c r="K187" s="35"/>
      <c r="L187" s="35"/>
      <c r="M187" s="35"/>
      <c r="N187" s="35"/>
      <c r="O187" s="35"/>
      <c r="P187" s="35"/>
      <c r="Q187" s="35"/>
      <c r="R187" s="35"/>
      <c r="S187" s="35"/>
      <c r="T187" s="35"/>
      <c r="U187" s="35"/>
      <c r="V187" s="35"/>
      <c r="W187" s="35"/>
      <c r="X187" s="35"/>
      <c r="Y187" s="35"/>
      <c r="Z187" s="35"/>
      <c r="AA187" s="35"/>
      <c r="AB187" s="36" t="s">
        <v>70</v>
      </c>
      <c r="AC187" s="35" t="s">
        <v>149</v>
      </c>
      <c r="AD187" s="35"/>
      <c r="AE187" s="35"/>
      <c r="AF187" s="35"/>
      <c r="AG187" s="35"/>
      <c r="AH187" s="35"/>
      <c r="AI187" s="35"/>
    </row>
    <row r="188" spans="1:35" s="38" customFormat="1" x14ac:dyDescent="0.25">
      <c r="A188" s="35"/>
      <c r="B188" s="35" t="str">
        <f t="shared" si="1"/>
        <v>0.5 Aree protette, parchi naturali, protezione naturalistica e forestazione</v>
      </c>
      <c r="C188" s="35"/>
      <c r="D188" s="35"/>
      <c r="E188" s="35"/>
      <c r="F188" s="35"/>
      <c r="G188" s="35"/>
      <c r="H188" s="35"/>
      <c r="I188" s="35"/>
      <c r="J188" s="35"/>
      <c r="K188" s="35"/>
      <c r="L188" s="35"/>
      <c r="M188" s="35"/>
      <c r="N188" s="35"/>
      <c r="O188" s="35"/>
      <c r="P188" s="35"/>
      <c r="Q188" s="35"/>
      <c r="R188" s="35"/>
      <c r="S188" s="35"/>
      <c r="T188" s="35"/>
      <c r="U188" s="35"/>
      <c r="V188" s="35"/>
      <c r="W188" s="35"/>
      <c r="X188" s="35"/>
      <c r="Y188" s="35"/>
      <c r="Z188" s="35"/>
      <c r="AA188" s="35"/>
      <c r="AB188" s="36" t="s">
        <v>72</v>
      </c>
      <c r="AC188" s="35" t="s">
        <v>150</v>
      </c>
      <c r="AD188" s="35"/>
      <c r="AE188" s="35"/>
      <c r="AF188" s="35"/>
      <c r="AG188" s="35"/>
      <c r="AH188" s="35"/>
      <c r="AI188" s="35"/>
    </row>
    <row r="189" spans="1:35" s="38" customFormat="1" x14ac:dyDescent="0.25">
      <c r="A189" s="35"/>
      <c r="B189" s="35" t="str">
        <f t="shared" si="1"/>
        <v>0.6 Tutela e valorizzazione delle risorse idriche</v>
      </c>
      <c r="C189" s="35"/>
      <c r="D189" s="35"/>
      <c r="E189" s="35"/>
      <c r="F189" s="35"/>
      <c r="G189" s="35"/>
      <c r="H189" s="35"/>
      <c r="I189" s="35"/>
      <c r="J189" s="35"/>
      <c r="K189" s="35"/>
      <c r="L189" s="35"/>
      <c r="M189" s="35"/>
      <c r="N189" s="35"/>
      <c r="O189" s="35"/>
      <c r="P189" s="35"/>
      <c r="Q189" s="35"/>
      <c r="R189" s="35"/>
      <c r="S189" s="35"/>
      <c r="T189" s="35"/>
      <c r="U189" s="35"/>
      <c r="V189" s="35"/>
      <c r="W189" s="35"/>
      <c r="X189" s="35"/>
      <c r="Y189" s="35"/>
      <c r="Z189" s="35"/>
      <c r="AA189" s="35"/>
      <c r="AB189" s="36" t="s">
        <v>74</v>
      </c>
      <c r="AC189" s="35" t="s">
        <v>151</v>
      </c>
      <c r="AD189" s="35"/>
      <c r="AE189" s="35"/>
      <c r="AF189" s="35"/>
      <c r="AG189" s="35"/>
      <c r="AH189" s="35"/>
      <c r="AI189" s="35"/>
    </row>
    <row r="190" spans="1:35" s="38" customFormat="1" x14ac:dyDescent="0.25">
      <c r="A190" s="35"/>
      <c r="B190" s="35" t="str">
        <f t="shared" si="1"/>
        <v>0.7 Sviluppo sostenibile territorio montano piccoli Comuni</v>
      </c>
      <c r="C190" s="35"/>
      <c r="D190" s="35"/>
      <c r="E190" s="35"/>
      <c r="F190" s="35"/>
      <c r="G190" s="35"/>
      <c r="H190" s="35"/>
      <c r="I190" s="35"/>
      <c r="J190" s="35"/>
      <c r="K190" s="35"/>
      <c r="L190" s="35"/>
      <c r="M190" s="35"/>
      <c r="N190" s="35"/>
      <c r="O190" s="35"/>
      <c r="P190" s="35"/>
      <c r="Q190" s="35"/>
      <c r="R190" s="35"/>
      <c r="S190" s="35"/>
      <c r="T190" s="35"/>
      <c r="U190" s="35"/>
      <c r="V190" s="35"/>
      <c r="W190" s="35"/>
      <c r="X190" s="35"/>
      <c r="Y190" s="35"/>
      <c r="Z190" s="35"/>
      <c r="AA190" s="35"/>
      <c r="AB190" s="36" t="s">
        <v>76</v>
      </c>
      <c r="AC190" s="35" t="s">
        <v>152</v>
      </c>
      <c r="AD190" s="35"/>
      <c r="AE190" s="35"/>
      <c r="AF190" s="35"/>
      <c r="AG190" s="35"/>
      <c r="AH190" s="35"/>
      <c r="AI190" s="35"/>
    </row>
    <row r="191" spans="1:35" s="38" customFormat="1" x14ac:dyDescent="0.25">
      <c r="A191" s="35"/>
      <c r="B191" s="35" t="str">
        <f t="shared" si="1"/>
        <v>0.8 Qualità dell'aria e riduzione dell'inquinamento</v>
      </c>
      <c r="C191" s="35"/>
      <c r="D191" s="35"/>
      <c r="E191" s="35"/>
      <c r="F191" s="35"/>
      <c r="G191" s="35"/>
      <c r="H191" s="35"/>
      <c r="I191" s="35"/>
      <c r="J191" s="35"/>
      <c r="K191" s="35"/>
      <c r="L191" s="35"/>
      <c r="M191" s="35"/>
      <c r="N191" s="35"/>
      <c r="O191" s="35"/>
      <c r="P191" s="35"/>
      <c r="Q191" s="35"/>
      <c r="R191" s="35"/>
      <c r="S191" s="35"/>
      <c r="T191" s="35"/>
      <c r="U191" s="35"/>
      <c r="V191" s="35"/>
      <c r="W191" s="35"/>
      <c r="X191" s="35"/>
      <c r="Y191" s="35"/>
      <c r="Z191" s="35"/>
      <c r="AA191" s="35"/>
      <c r="AB191" s="36" t="s">
        <v>78</v>
      </c>
      <c r="AC191" s="35" t="s">
        <v>153</v>
      </c>
      <c r="AD191" s="35"/>
      <c r="AE191" s="35"/>
      <c r="AF191" s="35"/>
      <c r="AG191" s="35"/>
      <c r="AH191" s="35"/>
      <c r="AI191" s="35"/>
    </row>
    <row r="192" spans="1:35" s="38" customFormat="1" x14ac:dyDescent="0.25">
      <c r="A192" s="35"/>
      <c r="B192" s="35" t="str">
        <f t="shared" si="1"/>
        <v>0.1 Trasporto ferroviario</v>
      </c>
      <c r="C192" s="35"/>
      <c r="D192" s="35"/>
      <c r="E192" s="35"/>
      <c r="F192" s="35"/>
      <c r="G192" s="35"/>
      <c r="H192" s="35"/>
      <c r="I192" s="35"/>
      <c r="J192" s="35"/>
      <c r="K192" s="35"/>
      <c r="L192" s="35"/>
      <c r="M192" s="35"/>
      <c r="N192" s="35"/>
      <c r="O192" s="35"/>
      <c r="P192" s="35"/>
      <c r="Q192" s="35"/>
      <c r="R192" s="35"/>
      <c r="S192" s="35"/>
      <c r="T192" s="35"/>
      <c r="U192" s="35"/>
      <c r="V192" s="35"/>
      <c r="W192" s="35"/>
      <c r="X192" s="35"/>
      <c r="Y192" s="35"/>
      <c r="Z192" s="35"/>
      <c r="AA192" s="35"/>
      <c r="AB192" s="36" t="s">
        <v>64</v>
      </c>
      <c r="AC192" s="35" t="s">
        <v>154</v>
      </c>
      <c r="AD192" s="35"/>
      <c r="AE192" s="35"/>
      <c r="AF192" s="35"/>
      <c r="AG192" s="35"/>
      <c r="AH192" s="35"/>
      <c r="AI192" s="35"/>
    </row>
    <row r="193" spans="1:35" s="38" customFormat="1" x14ac:dyDescent="0.25">
      <c r="A193" s="35"/>
      <c r="B193" s="35" t="str">
        <f t="shared" si="1"/>
        <v>0.2 Trasporto pubblico locale</v>
      </c>
      <c r="C193" s="35"/>
      <c r="D193" s="35"/>
      <c r="E193" s="35"/>
      <c r="F193" s="35"/>
      <c r="G193" s="35"/>
      <c r="H193" s="35"/>
      <c r="I193" s="35"/>
      <c r="J193" s="35"/>
      <c r="K193" s="35"/>
      <c r="L193" s="35"/>
      <c r="M193" s="35"/>
      <c r="N193" s="35"/>
      <c r="O193" s="35"/>
      <c r="P193" s="35"/>
      <c r="Q193" s="35"/>
      <c r="R193" s="35"/>
      <c r="S193" s="35"/>
      <c r="T193" s="35"/>
      <c r="U193" s="35"/>
      <c r="V193" s="35"/>
      <c r="W193" s="35"/>
      <c r="X193" s="35"/>
      <c r="Y193" s="35"/>
      <c r="Z193" s="35"/>
      <c r="AA193" s="35"/>
      <c r="AB193" s="36" t="s">
        <v>66</v>
      </c>
      <c r="AC193" s="35" t="s">
        <v>155</v>
      </c>
      <c r="AD193" s="35"/>
      <c r="AE193" s="35"/>
      <c r="AF193" s="35"/>
      <c r="AG193" s="35"/>
      <c r="AH193" s="35"/>
      <c r="AI193" s="35"/>
    </row>
    <row r="194" spans="1:35" s="38" customFormat="1" x14ac:dyDescent="0.25">
      <c r="A194" s="35"/>
      <c r="B194" s="35" t="str">
        <f t="shared" si="1"/>
        <v>0.3 Trasporto per vie d'acqua</v>
      </c>
      <c r="C194" s="35"/>
      <c r="D194" s="35"/>
      <c r="E194" s="35"/>
      <c r="F194" s="35"/>
      <c r="G194" s="35"/>
      <c r="H194" s="35"/>
      <c r="I194" s="35"/>
      <c r="J194" s="35"/>
      <c r="K194" s="35"/>
      <c r="L194" s="35"/>
      <c r="M194" s="35"/>
      <c r="N194" s="35"/>
      <c r="O194" s="35"/>
      <c r="P194" s="35"/>
      <c r="Q194" s="35"/>
      <c r="R194" s="35"/>
      <c r="S194" s="35"/>
      <c r="T194" s="35"/>
      <c r="U194" s="35"/>
      <c r="V194" s="35"/>
      <c r="W194" s="35"/>
      <c r="X194" s="35"/>
      <c r="Y194" s="35"/>
      <c r="Z194" s="35"/>
      <c r="AA194" s="35"/>
      <c r="AB194" s="36" t="s">
        <v>68</v>
      </c>
      <c r="AC194" s="35" t="s">
        <v>156</v>
      </c>
      <c r="AD194" s="35"/>
      <c r="AE194" s="35"/>
      <c r="AF194" s="35"/>
      <c r="AG194" s="35"/>
      <c r="AH194" s="35"/>
      <c r="AI194" s="35"/>
    </row>
    <row r="195" spans="1:35" s="38" customFormat="1" x14ac:dyDescent="0.25">
      <c r="A195" s="35"/>
      <c r="B195" s="35" t="str">
        <f t="shared" si="1"/>
        <v>0.4 Altre modalità di trasporto</v>
      </c>
      <c r="C195" s="35"/>
      <c r="D195" s="35"/>
      <c r="E195" s="35"/>
      <c r="F195" s="35"/>
      <c r="G195" s="35"/>
      <c r="H195" s="35"/>
      <c r="I195" s="35"/>
      <c r="J195" s="35"/>
      <c r="K195" s="35"/>
      <c r="L195" s="35"/>
      <c r="M195" s="35"/>
      <c r="N195" s="35"/>
      <c r="O195" s="35"/>
      <c r="P195" s="35"/>
      <c r="Q195" s="35"/>
      <c r="R195" s="35"/>
      <c r="S195" s="35"/>
      <c r="T195" s="35"/>
      <c r="U195" s="35"/>
      <c r="V195" s="35"/>
      <c r="W195" s="35"/>
      <c r="X195" s="35"/>
      <c r="Y195" s="35"/>
      <c r="Z195" s="35"/>
      <c r="AA195" s="35"/>
      <c r="AB195" s="36" t="s">
        <v>70</v>
      </c>
      <c r="AC195" s="35" t="s">
        <v>157</v>
      </c>
      <c r="AD195" s="35"/>
      <c r="AE195" s="35"/>
      <c r="AF195" s="35"/>
      <c r="AG195" s="35"/>
      <c r="AH195" s="35"/>
      <c r="AI195" s="35"/>
    </row>
    <row r="196" spans="1:35" s="38" customFormat="1" x14ac:dyDescent="0.25">
      <c r="A196" s="35"/>
      <c r="B196" s="35" t="str">
        <f t="shared" si="1"/>
        <v>0.5  Viabilità e infrastrutture stradali</v>
      </c>
      <c r="C196" s="35"/>
      <c r="D196" s="35"/>
      <c r="E196" s="35"/>
      <c r="F196" s="35"/>
      <c r="G196" s="35"/>
      <c r="H196" s="35"/>
      <c r="I196" s="35"/>
      <c r="J196" s="35"/>
      <c r="K196" s="35"/>
      <c r="L196" s="35"/>
      <c r="M196" s="35"/>
      <c r="N196" s="35"/>
      <c r="O196" s="35"/>
      <c r="P196" s="35"/>
      <c r="Q196" s="35"/>
      <c r="R196" s="35"/>
      <c r="S196" s="35"/>
      <c r="T196" s="35"/>
      <c r="U196" s="35"/>
      <c r="V196" s="35"/>
      <c r="W196" s="35"/>
      <c r="X196" s="35"/>
      <c r="Y196" s="35"/>
      <c r="Z196" s="35"/>
      <c r="AA196" s="35"/>
      <c r="AB196" s="36" t="s">
        <v>158</v>
      </c>
      <c r="AC196" s="35" t="s">
        <v>159</v>
      </c>
      <c r="AD196" s="35"/>
      <c r="AE196" s="35"/>
      <c r="AF196" s="35"/>
      <c r="AG196" s="35"/>
      <c r="AH196" s="35"/>
      <c r="AI196" s="35"/>
    </row>
    <row r="197" spans="1:35" s="38" customFormat="1" x14ac:dyDescent="0.25">
      <c r="A197" s="35"/>
      <c r="B197" s="35" t="str">
        <f t="shared" si="1"/>
        <v>0.1  Sistema di protezione civile</v>
      </c>
      <c r="C197" s="35"/>
      <c r="D197" s="35"/>
      <c r="E197" s="35"/>
      <c r="F197" s="35"/>
      <c r="G197" s="35"/>
      <c r="H197" s="35"/>
      <c r="I197" s="35"/>
      <c r="J197" s="35"/>
      <c r="K197" s="35"/>
      <c r="L197" s="35"/>
      <c r="M197" s="35"/>
      <c r="N197" s="35"/>
      <c r="O197" s="35"/>
      <c r="P197" s="35"/>
      <c r="Q197" s="35"/>
      <c r="R197" s="35"/>
      <c r="S197" s="35"/>
      <c r="T197" s="35"/>
      <c r="U197" s="35"/>
      <c r="V197" s="35"/>
      <c r="W197" s="35"/>
      <c r="X197" s="35"/>
      <c r="Y197" s="35"/>
      <c r="Z197" s="35"/>
      <c r="AA197" s="35"/>
      <c r="AB197" s="36" t="s">
        <v>128</v>
      </c>
      <c r="AC197" s="35" t="s">
        <v>160</v>
      </c>
      <c r="AD197" s="35"/>
      <c r="AE197" s="35"/>
      <c r="AF197" s="35"/>
      <c r="AG197" s="35"/>
      <c r="AH197" s="35"/>
      <c r="AI197" s="35"/>
    </row>
    <row r="198" spans="1:35" s="38" customFormat="1" x14ac:dyDescent="0.25">
      <c r="A198" s="35"/>
      <c r="B198" s="35" t="str">
        <f t="shared" si="1"/>
        <v>0.2   Interventi a seguito di calamità naturali</v>
      </c>
      <c r="C198" s="35"/>
      <c r="D198" s="35"/>
      <c r="E198" s="35"/>
      <c r="F198" s="35"/>
      <c r="G198" s="35"/>
      <c r="H198" s="35"/>
      <c r="I198" s="35"/>
      <c r="J198" s="35"/>
      <c r="K198" s="35"/>
      <c r="L198" s="35"/>
      <c r="M198" s="35"/>
      <c r="N198" s="35"/>
      <c r="O198" s="35"/>
      <c r="P198" s="35"/>
      <c r="Q198" s="35"/>
      <c r="R198" s="35"/>
      <c r="S198" s="35"/>
      <c r="T198" s="35"/>
      <c r="U198" s="35"/>
      <c r="V198" s="35"/>
      <c r="W198" s="35"/>
      <c r="X198" s="35"/>
      <c r="Y198" s="35"/>
      <c r="Z198" s="35"/>
      <c r="AA198" s="35"/>
      <c r="AB198" s="36" t="s">
        <v>113</v>
      </c>
      <c r="AC198" s="35" t="s">
        <v>161</v>
      </c>
      <c r="AD198" s="35"/>
      <c r="AE198" s="35"/>
      <c r="AF198" s="35"/>
      <c r="AG198" s="35"/>
      <c r="AH198" s="35"/>
      <c r="AI198" s="35"/>
    </row>
    <row r="199" spans="1:35" s="38" customFormat="1" x14ac:dyDescent="0.25">
      <c r="A199" s="35"/>
      <c r="B199" s="35" t="str">
        <f t="shared" si="1"/>
        <v>0.1   Interventi per l'infanzia e i minori e per asili nido</v>
      </c>
      <c r="C199" s="35"/>
      <c r="D199" s="35"/>
      <c r="E199" s="35"/>
      <c r="F199" s="35"/>
      <c r="G199" s="35"/>
      <c r="H199" s="35"/>
      <c r="I199" s="35"/>
      <c r="J199" s="35"/>
      <c r="K199" s="35"/>
      <c r="L199" s="35"/>
      <c r="M199" s="35"/>
      <c r="N199" s="35"/>
      <c r="O199" s="35"/>
      <c r="P199" s="35"/>
      <c r="Q199" s="35"/>
      <c r="R199" s="35"/>
      <c r="S199" s="35"/>
      <c r="T199" s="35"/>
      <c r="U199" s="35"/>
      <c r="V199" s="35"/>
      <c r="W199" s="35"/>
      <c r="X199" s="35"/>
      <c r="Y199" s="35"/>
      <c r="Z199" s="35"/>
      <c r="AA199" s="35"/>
      <c r="AB199" s="36" t="s">
        <v>111</v>
      </c>
      <c r="AC199" s="35" t="s">
        <v>162</v>
      </c>
      <c r="AD199" s="35"/>
      <c r="AE199" s="35"/>
      <c r="AF199" s="35"/>
      <c r="AG199" s="35"/>
      <c r="AH199" s="35"/>
      <c r="AI199" s="35"/>
    </row>
    <row r="200" spans="1:35" s="38" customFormat="1" x14ac:dyDescent="0.25">
      <c r="A200" s="35"/>
      <c r="B200" s="35" t="str">
        <f t="shared" si="1"/>
        <v>0.2  Interventi per la disabilità</v>
      </c>
      <c r="C200" s="35"/>
      <c r="D200" s="35"/>
      <c r="E200" s="35"/>
      <c r="F200" s="35"/>
      <c r="G200" s="35"/>
      <c r="H200" s="35"/>
      <c r="I200" s="35"/>
      <c r="J200" s="35"/>
      <c r="K200" s="35"/>
      <c r="L200" s="35"/>
      <c r="M200" s="35"/>
      <c r="N200" s="35"/>
      <c r="O200" s="35"/>
      <c r="P200" s="35"/>
      <c r="Q200" s="35"/>
      <c r="R200" s="35"/>
      <c r="S200" s="35"/>
      <c r="T200" s="35"/>
      <c r="U200" s="35"/>
      <c r="V200" s="35"/>
      <c r="W200" s="35"/>
      <c r="X200" s="35"/>
      <c r="Y200" s="35"/>
      <c r="Z200" s="35"/>
      <c r="AA200" s="35"/>
      <c r="AB200" s="36" t="s">
        <v>163</v>
      </c>
      <c r="AC200" s="35" t="s">
        <v>164</v>
      </c>
      <c r="AD200" s="35"/>
      <c r="AE200" s="35"/>
      <c r="AF200" s="35"/>
      <c r="AG200" s="35"/>
      <c r="AH200" s="35"/>
      <c r="AI200" s="35"/>
    </row>
    <row r="201" spans="1:35" s="38" customFormat="1" x14ac:dyDescent="0.25">
      <c r="A201" s="35"/>
      <c r="B201" s="35" t="str">
        <f t="shared" si="1"/>
        <v>0.3  Interventi per gli anziani</v>
      </c>
      <c r="C201" s="35"/>
      <c r="D201" s="35"/>
      <c r="E201" s="35"/>
      <c r="F201" s="35"/>
      <c r="G201" s="35"/>
      <c r="H201" s="35"/>
      <c r="I201" s="35"/>
      <c r="J201" s="35"/>
      <c r="K201" s="35"/>
      <c r="L201" s="35"/>
      <c r="M201" s="35"/>
      <c r="N201" s="35"/>
      <c r="O201" s="35"/>
      <c r="P201" s="35"/>
      <c r="Q201" s="35"/>
      <c r="R201" s="35"/>
      <c r="S201" s="35"/>
      <c r="T201" s="35"/>
      <c r="U201" s="35"/>
      <c r="V201" s="35"/>
      <c r="W201" s="35"/>
      <c r="X201" s="35"/>
      <c r="Y201" s="35"/>
      <c r="Z201" s="35"/>
      <c r="AA201" s="35"/>
      <c r="AB201" s="36" t="s">
        <v>165</v>
      </c>
      <c r="AC201" s="35" t="s">
        <v>166</v>
      </c>
      <c r="AD201" s="35"/>
      <c r="AE201" s="35"/>
      <c r="AF201" s="35"/>
      <c r="AG201" s="35"/>
      <c r="AH201" s="35"/>
      <c r="AI201" s="35"/>
    </row>
    <row r="202" spans="1:35" s="38" customFormat="1" x14ac:dyDescent="0.25">
      <c r="A202" s="35"/>
      <c r="B202" s="35" t="str">
        <f t="shared" si="1"/>
        <v>0.4  Interventi per soggetti a rischio di esclusione sociale</v>
      </c>
      <c r="C202" s="35"/>
      <c r="D202" s="35"/>
      <c r="E202" s="35"/>
      <c r="F202" s="35"/>
      <c r="G202" s="35"/>
      <c r="H202" s="35"/>
      <c r="I202" s="35"/>
      <c r="J202" s="35"/>
      <c r="K202" s="35"/>
      <c r="L202" s="35"/>
      <c r="M202" s="35"/>
      <c r="N202" s="35"/>
      <c r="O202" s="35"/>
      <c r="P202" s="35"/>
      <c r="Q202" s="35"/>
      <c r="R202" s="35"/>
      <c r="S202" s="35"/>
      <c r="T202" s="35"/>
      <c r="U202" s="35"/>
      <c r="V202" s="35"/>
      <c r="W202" s="35"/>
      <c r="X202" s="35"/>
      <c r="Y202" s="35"/>
      <c r="Z202" s="35"/>
      <c r="AA202" s="35"/>
      <c r="AB202" s="36" t="s">
        <v>167</v>
      </c>
      <c r="AC202" s="35" t="s">
        <v>168</v>
      </c>
      <c r="AD202" s="35"/>
      <c r="AE202" s="35"/>
      <c r="AF202" s="35"/>
      <c r="AG202" s="35"/>
      <c r="AH202" s="35"/>
      <c r="AI202" s="35"/>
    </row>
    <row r="203" spans="1:35" s="38" customFormat="1" x14ac:dyDescent="0.25">
      <c r="A203" s="35"/>
      <c r="B203" s="35" t="str">
        <f t="shared" si="1"/>
        <v>0.5 Interventi per le famiglie</v>
      </c>
      <c r="C203" s="35"/>
      <c r="D203" s="35"/>
      <c r="E203" s="35"/>
      <c r="F203" s="35"/>
      <c r="G203" s="35"/>
      <c r="H203" s="35"/>
      <c r="I203" s="35"/>
      <c r="J203" s="35"/>
      <c r="K203" s="35"/>
      <c r="L203" s="35"/>
      <c r="M203" s="35"/>
      <c r="N203" s="35"/>
      <c r="O203" s="35"/>
      <c r="P203" s="35"/>
      <c r="Q203" s="35"/>
      <c r="R203" s="35"/>
      <c r="S203" s="35"/>
      <c r="T203" s="35"/>
      <c r="U203" s="35"/>
      <c r="V203" s="35"/>
      <c r="W203" s="35"/>
      <c r="X203" s="35"/>
      <c r="Y203" s="35"/>
      <c r="Z203" s="35"/>
      <c r="AA203" s="35"/>
      <c r="AB203" s="36" t="s">
        <v>72</v>
      </c>
      <c r="AC203" s="35" t="s">
        <v>169</v>
      </c>
      <c r="AD203" s="35"/>
      <c r="AE203" s="35"/>
      <c r="AF203" s="35"/>
      <c r="AG203" s="35"/>
      <c r="AH203" s="35"/>
      <c r="AI203" s="35"/>
    </row>
    <row r="204" spans="1:35" s="38" customFormat="1" x14ac:dyDescent="0.25">
      <c r="A204" s="35"/>
      <c r="B204" s="35" t="str">
        <f t="shared" si="1"/>
        <v>0.6 Interventi per il diritto alla casa</v>
      </c>
      <c r="C204" s="35"/>
      <c r="D204" s="35"/>
      <c r="E204" s="35"/>
      <c r="F204" s="35"/>
      <c r="G204" s="35"/>
      <c r="H204" s="35"/>
      <c r="I204" s="35"/>
      <c r="J204" s="35"/>
      <c r="K204" s="35"/>
      <c r="L204" s="35"/>
      <c r="M204" s="35"/>
      <c r="N204" s="35"/>
      <c r="O204" s="35"/>
      <c r="P204" s="35"/>
      <c r="Q204" s="35"/>
      <c r="R204" s="35"/>
      <c r="S204" s="35"/>
      <c r="T204" s="35"/>
      <c r="U204" s="35"/>
      <c r="V204" s="35"/>
      <c r="W204" s="35"/>
      <c r="X204" s="35"/>
      <c r="Y204" s="35"/>
      <c r="Z204" s="35"/>
      <c r="AA204" s="35"/>
      <c r="AB204" s="36" t="s">
        <v>74</v>
      </c>
      <c r="AC204" s="35" t="s">
        <v>170</v>
      </c>
      <c r="AD204" s="35"/>
      <c r="AE204" s="35"/>
      <c r="AF204" s="35"/>
      <c r="AG204" s="35"/>
      <c r="AH204" s="35"/>
      <c r="AI204" s="35"/>
    </row>
    <row r="205" spans="1:35" s="38" customFormat="1" x14ac:dyDescent="0.25">
      <c r="A205" s="35"/>
      <c r="B205" s="35" t="str">
        <f t="shared" si="1"/>
        <v>0.7 Programmazione e governo della rete dei servizi sociosanitari e sociali</v>
      </c>
      <c r="C205" s="35"/>
      <c r="D205" s="35"/>
      <c r="E205" s="35"/>
      <c r="F205" s="35"/>
      <c r="G205" s="35"/>
      <c r="H205" s="35"/>
      <c r="I205" s="35"/>
      <c r="J205" s="35"/>
      <c r="K205" s="35"/>
      <c r="L205" s="35"/>
      <c r="M205" s="35"/>
      <c r="N205" s="35"/>
      <c r="O205" s="35"/>
      <c r="P205" s="35"/>
      <c r="Q205" s="35"/>
      <c r="R205" s="35"/>
      <c r="S205" s="35"/>
      <c r="T205" s="35"/>
      <c r="U205" s="35"/>
      <c r="V205" s="35"/>
      <c r="W205" s="35"/>
      <c r="X205" s="35"/>
      <c r="Y205" s="35"/>
      <c r="Z205" s="35"/>
      <c r="AA205" s="35"/>
      <c r="AB205" s="36" t="s">
        <v>76</v>
      </c>
      <c r="AC205" s="35" t="s">
        <v>171</v>
      </c>
      <c r="AD205" s="35"/>
      <c r="AE205" s="35"/>
      <c r="AF205" s="35"/>
      <c r="AG205" s="35"/>
      <c r="AH205" s="35"/>
      <c r="AI205" s="35"/>
    </row>
    <row r="206" spans="1:35" s="38" customFormat="1" x14ac:dyDescent="0.25">
      <c r="A206" s="35"/>
      <c r="B206" s="35" t="str">
        <f t="shared" si="1"/>
        <v>0.8 Cooperazione e associazionismo</v>
      </c>
      <c r="C206" s="35"/>
      <c r="D206" s="35"/>
      <c r="E206" s="35"/>
      <c r="F206" s="35"/>
      <c r="G206" s="35"/>
      <c r="H206" s="35"/>
      <c r="I206" s="35"/>
      <c r="J206" s="35"/>
      <c r="K206" s="35"/>
      <c r="L206" s="35"/>
      <c r="M206" s="35"/>
      <c r="N206" s="35"/>
      <c r="O206" s="35"/>
      <c r="P206" s="35"/>
      <c r="Q206" s="35"/>
      <c r="R206" s="35"/>
      <c r="S206" s="35"/>
      <c r="T206" s="35"/>
      <c r="U206" s="35"/>
      <c r="V206" s="35"/>
      <c r="W206" s="35"/>
      <c r="X206" s="35"/>
      <c r="Y206" s="35"/>
      <c r="Z206" s="35"/>
      <c r="AA206" s="35"/>
      <c r="AB206" s="36" t="s">
        <v>78</v>
      </c>
      <c r="AC206" s="35" t="s">
        <v>172</v>
      </c>
      <c r="AD206" s="35"/>
      <c r="AE206" s="35"/>
      <c r="AF206" s="35"/>
      <c r="AG206" s="35"/>
      <c r="AH206" s="35"/>
      <c r="AI206" s="35"/>
    </row>
    <row r="207" spans="1:35" s="38" customFormat="1" x14ac:dyDescent="0.25">
      <c r="A207" s="35"/>
      <c r="B207" s="35" t="str">
        <f t="shared" si="1"/>
        <v>0.9 Servizio necroscopico e cimiteriale</v>
      </c>
      <c r="C207" s="35"/>
      <c r="D207" s="35"/>
      <c r="E207" s="35"/>
      <c r="F207" s="35"/>
      <c r="G207" s="35"/>
      <c r="H207" s="35"/>
      <c r="I207" s="35"/>
      <c r="J207" s="35"/>
      <c r="K207" s="35"/>
      <c r="L207" s="35"/>
      <c r="M207" s="35"/>
      <c r="N207" s="35"/>
      <c r="O207" s="35"/>
      <c r="P207" s="35"/>
      <c r="Q207" s="35"/>
      <c r="R207" s="35"/>
      <c r="S207" s="35"/>
      <c r="T207" s="35"/>
      <c r="U207" s="35"/>
      <c r="V207" s="35"/>
      <c r="W207" s="35"/>
      <c r="X207" s="35"/>
      <c r="Y207" s="35"/>
      <c r="Z207" s="35"/>
      <c r="AA207" s="35"/>
      <c r="AB207" s="36" t="s">
        <v>122</v>
      </c>
      <c r="AC207" s="35" t="s">
        <v>173</v>
      </c>
      <c r="AD207" s="35"/>
      <c r="AE207" s="35"/>
      <c r="AF207" s="35"/>
      <c r="AG207" s="35"/>
      <c r="AH207" s="35"/>
      <c r="AI207" s="35"/>
    </row>
    <row r="208" spans="1:35" s="38" customFormat="1" x14ac:dyDescent="0.25">
      <c r="A208" s="35"/>
      <c r="B208" s="35" t="str">
        <f t="shared" si="1"/>
        <v>0.1 Industria, PMI e Artigianato</v>
      </c>
      <c r="C208" s="35"/>
      <c r="D208" s="35"/>
      <c r="E208" s="35"/>
      <c r="F208" s="35"/>
      <c r="G208" s="35"/>
      <c r="H208" s="35"/>
      <c r="I208" s="35"/>
      <c r="J208" s="35"/>
      <c r="K208" s="35"/>
      <c r="L208" s="35"/>
      <c r="M208" s="35"/>
      <c r="N208" s="35"/>
      <c r="O208" s="35"/>
      <c r="P208" s="35"/>
      <c r="Q208" s="35"/>
      <c r="R208" s="35"/>
      <c r="S208" s="35"/>
      <c r="T208" s="35"/>
      <c r="U208" s="35"/>
      <c r="V208" s="35"/>
      <c r="W208" s="35"/>
      <c r="X208" s="35"/>
      <c r="Y208" s="35"/>
      <c r="Z208" s="35"/>
      <c r="AA208" s="35"/>
      <c r="AB208" s="36" t="s">
        <v>64</v>
      </c>
      <c r="AC208" s="35" t="s">
        <v>174</v>
      </c>
      <c r="AD208" s="35"/>
      <c r="AE208" s="35"/>
      <c r="AF208" s="35"/>
      <c r="AG208" s="35"/>
      <c r="AH208" s="35"/>
      <c r="AI208" s="35"/>
    </row>
    <row r="209" spans="1:35" s="38" customFormat="1" x14ac:dyDescent="0.25">
      <c r="A209" s="35"/>
      <c r="B209" s="35" t="str">
        <f t="shared" si="1"/>
        <v>0.2 Commercio - reti distributive - tutela dei consumatori</v>
      </c>
      <c r="C209" s="35"/>
      <c r="D209" s="35"/>
      <c r="E209" s="35"/>
      <c r="F209" s="35"/>
      <c r="G209" s="35"/>
      <c r="H209" s="35"/>
      <c r="I209" s="35"/>
      <c r="J209" s="35"/>
      <c r="K209" s="35"/>
      <c r="L209" s="35"/>
      <c r="M209" s="35"/>
      <c r="N209" s="35"/>
      <c r="O209" s="35"/>
      <c r="P209" s="35"/>
      <c r="Q209" s="35"/>
      <c r="R209" s="35"/>
      <c r="S209" s="35"/>
      <c r="T209" s="35"/>
      <c r="U209" s="35"/>
      <c r="V209" s="35"/>
      <c r="W209" s="35"/>
      <c r="X209" s="35"/>
      <c r="Y209" s="35"/>
      <c r="Z209" s="35"/>
      <c r="AA209" s="35"/>
      <c r="AB209" s="36" t="s">
        <v>66</v>
      </c>
      <c r="AC209" s="35" t="s">
        <v>175</v>
      </c>
      <c r="AD209" s="35"/>
      <c r="AE209" s="35"/>
      <c r="AF209" s="35"/>
      <c r="AG209" s="35"/>
      <c r="AH209" s="35"/>
      <c r="AI209" s="35"/>
    </row>
    <row r="210" spans="1:35" s="38" customFormat="1" x14ac:dyDescent="0.25">
      <c r="A210" s="35"/>
      <c r="B210" s="35" t="str">
        <f t="shared" si="1"/>
        <v>0.3  Ricerca e innovazione</v>
      </c>
      <c r="C210" s="35"/>
      <c r="D210" s="35"/>
      <c r="E210" s="35"/>
      <c r="F210" s="35"/>
      <c r="G210" s="35"/>
      <c r="H210" s="35"/>
      <c r="I210" s="35"/>
      <c r="J210" s="35"/>
      <c r="K210" s="35"/>
      <c r="L210" s="35"/>
      <c r="M210" s="35"/>
      <c r="N210" s="35"/>
      <c r="O210" s="35"/>
      <c r="P210" s="35"/>
      <c r="Q210" s="35"/>
      <c r="R210" s="35"/>
      <c r="S210" s="35"/>
      <c r="T210" s="35"/>
      <c r="U210" s="35"/>
      <c r="V210" s="35"/>
      <c r="W210" s="35"/>
      <c r="X210" s="35"/>
      <c r="Y210" s="35"/>
      <c r="Z210" s="35"/>
      <c r="AA210" s="35"/>
      <c r="AB210" s="36" t="s">
        <v>165</v>
      </c>
      <c r="AC210" s="35" t="s">
        <v>176</v>
      </c>
      <c r="AD210" s="35"/>
      <c r="AE210" s="35"/>
      <c r="AF210" s="35"/>
      <c r="AG210" s="35"/>
      <c r="AH210" s="35"/>
      <c r="AI210" s="35"/>
    </row>
    <row r="211" spans="1:35" s="38" customFormat="1" x14ac:dyDescent="0.25">
      <c r="A211" s="35"/>
      <c r="B211" s="35" t="str">
        <f t="shared" si="1"/>
        <v>0.4  Reti e altri servizi di pubblica utilità</v>
      </c>
      <c r="C211" s="35"/>
      <c r="D211" s="35"/>
      <c r="E211" s="35"/>
      <c r="F211" s="35"/>
      <c r="G211" s="35"/>
      <c r="H211" s="35"/>
      <c r="I211" s="35"/>
      <c r="J211" s="35"/>
      <c r="K211" s="35"/>
      <c r="L211" s="35"/>
      <c r="M211" s="35"/>
      <c r="N211" s="35"/>
      <c r="O211" s="35"/>
      <c r="P211" s="35"/>
      <c r="Q211" s="35"/>
      <c r="R211" s="35"/>
      <c r="S211" s="35"/>
      <c r="T211" s="35"/>
      <c r="U211" s="35"/>
      <c r="V211" s="35"/>
      <c r="W211" s="35"/>
      <c r="X211" s="35"/>
      <c r="Y211" s="35"/>
      <c r="Z211" s="35"/>
      <c r="AA211" s="35"/>
      <c r="AB211" s="36" t="s">
        <v>167</v>
      </c>
      <c r="AC211" s="35" t="s">
        <v>177</v>
      </c>
      <c r="AD211" s="35"/>
      <c r="AE211" s="35"/>
      <c r="AF211" s="35"/>
      <c r="AG211" s="35"/>
      <c r="AH211" s="35"/>
      <c r="AI211" s="35"/>
    </row>
    <row r="212" spans="1:35" s="38" customFormat="1" x14ac:dyDescent="0.25">
      <c r="A212" s="35"/>
      <c r="B212" s="35" t="str">
        <f t="shared" si="1"/>
        <v>0.1  Servizi per lo sviluppo del mercato del lavoro</v>
      </c>
      <c r="C212" s="35"/>
      <c r="D212" s="35"/>
      <c r="E212" s="35"/>
      <c r="F212" s="35"/>
      <c r="G212" s="35"/>
      <c r="H212" s="35"/>
      <c r="I212" s="35"/>
      <c r="J212" s="35"/>
      <c r="K212" s="35"/>
      <c r="L212" s="35"/>
      <c r="M212" s="35"/>
      <c r="N212" s="35"/>
      <c r="O212" s="35"/>
      <c r="P212" s="35"/>
      <c r="Q212" s="35"/>
      <c r="R212" s="35"/>
      <c r="S212" s="35"/>
      <c r="T212" s="35"/>
      <c r="U212" s="35"/>
      <c r="V212" s="35"/>
      <c r="W212" s="35"/>
      <c r="X212" s="35"/>
      <c r="Y212" s="35"/>
      <c r="Z212" s="35"/>
      <c r="AA212" s="35"/>
      <c r="AB212" s="36" t="s">
        <v>128</v>
      </c>
      <c r="AC212" s="35" t="s">
        <v>178</v>
      </c>
      <c r="AD212" s="35"/>
      <c r="AE212" s="35"/>
      <c r="AF212" s="35"/>
      <c r="AG212" s="35"/>
      <c r="AH212" s="35"/>
      <c r="AI212" s="35"/>
    </row>
    <row r="213" spans="1:35" s="38" customFormat="1" x14ac:dyDescent="0.25">
      <c r="A213" s="35"/>
      <c r="B213" s="35" t="str">
        <f t="shared" si="1"/>
        <v>0.2Formazione professionale</v>
      </c>
      <c r="C213" s="35"/>
      <c r="D213" s="35"/>
      <c r="E213" s="35"/>
      <c r="F213" s="35"/>
      <c r="G213" s="35"/>
      <c r="H213" s="35"/>
      <c r="I213" s="35"/>
      <c r="J213" s="35"/>
      <c r="K213" s="35"/>
      <c r="L213" s="35"/>
      <c r="M213" s="35"/>
      <c r="N213" s="35"/>
      <c r="O213" s="35"/>
      <c r="P213" s="35"/>
      <c r="Q213" s="35"/>
      <c r="R213" s="35"/>
      <c r="S213" s="35"/>
      <c r="T213" s="35"/>
      <c r="U213" s="35"/>
      <c r="V213" s="35"/>
      <c r="W213" s="35"/>
      <c r="X213" s="35"/>
      <c r="Y213" s="35"/>
      <c r="Z213" s="35"/>
      <c r="AA213" s="35"/>
      <c r="AB213" s="36" t="s">
        <v>179</v>
      </c>
      <c r="AC213" s="35" t="s">
        <v>180</v>
      </c>
      <c r="AD213" s="35"/>
      <c r="AE213" s="35"/>
      <c r="AF213" s="35"/>
      <c r="AG213" s="35"/>
      <c r="AH213" s="35"/>
      <c r="AI213" s="35"/>
    </row>
    <row r="214" spans="1:35" s="38" customFormat="1" x14ac:dyDescent="0.25">
      <c r="A214" s="35"/>
      <c r="B214" s="35" t="str">
        <f t="shared" si="1"/>
        <v>0.3  Sostegno all'occupazione</v>
      </c>
      <c r="C214" s="35"/>
      <c r="D214" s="35"/>
      <c r="E214" s="35"/>
      <c r="F214" s="35"/>
      <c r="G214" s="35"/>
      <c r="H214" s="35"/>
      <c r="I214" s="35"/>
      <c r="J214" s="35"/>
      <c r="K214" s="35"/>
      <c r="L214" s="35"/>
      <c r="M214" s="35"/>
      <c r="N214" s="35"/>
      <c r="O214" s="35"/>
      <c r="P214" s="35"/>
      <c r="Q214" s="35"/>
      <c r="R214" s="35"/>
      <c r="S214" s="35"/>
      <c r="T214" s="35"/>
      <c r="U214" s="35"/>
      <c r="V214" s="35"/>
      <c r="W214" s="35"/>
      <c r="X214" s="35"/>
      <c r="Y214" s="35"/>
      <c r="Z214" s="35"/>
      <c r="AA214" s="35"/>
      <c r="AB214" s="36" t="s">
        <v>165</v>
      </c>
      <c r="AC214" s="35" t="s">
        <v>181</v>
      </c>
      <c r="AD214" s="35"/>
      <c r="AE214" s="35"/>
      <c r="AF214" s="35"/>
      <c r="AG214" s="35"/>
      <c r="AH214" s="35"/>
      <c r="AI214" s="35"/>
    </row>
    <row r="215" spans="1:35" s="38" customFormat="1" x14ac:dyDescent="0.25">
      <c r="A215" s="35"/>
      <c r="B215" s="35" t="str">
        <f t="shared" si="1"/>
        <v>0.1  Sviluppo del settore agricolo e del sistema agroalimentare</v>
      </c>
      <c r="C215" s="35"/>
      <c r="D215" s="35"/>
      <c r="E215" s="35"/>
      <c r="F215" s="35"/>
      <c r="G215" s="35"/>
      <c r="H215" s="35"/>
      <c r="I215" s="35"/>
      <c r="J215" s="35"/>
      <c r="K215" s="35"/>
      <c r="L215" s="35"/>
      <c r="M215" s="35"/>
      <c r="N215" s="35"/>
      <c r="O215" s="35"/>
      <c r="P215" s="35"/>
      <c r="Q215" s="35"/>
      <c r="R215" s="35"/>
      <c r="S215" s="35"/>
      <c r="T215" s="35"/>
      <c r="U215" s="35"/>
      <c r="V215" s="35"/>
      <c r="W215" s="35"/>
      <c r="X215" s="35"/>
      <c r="Y215" s="35"/>
      <c r="Z215" s="35"/>
      <c r="AA215" s="35"/>
      <c r="AB215" s="36" t="s">
        <v>128</v>
      </c>
      <c r="AC215" s="35" t="s">
        <v>182</v>
      </c>
      <c r="AD215" s="35"/>
      <c r="AE215" s="35"/>
      <c r="AF215" s="35"/>
      <c r="AG215" s="35"/>
      <c r="AH215" s="35"/>
      <c r="AI215" s="35"/>
    </row>
    <row r="216" spans="1:35" s="38" customFormat="1" x14ac:dyDescent="0.25">
      <c r="A216" s="35"/>
      <c r="B216" s="35" t="str">
        <f t="shared" si="1"/>
        <v>0.2  Caccia e pesca</v>
      </c>
      <c r="C216" s="35"/>
      <c r="D216" s="35"/>
      <c r="E216" s="35"/>
      <c r="F216" s="35"/>
      <c r="G216" s="35"/>
      <c r="H216" s="35"/>
      <c r="I216" s="35"/>
      <c r="J216" s="35"/>
      <c r="K216" s="35"/>
      <c r="L216" s="35"/>
      <c r="M216" s="35"/>
      <c r="N216" s="35"/>
      <c r="O216" s="35"/>
      <c r="P216" s="35"/>
      <c r="Q216" s="35"/>
      <c r="R216" s="35"/>
      <c r="S216" s="35"/>
      <c r="T216" s="35"/>
      <c r="U216" s="35"/>
      <c r="V216" s="35"/>
      <c r="W216" s="35"/>
      <c r="X216" s="35"/>
      <c r="Y216" s="35"/>
      <c r="Z216" s="35"/>
      <c r="AA216" s="35"/>
      <c r="AB216" s="36" t="s">
        <v>163</v>
      </c>
      <c r="AC216" s="35" t="s">
        <v>183</v>
      </c>
      <c r="AD216" s="35"/>
      <c r="AE216" s="35"/>
      <c r="AF216" s="35"/>
      <c r="AG216" s="35"/>
      <c r="AH216" s="35"/>
      <c r="AI216" s="35"/>
    </row>
    <row r="217" spans="1:35" s="38" customFormat="1" x14ac:dyDescent="0.25">
      <c r="A217" s="35"/>
      <c r="B217" s="35" t="str">
        <f t="shared" si="1"/>
        <v>0.1  Fonti energetiche</v>
      </c>
      <c r="C217" s="35"/>
      <c r="D217" s="35"/>
      <c r="E217" s="35"/>
      <c r="F217" s="35"/>
      <c r="G217" s="35"/>
      <c r="H217" s="35"/>
      <c r="I217" s="35"/>
      <c r="J217" s="35"/>
      <c r="K217" s="35"/>
      <c r="L217" s="35"/>
      <c r="M217" s="35"/>
      <c r="N217" s="35"/>
      <c r="O217" s="35"/>
      <c r="P217" s="35"/>
      <c r="Q217" s="35"/>
      <c r="R217" s="35"/>
      <c r="S217" s="35"/>
      <c r="T217" s="35"/>
      <c r="U217" s="35"/>
      <c r="V217" s="35"/>
      <c r="W217" s="35"/>
      <c r="X217" s="35"/>
      <c r="Y217" s="35"/>
      <c r="Z217" s="35"/>
      <c r="AA217" s="35"/>
      <c r="AB217" s="36" t="s">
        <v>128</v>
      </c>
      <c r="AC217" s="35" t="s">
        <v>184</v>
      </c>
      <c r="AD217" s="35"/>
      <c r="AE217" s="35"/>
      <c r="AF217" s="35"/>
      <c r="AG217" s="35"/>
      <c r="AH217" s="35"/>
      <c r="AI217" s="35"/>
    </row>
    <row r="218" spans="1:35" s="38" customFormat="1" x14ac:dyDescent="0.25">
      <c r="A218" s="35"/>
      <c r="B218" s="35" t="str">
        <f t="shared" si="1"/>
        <v>0.1  Relazioni finanziarie con le altre autonomie territoriali</v>
      </c>
      <c r="C218" s="35"/>
      <c r="D218" s="35"/>
      <c r="E218" s="35"/>
      <c r="F218" s="35"/>
      <c r="G218" s="35"/>
      <c r="H218" s="35"/>
      <c r="I218" s="35"/>
      <c r="J218" s="35"/>
      <c r="K218" s="35"/>
      <c r="L218" s="35"/>
      <c r="M218" s="35"/>
      <c r="N218" s="35"/>
      <c r="O218" s="35"/>
      <c r="P218" s="35"/>
      <c r="Q218" s="35"/>
      <c r="R218" s="35"/>
      <c r="S218" s="35"/>
      <c r="T218" s="35"/>
      <c r="U218" s="35"/>
      <c r="V218" s="35"/>
      <c r="W218" s="35"/>
      <c r="X218" s="35"/>
      <c r="Y218" s="35"/>
      <c r="Z218" s="35"/>
      <c r="AA218" s="35"/>
      <c r="AB218" s="36" t="s">
        <v>128</v>
      </c>
      <c r="AC218" s="35" t="s">
        <v>185</v>
      </c>
      <c r="AD218" s="35"/>
      <c r="AE218" s="35"/>
      <c r="AF218" s="35"/>
      <c r="AG218" s="35"/>
      <c r="AH218" s="35"/>
      <c r="AI218" s="35"/>
    </row>
    <row r="219" spans="1:35" s="38" customFormat="1" x14ac:dyDescent="0.25">
      <c r="A219" s="35"/>
      <c r="B219" s="35"/>
      <c r="C219" s="35"/>
      <c r="D219" s="35"/>
      <c r="E219" s="35"/>
      <c r="F219" s="35"/>
      <c r="G219" s="35"/>
      <c r="H219" s="35"/>
      <c r="I219" s="35"/>
      <c r="J219" s="35"/>
      <c r="K219" s="35"/>
      <c r="L219" s="35"/>
      <c r="M219" s="35"/>
      <c r="N219" s="35"/>
      <c r="O219" s="35"/>
      <c r="P219" s="35"/>
      <c r="Q219" s="35"/>
      <c r="R219" s="35"/>
      <c r="S219" s="35"/>
      <c r="T219" s="35"/>
      <c r="U219" s="35"/>
      <c r="V219" s="35"/>
      <c r="W219" s="35"/>
      <c r="X219" s="35"/>
      <c r="Y219" s="35"/>
      <c r="Z219" s="35"/>
      <c r="AA219" s="35"/>
      <c r="AB219" s="36"/>
      <c r="AC219" s="35"/>
      <c r="AD219" s="35"/>
      <c r="AE219" s="35"/>
      <c r="AF219" s="35"/>
      <c r="AG219" s="35"/>
      <c r="AH219" s="35"/>
      <c r="AI219" s="35"/>
    </row>
    <row r="220" spans="1:35" s="38" customFormat="1" x14ac:dyDescent="0.25">
      <c r="A220" s="35"/>
      <c r="B220" s="35"/>
      <c r="C220" s="35"/>
      <c r="D220" s="35"/>
      <c r="E220" s="35"/>
      <c r="F220" s="35"/>
      <c r="G220" s="35"/>
      <c r="H220" s="35"/>
      <c r="I220" s="35"/>
      <c r="J220" s="35"/>
      <c r="K220" s="35"/>
      <c r="L220" s="35"/>
      <c r="M220" s="35"/>
      <c r="N220" s="35"/>
      <c r="O220" s="35"/>
      <c r="P220" s="35"/>
      <c r="Q220" s="35"/>
      <c r="R220" s="35"/>
      <c r="S220" s="35"/>
      <c r="T220" s="35"/>
      <c r="U220" s="35"/>
      <c r="V220" s="35"/>
      <c r="W220" s="35"/>
      <c r="X220" s="35"/>
      <c r="Y220" s="35"/>
      <c r="Z220" s="35"/>
      <c r="AA220" s="35"/>
      <c r="AB220" s="36"/>
      <c r="AC220" s="35"/>
      <c r="AD220" s="35"/>
      <c r="AE220" s="35"/>
      <c r="AF220" s="35"/>
      <c r="AG220" s="35"/>
      <c r="AH220" s="35"/>
      <c r="AI220" s="35"/>
    </row>
    <row r="221" spans="1:35" s="38" customFormat="1" x14ac:dyDescent="0.25">
      <c r="A221" s="35"/>
      <c r="B221" s="35"/>
      <c r="C221" s="35"/>
      <c r="D221" s="35"/>
      <c r="E221" s="35"/>
      <c r="F221" s="35"/>
      <c r="G221" s="35"/>
      <c r="H221" s="35"/>
      <c r="I221" s="35"/>
      <c r="J221" s="35"/>
      <c r="K221" s="35"/>
      <c r="L221" s="35"/>
      <c r="M221" s="35"/>
      <c r="N221" s="35"/>
      <c r="O221" s="35"/>
      <c r="P221" s="35"/>
      <c r="Q221" s="35"/>
      <c r="R221" s="35"/>
      <c r="S221" s="35"/>
      <c r="T221" s="35"/>
      <c r="U221" s="35"/>
      <c r="V221" s="35"/>
      <c r="W221" s="35"/>
      <c r="X221" s="35"/>
      <c r="Y221" s="35"/>
      <c r="Z221" s="35"/>
      <c r="AA221" s="35"/>
      <c r="AB221" s="36"/>
      <c r="AC221" s="35"/>
      <c r="AD221" s="35"/>
      <c r="AE221" s="35"/>
      <c r="AF221" s="35"/>
      <c r="AG221" s="35"/>
      <c r="AH221" s="35"/>
      <c r="AI221" s="35"/>
    </row>
    <row r="222" spans="1:35" s="38" customFormat="1" x14ac:dyDescent="0.25">
      <c r="A222" s="35"/>
      <c r="B222" s="35"/>
      <c r="C222" s="35"/>
      <c r="D222" s="35"/>
      <c r="E222" s="35"/>
      <c r="F222" s="35"/>
      <c r="G222" s="35"/>
      <c r="H222" s="35"/>
      <c r="I222" s="35"/>
      <c r="J222" s="35"/>
      <c r="K222" s="35"/>
      <c r="L222" s="35"/>
      <c r="M222" s="35"/>
      <c r="N222" s="35"/>
      <c r="O222" s="35"/>
      <c r="P222" s="35"/>
      <c r="Q222" s="35"/>
      <c r="R222" s="35"/>
      <c r="S222" s="35"/>
      <c r="T222" s="35"/>
      <c r="U222" s="35"/>
      <c r="V222" s="35"/>
      <c r="W222" s="35"/>
      <c r="X222" s="35"/>
      <c r="Y222" s="35"/>
      <c r="Z222" s="35"/>
      <c r="AA222" s="35"/>
      <c r="AB222" s="36"/>
      <c r="AC222" s="35"/>
      <c r="AD222" s="35"/>
      <c r="AE222" s="35"/>
      <c r="AF222" s="35"/>
      <c r="AG222" s="35"/>
      <c r="AH222" s="35"/>
      <c r="AI222" s="35"/>
    </row>
    <row r="223" spans="1:35" s="38" customFormat="1" x14ac:dyDescent="0.25">
      <c r="A223" s="35"/>
      <c r="B223" s="35"/>
      <c r="C223" s="35"/>
      <c r="D223" s="35"/>
      <c r="E223" s="35"/>
      <c r="F223" s="35"/>
      <c r="G223" s="35"/>
      <c r="H223" s="35"/>
      <c r="I223" s="35"/>
      <c r="J223" s="35"/>
      <c r="K223" s="35"/>
      <c r="L223" s="35"/>
      <c r="M223" s="35"/>
      <c r="N223" s="35"/>
      <c r="O223" s="35"/>
      <c r="P223" s="35"/>
      <c r="Q223" s="35"/>
      <c r="R223" s="35"/>
      <c r="S223" s="35"/>
      <c r="T223" s="35"/>
      <c r="U223" s="35"/>
      <c r="V223" s="35"/>
      <c r="W223" s="35"/>
      <c r="X223" s="35"/>
      <c r="Y223" s="35"/>
      <c r="Z223" s="35"/>
      <c r="AA223" s="35"/>
      <c r="AB223" s="36"/>
      <c r="AC223" s="35"/>
      <c r="AD223" s="35"/>
      <c r="AE223" s="35"/>
      <c r="AF223" s="35"/>
      <c r="AG223" s="35"/>
      <c r="AH223" s="35"/>
      <c r="AI223" s="35"/>
    </row>
    <row r="224" spans="1:35" s="38" customFormat="1" x14ac:dyDescent="0.25">
      <c r="A224" s="35"/>
      <c r="B224" s="35"/>
      <c r="C224" s="35"/>
      <c r="D224" s="35"/>
      <c r="E224" s="35"/>
      <c r="F224" s="35"/>
      <c r="G224" s="35"/>
      <c r="H224" s="35"/>
      <c r="I224" s="35"/>
      <c r="J224" s="35"/>
      <c r="K224" s="35"/>
      <c r="L224" s="35"/>
      <c r="M224" s="35"/>
      <c r="N224" s="35"/>
      <c r="O224" s="35"/>
      <c r="P224" s="35"/>
      <c r="Q224" s="35"/>
      <c r="R224" s="35"/>
      <c r="S224" s="35"/>
      <c r="T224" s="35"/>
      <c r="U224" s="35"/>
      <c r="V224" s="35"/>
      <c r="W224" s="35"/>
      <c r="X224" s="35"/>
      <c r="Y224" s="35"/>
      <c r="Z224" s="35"/>
      <c r="AA224" s="35"/>
      <c r="AB224" s="36"/>
      <c r="AC224" s="35"/>
      <c r="AD224" s="35"/>
      <c r="AE224" s="35"/>
      <c r="AF224" s="35"/>
      <c r="AG224" s="35"/>
      <c r="AH224" s="35"/>
      <c r="AI224" s="35"/>
    </row>
    <row r="225" spans="1:35" s="38" customFormat="1" x14ac:dyDescent="0.25">
      <c r="A225" s="35"/>
      <c r="B225" s="35"/>
      <c r="C225" s="35"/>
      <c r="D225" s="35"/>
      <c r="E225" s="35"/>
      <c r="F225" s="35"/>
      <c r="G225" s="35"/>
      <c r="H225" s="35"/>
      <c r="I225" s="35"/>
      <c r="J225" s="35"/>
      <c r="K225" s="35"/>
      <c r="L225" s="35"/>
      <c r="M225" s="35"/>
      <c r="N225" s="35"/>
      <c r="O225" s="35"/>
      <c r="P225" s="35"/>
      <c r="Q225" s="35"/>
      <c r="R225" s="35"/>
      <c r="S225" s="35"/>
      <c r="T225" s="35"/>
      <c r="U225" s="35"/>
      <c r="V225" s="35"/>
      <c r="W225" s="35"/>
      <c r="X225" s="35"/>
      <c r="Y225" s="35"/>
      <c r="Z225" s="35"/>
      <c r="AA225" s="35"/>
      <c r="AB225" s="36"/>
      <c r="AC225" s="35"/>
      <c r="AD225" s="35"/>
      <c r="AE225" s="35"/>
      <c r="AF225" s="35"/>
      <c r="AG225" s="35"/>
      <c r="AH225" s="35"/>
      <c r="AI225" s="35"/>
    </row>
    <row r="226" spans="1:35" s="38" customFormat="1" x14ac:dyDescent="0.25">
      <c r="A226" s="35"/>
      <c r="B226" s="35"/>
      <c r="C226" s="35"/>
      <c r="D226" s="35"/>
      <c r="E226" s="35"/>
      <c r="F226" s="35"/>
      <c r="G226" s="35"/>
      <c r="H226" s="35"/>
      <c r="I226" s="35"/>
      <c r="J226" s="35"/>
      <c r="K226" s="35"/>
      <c r="L226" s="35"/>
      <c r="M226" s="35"/>
      <c r="N226" s="35"/>
      <c r="O226" s="35"/>
      <c r="P226" s="35"/>
      <c r="Q226" s="35"/>
      <c r="R226" s="35"/>
      <c r="S226" s="35"/>
      <c r="T226" s="35"/>
      <c r="U226" s="35"/>
      <c r="V226" s="35"/>
      <c r="W226" s="35"/>
      <c r="X226" s="35"/>
      <c r="Y226" s="35"/>
      <c r="Z226" s="35"/>
      <c r="AA226" s="35"/>
      <c r="AB226" s="36"/>
      <c r="AC226" s="35"/>
      <c r="AD226" s="35"/>
      <c r="AE226" s="35"/>
      <c r="AF226" s="35"/>
      <c r="AG226" s="35"/>
      <c r="AH226" s="35"/>
      <c r="AI226" s="35"/>
    </row>
    <row r="227" spans="1:35" s="38" customFormat="1" x14ac:dyDescent="0.25">
      <c r="A227" s="35"/>
      <c r="B227" s="35"/>
      <c r="C227" s="35"/>
      <c r="D227" s="35"/>
      <c r="E227" s="35"/>
      <c r="F227" s="35"/>
      <c r="G227" s="35"/>
      <c r="H227" s="35"/>
      <c r="I227" s="35"/>
      <c r="J227" s="35"/>
      <c r="K227" s="35"/>
      <c r="L227" s="35"/>
      <c r="M227" s="35"/>
      <c r="N227" s="35"/>
      <c r="O227" s="35"/>
      <c r="P227" s="35"/>
      <c r="Q227" s="35"/>
      <c r="R227" s="35"/>
      <c r="S227" s="35"/>
      <c r="T227" s="35"/>
      <c r="U227" s="35"/>
      <c r="V227" s="35"/>
      <c r="W227" s="35"/>
      <c r="X227" s="35"/>
      <c r="Y227" s="35"/>
      <c r="Z227" s="35"/>
      <c r="AA227" s="35"/>
      <c r="AB227" s="36"/>
      <c r="AC227" s="35"/>
      <c r="AD227" s="35"/>
      <c r="AE227" s="35"/>
      <c r="AF227" s="35"/>
      <c r="AG227" s="35"/>
      <c r="AH227" s="35"/>
      <c r="AI227" s="35"/>
    </row>
    <row r="228" spans="1:35" s="38" customFormat="1" x14ac:dyDescent="0.25">
      <c r="A228" s="35"/>
      <c r="B228" s="35"/>
      <c r="C228" s="35"/>
      <c r="D228" s="35"/>
      <c r="E228" s="35"/>
      <c r="F228" s="35"/>
      <c r="G228" s="35"/>
      <c r="H228" s="35"/>
      <c r="I228" s="35"/>
      <c r="J228" s="35"/>
      <c r="K228" s="35"/>
      <c r="L228" s="35"/>
      <c r="M228" s="35"/>
      <c r="N228" s="35"/>
      <c r="O228" s="35"/>
      <c r="P228" s="35"/>
      <c r="Q228" s="35"/>
      <c r="R228" s="35"/>
      <c r="S228" s="35"/>
      <c r="T228" s="35"/>
      <c r="U228" s="35"/>
      <c r="V228" s="35"/>
      <c r="W228" s="35"/>
      <c r="X228" s="35"/>
      <c r="Y228" s="35"/>
      <c r="Z228" s="35"/>
      <c r="AA228" s="35"/>
      <c r="AB228" s="36"/>
      <c r="AC228" s="35"/>
      <c r="AD228" s="35"/>
      <c r="AE228" s="35"/>
      <c r="AF228" s="35"/>
      <c r="AG228" s="35"/>
      <c r="AH228" s="35"/>
      <c r="AI228" s="35"/>
    </row>
    <row r="229" spans="1:35" s="38" customFormat="1" x14ac:dyDescent="0.25">
      <c r="A229" s="35"/>
      <c r="B229" s="35"/>
      <c r="C229" s="35"/>
      <c r="D229" s="35"/>
      <c r="E229" s="35"/>
      <c r="F229" s="35"/>
      <c r="G229" s="35"/>
      <c r="H229" s="35"/>
      <c r="I229" s="35"/>
      <c r="J229" s="35"/>
      <c r="K229" s="35"/>
      <c r="L229" s="35"/>
      <c r="M229" s="35"/>
      <c r="N229" s="35"/>
      <c r="O229" s="35"/>
      <c r="P229" s="35"/>
      <c r="Q229" s="35"/>
      <c r="R229" s="35"/>
      <c r="S229" s="35"/>
      <c r="T229" s="35"/>
      <c r="U229" s="35"/>
      <c r="V229" s="35"/>
      <c r="W229" s="35"/>
      <c r="X229" s="35"/>
      <c r="Y229" s="35"/>
      <c r="Z229" s="35"/>
      <c r="AA229" s="35"/>
      <c r="AB229" s="36"/>
      <c r="AC229" s="35"/>
      <c r="AD229" s="35"/>
      <c r="AE229" s="35"/>
      <c r="AF229" s="35"/>
      <c r="AG229" s="35"/>
      <c r="AH229" s="35"/>
      <c r="AI229" s="35"/>
    </row>
    <row r="230" spans="1:35" s="38" customFormat="1" x14ac:dyDescent="0.25">
      <c r="A230" s="35"/>
      <c r="B230" s="35"/>
      <c r="C230" s="35"/>
      <c r="D230" s="35"/>
      <c r="E230" s="35"/>
      <c r="F230" s="35"/>
      <c r="G230" s="35"/>
      <c r="H230" s="35"/>
      <c r="I230" s="35"/>
      <c r="J230" s="35"/>
      <c r="K230" s="35"/>
      <c r="L230" s="35"/>
      <c r="M230" s="35"/>
      <c r="N230" s="35"/>
      <c r="O230" s="35"/>
      <c r="P230" s="35"/>
      <c r="Q230" s="35"/>
      <c r="R230" s="35"/>
      <c r="S230" s="35"/>
      <c r="T230" s="35"/>
      <c r="U230" s="35"/>
      <c r="V230" s="35"/>
      <c r="W230" s="35"/>
      <c r="X230" s="35"/>
      <c r="Y230" s="35"/>
      <c r="Z230" s="35"/>
      <c r="AA230" s="35"/>
      <c r="AB230" s="36"/>
      <c r="AC230" s="35"/>
      <c r="AD230" s="35"/>
      <c r="AE230" s="35"/>
      <c r="AF230" s="35"/>
      <c r="AG230" s="35"/>
      <c r="AH230" s="35"/>
      <c r="AI230" s="35"/>
    </row>
    <row r="231" spans="1:35" s="38" customFormat="1" x14ac:dyDescent="0.25">
      <c r="A231" s="35"/>
      <c r="B231" s="35"/>
      <c r="C231" s="35"/>
      <c r="D231" s="35"/>
      <c r="E231" s="35"/>
      <c r="F231" s="35"/>
      <c r="G231" s="35"/>
      <c r="H231" s="35"/>
      <c r="I231" s="35"/>
      <c r="J231" s="35"/>
      <c r="K231" s="35"/>
      <c r="L231" s="35"/>
      <c r="M231" s="35"/>
      <c r="N231" s="35"/>
      <c r="O231" s="35"/>
      <c r="P231" s="35"/>
      <c r="Q231" s="35"/>
      <c r="R231" s="35"/>
      <c r="S231" s="35"/>
      <c r="T231" s="35"/>
      <c r="U231" s="35"/>
      <c r="V231" s="35"/>
      <c r="W231" s="35"/>
      <c r="X231" s="35"/>
      <c r="Y231" s="35"/>
      <c r="Z231" s="35"/>
      <c r="AA231" s="35"/>
      <c r="AB231" s="36"/>
      <c r="AC231" s="35"/>
      <c r="AD231" s="35"/>
      <c r="AE231" s="35"/>
      <c r="AF231" s="35"/>
      <c r="AG231" s="35"/>
      <c r="AH231" s="35"/>
      <c r="AI231" s="35"/>
    </row>
    <row r="232" spans="1:35" s="38" customFormat="1" x14ac:dyDescent="0.25">
      <c r="A232" s="35"/>
      <c r="B232" s="35"/>
      <c r="C232" s="35"/>
      <c r="D232" s="35"/>
      <c r="E232" s="35"/>
      <c r="F232" s="35"/>
      <c r="G232" s="35"/>
      <c r="H232" s="35"/>
      <c r="I232" s="35"/>
      <c r="J232" s="35"/>
      <c r="K232" s="35"/>
      <c r="L232" s="35"/>
      <c r="M232" s="35"/>
      <c r="N232" s="35"/>
      <c r="O232" s="35"/>
      <c r="P232" s="35"/>
      <c r="Q232" s="35"/>
      <c r="R232" s="35"/>
      <c r="S232" s="35"/>
      <c r="T232" s="35"/>
      <c r="U232" s="35"/>
      <c r="V232" s="35"/>
      <c r="W232" s="35"/>
      <c r="X232" s="35"/>
      <c r="Y232" s="35"/>
      <c r="Z232" s="35"/>
      <c r="AA232" s="35"/>
      <c r="AB232" s="36"/>
      <c r="AC232" s="35"/>
      <c r="AD232" s="35"/>
      <c r="AE232" s="35"/>
      <c r="AF232" s="35"/>
      <c r="AG232" s="35"/>
      <c r="AH232" s="35"/>
      <c r="AI232" s="35"/>
    </row>
    <row r="233" spans="1:35" s="38" customFormat="1" x14ac:dyDescent="0.25">
      <c r="A233" s="35"/>
      <c r="B233" s="35"/>
      <c r="C233" s="35"/>
      <c r="D233" s="35"/>
      <c r="E233" s="35"/>
      <c r="F233" s="35"/>
      <c r="G233" s="35"/>
      <c r="H233" s="35"/>
      <c r="I233" s="35"/>
      <c r="J233" s="35"/>
      <c r="K233" s="35"/>
      <c r="L233" s="35"/>
      <c r="M233" s="35"/>
      <c r="N233" s="35"/>
      <c r="O233" s="35"/>
      <c r="P233" s="35"/>
      <c r="Q233" s="35"/>
      <c r="R233" s="35"/>
      <c r="S233" s="35"/>
      <c r="T233" s="35"/>
      <c r="U233" s="35"/>
      <c r="V233" s="35"/>
      <c r="W233" s="35"/>
      <c r="X233" s="35"/>
      <c r="Y233" s="35"/>
      <c r="Z233" s="35"/>
      <c r="AA233" s="35"/>
      <c r="AB233" s="36"/>
      <c r="AC233" s="35"/>
      <c r="AD233" s="35"/>
      <c r="AE233" s="35"/>
      <c r="AF233" s="35"/>
      <c r="AG233" s="35"/>
      <c r="AH233" s="35"/>
      <c r="AI233" s="35"/>
    </row>
    <row r="234" spans="1:35" s="38" customFormat="1" x14ac:dyDescent="0.25">
      <c r="A234" s="35"/>
      <c r="B234" s="35"/>
      <c r="C234" s="35"/>
      <c r="D234" s="35"/>
      <c r="E234" s="35"/>
      <c r="F234" s="35"/>
      <c r="G234" s="35"/>
      <c r="H234" s="35"/>
      <c r="I234" s="35"/>
      <c r="J234" s="35"/>
      <c r="K234" s="35"/>
      <c r="L234" s="35"/>
      <c r="M234" s="35"/>
      <c r="N234" s="35"/>
      <c r="O234" s="35"/>
      <c r="P234" s="35"/>
      <c r="Q234" s="35"/>
      <c r="R234" s="35"/>
      <c r="S234" s="35"/>
      <c r="T234" s="35"/>
      <c r="U234" s="35"/>
      <c r="V234" s="35"/>
      <c r="W234" s="35"/>
      <c r="X234" s="35"/>
      <c r="Y234" s="35"/>
      <c r="Z234" s="35"/>
      <c r="AA234" s="35"/>
      <c r="AB234" s="36"/>
      <c r="AC234" s="35"/>
      <c r="AD234" s="35"/>
      <c r="AE234" s="35"/>
      <c r="AF234" s="35"/>
      <c r="AG234" s="35"/>
      <c r="AH234" s="35"/>
      <c r="AI234" s="35"/>
    </row>
    <row r="235" spans="1:35" s="38" customFormat="1" x14ac:dyDescent="0.25">
      <c r="A235" s="35"/>
      <c r="B235" s="35"/>
      <c r="C235" s="35"/>
      <c r="D235" s="35"/>
      <c r="E235" s="35"/>
      <c r="F235" s="35"/>
      <c r="G235" s="35"/>
      <c r="H235" s="35"/>
      <c r="I235" s="35"/>
      <c r="J235" s="35"/>
      <c r="K235" s="35"/>
      <c r="L235" s="35"/>
      <c r="M235" s="35"/>
      <c r="N235" s="35"/>
      <c r="O235" s="35"/>
      <c r="P235" s="35"/>
      <c r="Q235" s="35"/>
      <c r="R235" s="35"/>
      <c r="S235" s="35"/>
      <c r="T235" s="35"/>
      <c r="U235" s="35"/>
      <c r="V235" s="35"/>
      <c r="W235" s="35"/>
      <c r="X235" s="35"/>
      <c r="Y235" s="35"/>
      <c r="Z235" s="35"/>
      <c r="AA235" s="35"/>
      <c r="AB235" s="36"/>
      <c r="AC235" s="35"/>
      <c r="AD235" s="35"/>
      <c r="AE235" s="35"/>
      <c r="AF235" s="35"/>
      <c r="AG235" s="35"/>
      <c r="AH235" s="35"/>
      <c r="AI235" s="35"/>
    </row>
    <row r="236" spans="1:35" s="38" customFormat="1" x14ac:dyDescent="0.25">
      <c r="A236" s="35"/>
      <c r="B236" s="35"/>
      <c r="C236" s="35"/>
      <c r="D236" s="35"/>
      <c r="E236" s="35"/>
      <c r="F236" s="35"/>
      <c r="G236" s="35"/>
      <c r="H236" s="35"/>
      <c r="I236" s="35"/>
      <c r="J236" s="35"/>
      <c r="K236" s="35"/>
      <c r="L236" s="35"/>
      <c r="M236" s="35"/>
      <c r="N236" s="35"/>
      <c r="O236" s="35"/>
      <c r="P236" s="35"/>
      <c r="Q236" s="35"/>
      <c r="R236" s="35"/>
      <c r="S236" s="35"/>
      <c r="T236" s="35"/>
      <c r="U236" s="35"/>
      <c r="V236" s="35"/>
      <c r="W236" s="35"/>
      <c r="X236" s="35"/>
      <c r="Y236" s="35"/>
      <c r="Z236" s="35"/>
      <c r="AA236" s="35"/>
      <c r="AB236" s="36"/>
      <c r="AC236" s="35"/>
      <c r="AD236" s="35"/>
      <c r="AE236" s="35"/>
      <c r="AF236" s="35"/>
      <c r="AG236" s="35"/>
      <c r="AH236" s="35"/>
      <c r="AI236" s="35"/>
    </row>
    <row r="237" spans="1:35" x14ac:dyDescent="0.25">
      <c r="AA237" s="35"/>
      <c r="AB237" s="36"/>
      <c r="AH237" s="35"/>
      <c r="AI237" s="35"/>
    </row>
    <row r="238" spans="1:35" x14ac:dyDescent="0.25">
      <c r="AA238" s="35"/>
      <c r="AB238" s="36"/>
      <c r="AH238" s="35"/>
      <c r="AI238" s="35"/>
    </row>
    <row r="239" spans="1:35" x14ac:dyDescent="0.25">
      <c r="AA239" s="35"/>
      <c r="AB239" s="36"/>
      <c r="AH239" s="35"/>
      <c r="AI239" s="35"/>
    </row>
    <row r="240" spans="1:35" x14ac:dyDescent="0.25">
      <c r="AA240" s="35"/>
      <c r="AB240" s="36"/>
      <c r="AH240" s="35"/>
      <c r="AI240" s="35"/>
    </row>
    <row r="241" spans="27:35" x14ac:dyDescent="0.25">
      <c r="AA241" s="35"/>
      <c r="AB241" s="36"/>
      <c r="AH241" s="35"/>
      <c r="AI241" s="35"/>
    </row>
    <row r="242" spans="27:35" x14ac:dyDescent="0.25">
      <c r="AA242" s="35"/>
      <c r="AB242" s="36"/>
      <c r="AH242" s="35"/>
      <c r="AI242" s="35"/>
    </row>
    <row r="243" spans="27:35" x14ac:dyDescent="0.25">
      <c r="AA243" s="35"/>
      <c r="AB243" s="36"/>
      <c r="AH243" s="35"/>
      <c r="AI243" s="35"/>
    </row>
    <row r="244" spans="27:35" x14ac:dyDescent="0.25">
      <c r="AA244" s="35"/>
      <c r="AB244" s="36"/>
      <c r="AH244" s="35"/>
      <c r="AI244" s="35"/>
    </row>
    <row r="245" spans="27:35" x14ac:dyDescent="0.25">
      <c r="AA245" s="35"/>
      <c r="AB245" s="36"/>
      <c r="AH245" s="35"/>
      <c r="AI245" s="35"/>
    </row>
    <row r="246" spans="27:35" x14ac:dyDescent="0.25">
      <c r="AA246" s="35"/>
      <c r="AB246" s="36"/>
      <c r="AH246" s="35"/>
      <c r="AI246" s="35"/>
    </row>
    <row r="247" spans="27:35" x14ac:dyDescent="0.25">
      <c r="AA247" s="35"/>
      <c r="AB247" s="36"/>
      <c r="AH247" s="35"/>
      <c r="AI247" s="35"/>
    </row>
    <row r="248" spans="27:35" x14ac:dyDescent="0.25">
      <c r="AA248" s="35"/>
      <c r="AB248" s="36"/>
      <c r="AH248" s="35"/>
      <c r="AI248" s="35"/>
    </row>
    <row r="249" spans="27:35" x14ac:dyDescent="0.25">
      <c r="AA249" s="35"/>
      <c r="AB249" s="36"/>
      <c r="AH249" s="35"/>
      <c r="AI249" s="35"/>
    </row>
    <row r="250" spans="27:35" x14ac:dyDescent="0.25">
      <c r="AA250" s="35"/>
      <c r="AB250" s="36"/>
      <c r="AH250" s="35"/>
      <c r="AI250" s="35"/>
    </row>
    <row r="251" spans="27:35" x14ac:dyDescent="0.25">
      <c r="AA251" s="35"/>
      <c r="AB251" s="36"/>
      <c r="AH251" s="35"/>
      <c r="AI251" s="35"/>
    </row>
    <row r="252" spans="27:35" x14ac:dyDescent="0.25">
      <c r="AA252" s="35"/>
      <c r="AB252" s="36"/>
      <c r="AH252" s="35"/>
      <c r="AI252" s="35"/>
    </row>
    <row r="253" spans="27:35" x14ac:dyDescent="0.25">
      <c r="AA253" s="35"/>
      <c r="AB253" s="36"/>
      <c r="AH253" s="35"/>
      <c r="AI253" s="35"/>
    </row>
    <row r="254" spans="27:35" x14ac:dyDescent="0.25">
      <c r="AA254" s="35"/>
      <c r="AB254" s="36"/>
      <c r="AH254" s="35"/>
      <c r="AI254" s="35"/>
    </row>
    <row r="255" spans="27:35" x14ac:dyDescent="0.25">
      <c r="AA255" s="35"/>
      <c r="AB255" s="36"/>
      <c r="AH255" s="35"/>
      <c r="AI255" s="35"/>
    </row>
    <row r="256" spans="27:35" x14ac:dyDescent="0.25">
      <c r="AA256" s="35"/>
      <c r="AB256" s="36"/>
      <c r="AH256" s="35"/>
      <c r="AI256" s="35"/>
    </row>
    <row r="257" spans="27:35" x14ac:dyDescent="0.25">
      <c r="AA257" s="35"/>
      <c r="AB257" s="36"/>
      <c r="AH257" s="35"/>
      <c r="AI257" s="35"/>
    </row>
    <row r="258" spans="27:35" x14ac:dyDescent="0.25">
      <c r="AA258" s="35"/>
      <c r="AB258" s="36"/>
      <c r="AH258" s="35"/>
      <c r="AI258" s="35"/>
    </row>
    <row r="259" spans="27:35" x14ac:dyDescent="0.25">
      <c r="AA259" s="35"/>
      <c r="AB259" s="36"/>
      <c r="AH259" s="35"/>
      <c r="AI259" s="35"/>
    </row>
    <row r="260" spans="27:35" x14ac:dyDescent="0.25">
      <c r="AA260" s="35"/>
      <c r="AB260" s="36"/>
      <c r="AH260" s="35"/>
      <c r="AI260" s="35"/>
    </row>
    <row r="261" spans="27:35" x14ac:dyDescent="0.25">
      <c r="AA261" s="35"/>
      <c r="AB261" s="36"/>
      <c r="AH261" s="35"/>
      <c r="AI261" s="35"/>
    </row>
    <row r="262" spans="27:35" x14ac:dyDescent="0.25">
      <c r="AA262" s="35"/>
      <c r="AB262" s="36"/>
      <c r="AH262" s="35"/>
      <c r="AI262" s="35"/>
    </row>
    <row r="263" spans="27:35" x14ac:dyDescent="0.25">
      <c r="AA263" s="35"/>
      <c r="AB263" s="36"/>
      <c r="AH263" s="35"/>
      <c r="AI263" s="35"/>
    </row>
    <row r="264" spans="27:35" x14ac:dyDescent="0.25">
      <c r="AA264" s="35"/>
      <c r="AB264" s="36"/>
      <c r="AH264" s="35"/>
      <c r="AI264" s="35"/>
    </row>
    <row r="265" spans="27:35" x14ac:dyDescent="0.25">
      <c r="AA265" s="35"/>
      <c r="AB265" s="36"/>
      <c r="AH265" s="35"/>
      <c r="AI265" s="35"/>
    </row>
    <row r="266" spans="27:35" x14ac:dyDescent="0.25">
      <c r="AA266" s="35"/>
      <c r="AB266" s="36"/>
      <c r="AH266" s="35"/>
      <c r="AI266" s="35"/>
    </row>
    <row r="267" spans="27:35" x14ac:dyDescent="0.25">
      <c r="AA267" s="35"/>
      <c r="AB267" s="36"/>
      <c r="AH267" s="35"/>
      <c r="AI267" s="35"/>
    </row>
    <row r="268" spans="27:35" x14ac:dyDescent="0.25">
      <c r="AA268" s="35"/>
      <c r="AB268" s="36"/>
      <c r="AH268" s="35"/>
      <c r="AI268" s="35"/>
    </row>
    <row r="269" spans="27:35" x14ac:dyDescent="0.25">
      <c r="AA269" s="35"/>
      <c r="AB269" s="36"/>
      <c r="AH269" s="35"/>
      <c r="AI269" s="35"/>
    </row>
    <row r="270" spans="27:35" x14ac:dyDescent="0.25">
      <c r="AA270" s="35"/>
      <c r="AB270" s="36"/>
      <c r="AH270" s="35"/>
      <c r="AI270" s="35"/>
    </row>
    <row r="271" spans="27:35" x14ac:dyDescent="0.25">
      <c r="AA271" s="35"/>
      <c r="AB271" s="36"/>
      <c r="AH271" s="35"/>
      <c r="AI271" s="35"/>
    </row>
    <row r="272" spans="27:35" x14ac:dyDescent="0.25">
      <c r="AA272" s="35"/>
      <c r="AB272" s="36"/>
      <c r="AH272" s="35"/>
      <c r="AI272" s="35"/>
    </row>
    <row r="273" spans="27:35" x14ac:dyDescent="0.25">
      <c r="AA273" s="35"/>
      <c r="AB273" s="36"/>
      <c r="AH273" s="35"/>
      <c r="AI273" s="35"/>
    </row>
    <row r="274" spans="27:35" x14ac:dyDescent="0.25">
      <c r="AA274" s="35"/>
      <c r="AB274" s="36"/>
      <c r="AH274" s="35"/>
      <c r="AI274" s="35"/>
    </row>
    <row r="275" spans="27:35" x14ac:dyDescent="0.25">
      <c r="AA275" s="35"/>
      <c r="AB275" s="36"/>
      <c r="AH275" s="35"/>
      <c r="AI275" s="35"/>
    </row>
    <row r="276" spans="27:35" x14ac:dyDescent="0.25">
      <c r="AA276" s="35"/>
      <c r="AB276" s="36"/>
      <c r="AH276" s="35"/>
      <c r="AI276" s="35"/>
    </row>
    <row r="277" spans="27:35" x14ac:dyDescent="0.25">
      <c r="AA277" s="35"/>
      <c r="AB277" s="36"/>
      <c r="AH277" s="35"/>
      <c r="AI277" s="35"/>
    </row>
    <row r="278" spans="27:35" x14ac:dyDescent="0.25">
      <c r="AA278" s="35"/>
      <c r="AB278" s="36"/>
      <c r="AH278" s="35"/>
      <c r="AI278" s="35"/>
    </row>
    <row r="279" spans="27:35" x14ac:dyDescent="0.25">
      <c r="AA279" s="35"/>
      <c r="AB279" s="36"/>
      <c r="AH279" s="35"/>
      <c r="AI279" s="35"/>
    </row>
    <row r="280" spans="27:35" x14ac:dyDescent="0.25">
      <c r="AA280" s="35"/>
      <c r="AB280" s="36"/>
      <c r="AH280" s="35"/>
      <c r="AI280" s="35"/>
    </row>
    <row r="281" spans="27:35" x14ac:dyDescent="0.25">
      <c r="AA281" s="35"/>
      <c r="AB281" s="36"/>
      <c r="AH281" s="35"/>
      <c r="AI281" s="35"/>
    </row>
    <row r="282" spans="27:35" x14ac:dyDescent="0.25">
      <c r="AA282" s="35"/>
      <c r="AB282" s="36"/>
      <c r="AH282" s="35"/>
      <c r="AI282" s="35"/>
    </row>
    <row r="283" spans="27:35" x14ac:dyDescent="0.25">
      <c r="AA283" s="35"/>
      <c r="AB283" s="36"/>
      <c r="AH283" s="35"/>
      <c r="AI283" s="35"/>
    </row>
    <row r="284" spans="27:35" x14ac:dyDescent="0.25">
      <c r="AA284" s="35"/>
      <c r="AB284" s="36"/>
      <c r="AH284" s="35"/>
      <c r="AI284" s="35"/>
    </row>
    <row r="285" spans="27:35" x14ac:dyDescent="0.25">
      <c r="AA285" s="35"/>
      <c r="AB285" s="36"/>
      <c r="AH285" s="35"/>
      <c r="AI285" s="35"/>
    </row>
    <row r="286" spans="27:35" x14ac:dyDescent="0.25">
      <c r="AA286" s="35"/>
      <c r="AB286" s="36"/>
      <c r="AH286" s="35"/>
      <c r="AI286" s="35"/>
    </row>
    <row r="287" spans="27:35" x14ac:dyDescent="0.25">
      <c r="AA287" s="35"/>
      <c r="AB287" s="36"/>
      <c r="AH287" s="35"/>
      <c r="AI287" s="35"/>
    </row>
    <row r="288" spans="27:35" x14ac:dyDescent="0.25">
      <c r="AA288" s="35"/>
      <c r="AB288" s="36"/>
      <c r="AH288" s="35"/>
      <c r="AI288" s="35"/>
    </row>
    <row r="289" spans="27:35" x14ac:dyDescent="0.25">
      <c r="AA289" s="35"/>
      <c r="AB289" s="36"/>
      <c r="AH289" s="35"/>
      <c r="AI289" s="35"/>
    </row>
    <row r="290" spans="27:35" x14ac:dyDescent="0.25">
      <c r="AA290" s="35"/>
      <c r="AB290" s="36"/>
      <c r="AH290" s="35"/>
      <c r="AI290" s="35"/>
    </row>
    <row r="291" spans="27:35" x14ac:dyDescent="0.25">
      <c r="AA291" s="35"/>
      <c r="AB291" s="36"/>
      <c r="AH291" s="35"/>
      <c r="AI291" s="35"/>
    </row>
    <row r="292" spans="27:35" x14ac:dyDescent="0.25">
      <c r="AA292" s="35"/>
      <c r="AB292" s="36"/>
      <c r="AH292" s="35"/>
      <c r="AI292" s="35"/>
    </row>
    <row r="293" spans="27:35" x14ac:dyDescent="0.25">
      <c r="AA293" s="35"/>
      <c r="AB293" s="36"/>
      <c r="AH293" s="35"/>
      <c r="AI293" s="35"/>
    </row>
    <row r="294" spans="27:35" x14ac:dyDescent="0.25">
      <c r="AA294" s="35"/>
      <c r="AB294" s="36"/>
      <c r="AH294" s="35"/>
      <c r="AI294" s="35"/>
    </row>
    <row r="295" spans="27:35" x14ac:dyDescent="0.25">
      <c r="AA295" s="35"/>
      <c r="AB295" s="36"/>
      <c r="AH295" s="35"/>
      <c r="AI295" s="35"/>
    </row>
    <row r="296" spans="27:35" x14ac:dyDescent="0.25">
      <c r="AA296" s="35"/>
      <c r="AB296" s="36"/>
      <c r="AH296" s="35"/>
      <c r="AI296" s="35"/>
    </row>
    <row r="297" spans="27:35" x14ac:dyDescent="0.25">
      <c r="AA297" s="35"/>
      <c r="AB297" s="36"/>
      <c r="AH297" s="35"/>
      <c r="AI297" s="35"/>
    </row>
    <row r="298" spans="27:35" x14ac:dyDescent="0.25">
      <c r="AA298" s="35"/>
      <c r="AB298" s="36"/>
      <c r="AH298" s="35"/>
      <c r="AI298" s="35"/>
    </row>
    <row r="299" spans="27:35" x14ac:dyDescent="0.25">
      <c r="AA299" s="35"/>
      <c r="AB299" s="36"/>
      <c r="AH299" s="35"/>
      <c r="AI299" s="35"/>
    </row>
    <row r="300" spans="27:35" x14ac:dyDescent="0.25">
      <c r="AA300" s="35"/>
      <c r="AB300" s="36"/>
      <c r="AH300" s="35"/>
      <c r="AI300" s="35"/>
    </row>
    <row r="301" spans="27:35" x14ac:dyDescent="0.25">
      <c r="AA301" s="35"/>
      <c r="AB301" s="36"/>
      <c r="AH301" s="35"/>
      <c r="AI301" s="35"/>
    </row>
    <row r="302" spans="27:35" x14ac:dyDescent="0.25">
      <c r="AA302" s="35"/>
      <c r="AB302" s="36"/>
      <c r="AH302" s="35"/>
      <c r="AI302" s="35"/>
    </row>
    <row r="303" spans="27:35" x14ac:dyDescent="0.25">
      <c r="AA303" s="35"/>
      <c r="AB303" s="36"/>
      <c r="AH303" s="35"/>
      <c r="AI303" s="35"/>
    </row>
    <row r="304" spans="27:35" x14ac:dyDescent="0.25">
      <c r="AA304" s="35"/>
      <c r="AB304" s="36"/>
      <c r="AH304" s="35"/>
      <c r="AI304" s="35"/>
    </row>
    <row r="305" spans="27:35" x14ac:dyDescent="0.25">
      <c r="AA305" s="35"/>
      <c r="AB305" s="36"/>
      <c r="AH305" s="35"/>
      <c r="AI305" s="35"/>
    </row>
    <row r="306" spans="27:35" x14ac:dyDescent="0.25">
      <c r="AA306" s="35"/>
      <c r="AB306" s="36"/>
      <c r="AH306" s="35"/>
      <c r="AI306" s="35"/>
    </row>
    <row r="307" spans="27:35" x14ac:dyDescent="0.25">
      <c r="AA307" s="35"/>
      <c r="AB307" s="36"/>
      <c r="AH307" s="35"/>
      <c r="AI307" s="35"/>
    </row>
    <row r="308" spans="27:35" x14ac:dyDescent="0.25">
      <c r="AA308" s="35"/>
      <c r="AB308" s="36"/>
      <c r="AH308" s="35"/>
      <c r="AI308" s="35"/>
    </row>
    <row r="309" spans="27:35" x14ac:dyDescent="0.25">
      <c r="AA309" s="35"/>
      <c r="AB309" s="36"/>
      <c r="AH309" s="35"/>
      <c r="AI309" s="35"/>
    </row>
    <row r="310" spans="27:35" x14ac:dyDescent="0.25">
      <c r="AA310" s="35"/>
      <c r="AB310" s="36"/>
      <c r="AH310" s="35"/>
      <c r="AI310" s="35"/>
    </row>
    <row r="311" spans="27:35" x14ac:dyDescent="0.25">
      <c r="AA311" s="35"/>
      <c r="AB311" s="36"/>
      <c r="AH311" s="35"/>
      <c r="AI311" s="35"/>
    </row>
    <row r="312" spans="27:35" x14ac:dyDescent="0.25">
      <c r="AA312" s="35"/>
      <c r="AB312" s="36"/>
      <c r="AH312" s="35"/>
      <c r="AI312" s="35"/>
    </row>
    <row r="313" spans="27:35" x14ac:dyDescent="0.25">
      <c r="AA313" s="35"/>
      <c r="AB313" s="36"/>
      <c r="AH313" s="35"/>
      <c r="AI313" s="35"/>
    </row>
    <row r="314" spans="27:35" x14ac:dyDescent="0.25">
      <c r="AA314" s="35"/>
      <c r="AB314" s="36"/>
      <c r="AH314" s="35"/>
      <c r="AI314" s="35"/>
    </row>
    <row r="315" spans="27:35" x14ac:dyDescent="0.25">
      <c r="AA315" s="35"/>
      <c r="AB315" s="36"/>
      <c r="AH315" s="35"/>
      <c r="AI315" s="35"/>
    </row>
    <row r="316" spans="27:35" x14ac:dyDescent="0.25">
      <c r="AA316" s="35"/>
      <c r="AB316" s="36"/>
      <c r="AH316" s="35"/>
      <c r="AI316" s="35"/>
    </row>
    <row r="317" spans="27:35" x14ac:dyDescent="0.25">
      <c r="AA317" s="35"/>
      <c r="AB317" s="36"/>
      <c r="AH317" s="35"/>
      <c r="AI317" s="35"/>
    </row>
  </sheetData>
  <mergeCells count="376">
    <mergeCell ref="A1:AG1"/>
    <mergeCell ref="A2:AI2"/>
    <mergeCell ref="A3:AG3"/>
    <mergeCell ref="A4:R4"/>
    <mergeCell ref="S4:AI4"/>
    <mergeCell ref="BA5:BH5"/>
    <mergeCell ref="A12:AI12"/>
    <mergeCell ref="A13:D13"/>
    <mergeCell ref="E13:AI13"/>
    <mergeCell ref="AC5:AI5"/>
    <mergeCell ref="A8:D8"/>
    <mergeCell ref="E8:AI8"/>
    <mergeCell ref="A9:AI10"/>
    <mergeCell ref="A11:AI11"/>
    <mergeCell ref="A6:D6"/>
    <mergeCell ref="E6:AI6"/>
    <mergeCell ref="A7:D7"/>
    <mergeCell ref="E7:AI7"/>
    <mergeCell ref="A5:D5"/>
    <mergeCell ref="E5:J5"/>
    <mergeCell ref="K5:O5"/>
    <mergeCell ref="P5:W5"/>
    <mergeCell ref="X5:AB5"/>
    <mergeCell ref="AH16:AI16"/>
    <mergeCell ref="E17:L17"/>
    <mergeCell ref="M17:T17"/>
    <mergeCell ref="U17:AB17"/>
    <mergeCell ref="AC17:AE17"/>
    <mergeCell ref="AF17:AG17"/>
    <mergeCell ref="AH17:AI17"/>
    <mergeCell ref="AH14:AI14"/>
    <mergeCell ref="E15:L15"/>
    <mergeCell ref="M15:T15"/>
    <mergeCell ref="U15:AB15"/>
    <mergeCell ref="AC15:AE15"/>
    <mergeCell ref="AF15:AG15"/>
    <mergeCell ref="AH15:AI15"/>
    <mergeCell ref="E14:L14"/>
    <mergeCell ref="M14:T14"/>
    <mergeCell ref="U14:AB14"/>
    <mergeCell ref="AC14:AE14"/>
    <mergeCell ref="AF14:AG14"/>
    <mergeCell ref="E16:L16"/>
    <mergeCell ref="M16:T16"/>
    <mergeCell ref="U16:AB16"/>
    <mergeCell ref="AC16:AE16"/>
    <mergeCell ref="AF16:AG16"/>
    <mergeCell ref="AH19:AI19"/>
    <mergeCell ref="E18:L18"/>
    <mergeCell ref="M18:T18"/>
    <mergeCell ref="U18:AB18"/>
    <mergeCell ref="AC18:AE18"/>
    <mergeCell ref="AF18:AG18"/>
    <mergeCell ref="AH18:AI18"/>
    <mergeCell ref="E21:L21"/>
    <mergeCell ref="AC21:AE21"/>
    <mergeCell ref="AF21:AG21"/>
    <mergeCell ref="AH21:AI21"/>
    <mergeCell ref="E20:L20"/>
    <mergeCell ref="M20:T20"/>
    <mergeCell ref="U20:AB20"/>
    <mergeCell ref="AC20:AE20"/>
    <mergeCell ref="AF20:AG20"/>
    <mergeCell ref="AH20:AI20"/>
    <mergeCell ref="AC19:AE19"/>
    <mergeCell ref="AF19:AG19"/>
    <mergeCell ref="A14:D28"/>
    <mergeCell ref="E28:L28"/>
    <mergeCell ref="M28:T28"/>
    <mergeCell ref="U28:AB28"/>
    <mergeCell ref="M21:T21"/>
    <mergeCell ref="U21:AB21"/>
    <mergeCell ref="E19:L19"/>
    <mergeCell ref="M19:T19"/>
    <mergeCell ref="U19:AB19"/>
    <mergeCell ref="AH28:AI28"/>
    <mergeCell ref="N31:R31"/>
    <mergeCell ref="S31:W31"/>
    <mergeCell ref="E32:H32"/>
    <mergeCell ref="I32:M32"/>
    <mergeCell ref="N32:R32"/>
    <mergeCell ref="S32:W32"/>
    <mergeCell ref="E29:H30"/>
    <mergeCell ref="I29:W29"/>
    <mergeCell ref="X29:AI29"/>
    <mergeCell ref="I30:M30"/>
    <mergeCell ref="N30:R30"/>
    <mergeCell ref="S30:W30"/>
    <mergeCell ref="X30:AI34"/>
    <mergeCell ref="E31:H31"/>
    <mergeCell ref="I31:M31"/>
    <mergeCell ref="AC28:AE28"/>
    <mergeCell ref="AF28:AG28"/>
    <mergeCell ref="A35:D35"/>
    <mergeCell ref="E35:M35"/>
    <mergeCell ref="N35:R35"/>
    <mergeCell ref="S35:W35"/>
    <mergeCell ref="X35:AE35"/>
    <mergeCell ref="AF35:AI35"/>
    <mergeCell ref="E34:H34"/>
    <mergeCell ref="I34:M34"/>
    <mergeCell ref="N34:R34"/>
    <mergeCell ref="S34:W34"/>
    <mergeCell ref="A29:D34"/>
    <mergeCell ref="E33:H33"/>
    <mergeCell ref="I33:M33"/>
    <mergeCell ref="N33:R33"/>
    <mergeCell ref="S33:W33"/>
    <mergeCell ref="A44:E44"/>
    <mergeCell ref="F44:I44"/>
    <mergeCell ref="J44:M44"/>
    <mergeCell ref="N44:W44"/>
    <mergeCell ref="A36:AI36"/>
    <mergeCell ref="X37:AE37"/>
    <mergeCell ref="AF37:AI37"/>
    <mergeCell ref="A38:E38"/>
    <mergeCell ref="F38:I38"/>
    <mergeCell ref="J38:M38"/>
    <mergeCell ref="N38:W38"/>
    <mergeCell ref="X38:AE38"/>
    <mergeCell ref="AF38:AI38"/>
    <mergeCell ref="A37:W37"/>
    <mergeCell ref="X39:AE39"/>
    <mergeCell ref="AF39:AI39"/>
    <mergeCell ref="X40:AE40"/>
    <mergeCell ref="AF40:AI40"/>
    <mergeCell ref="A39:E43"/>
    <mergeCell ref="F39:I43"/>
    <mergeCell ref="J39:M43"/>
    <mergeCell ref="N39:W43"/>
    <mergeCell ref="X42:AE42"/>
    <mergeCell ref="AF42:AI42"/>
    <mergeCell ref="X41:AE41"/>
    <mergeCell ref="AF41:AI41"/>
    <mergeCell ref="X43:AE43"/>
    <mergeCell ref="AF43:AI43"/>
    <mergeCell ref="X50:AE50"/>
    <mergeCell ref="AF50:AI50"/>
    <mergeCell ref="X44:AE44"/>
    <mergeCell ref="AF44:AI44"/>
    <mergeCell ref="X45:AE45"/>
    <mergeCell ref="AF45:AI45"/>
    <mergeCell ref="J45:M49"/>
    <mergeCell ref="N45:W49"/>
    <mergeCell ref="A50:E50"/>
    <mergeCell ref="F50:I50"/>
    <mergeCell ref="J50:M50"/>
    <mergeCell ref="N50:W50"/>
    <mergeCell ref="X47:AE47"/>
    <mergeCell ref="AF47:AI47"/>
    <mergeCell ref="X46:AE46"/>
    <mergeCell ref="AF46:AI46"/>
    <mergeCell ref="A45:E49"/>
    <mergeCell ref="F45:I49"/>
    <mergeCell ref="X48:AE48"/>
    <mergeCell ref="AF48:AI48"/>
    <mergeCell ref="X49:AE49"/>
    <mergeCell ref="AF49:AI49"/>
    <mergeCell ref="X52:AE52"/>
    <mergeCell ref="AF52:AI52"/>
    <mergeCell ref="A51:E55"/>
    <mergeCell ref="F51:I55"/>
    <mergeCell ref="J51:M55"/>
    <mergeCell ref="N51:W55"/>
    <mergeCell ref="X54:AE54"/>
    <mergeCell ref="AF54:AI54"/>
    <mergeCell ref="X55:AE55"/>
    <mergeCell ref="AF55:AI55"/>
    <mergeCell ref="X53:AE53"/>
    <mergeCell ref="AF53:AI53"/>
    <mergeCell ref="X51:AE51"/>
    <mergeCell ref="AF51:AI51"/>
    <mergeCell ref="A56:E56"/>
    <mergeCell ref="F56:I56"/>
    <mergeCell ref="J56:M56"/>
    <mergeCell ref="N56:W56"/>
    <mergeCell ref="X59:AE59"/>
    <mergeCell ref="AF59:AI59"/>
    <mergeCell ref="X56:AE56"/>
    <mergeCell ref="AF56:AI56"/>
    <mergeCell ref="X57:AE57"/>
    <mergeCell ref="AF57:AI57"/>
    <mergeCell ref="X58:AE58"/>
    <mergeCell ref="AF58:AI58"/>
    <mergeCell ref="A57:E61"/>
    <mergeCell ref="F57:I61"/>
    <mergeCell ref="J57:M61"/>
    <mergeCell ref="N57:W61"/>
    <mergeCell ref="X60:AE60"/>
    <mergeCell ref="AF60:AI60"/>
    <mergeCell ref="X61:AE61"/>
    <mergeCell ref="AF61:AI61"/>
    <mergeCell ref="A62:E62"/>
    <mergeCell ref="F62:I62"/>
    <mergeCell ref="J62:M62"/>
    <mergeCell ref="N62:W62"/>
    <mergeCell ref="X65:AE65"/>
    <mergeCell ref="AF65:AI65"/>
    <mergeCell ref="X62:AE62"/>
    <mergeCell ref="AF62:AI62"/>
    <mergeCell ref="X63:AE63"/>
    <mergeCell ref="AF63:AI63"/>
    <mergeCell ref="X64:AE64"/>
    <mergeCell ref="AF64:AI64"/>
    <mergeCell ref="A63:E67"/>
    <mergeCell ref="F63:I67"/>
    <mergeCell ref="J63:M67"/>
    <mergeCell ref="N63:W67"/>
    <mergeCell ref="X66:AE66"/>
    <mergeCell ref="AF66:AI66"/>
    <mergeCell ref="X67:AE67"/>
    <mergeCell ref="AF67:AI67"/>
    <mergeCell ref="A68:E68"/>
    <mergeCell ref="F68:I68"/>
    <mergeCell ref="J68:M68"/>
    <mergeCell ref="N68:W68"/>
    <mergeCell ref="X71:AE71"/>
    <mergeCell ref="AF71:AI71"/>
    <mergeCell ref="X68:AE68"/>
    <mergeCell ref="AF68:AI68"/>
    <mergeCell ref="X69:AE69"/>
    <mergeCell ref="AF69:AI69"/>
    <mergeCell ref="X70:AE70"/>
    <mergeCell ref="AF70:AI70"/>
    <mergeCell ref="A69:E73"/>
    <mergeCell ref="F69:I73"/>
    <mergeCell ref="J69:M73"/>
    <mergeCell ref="N69:W73"/>
    <mergeCell ref="X72:AE72"/>
    <mergeCell ref="AF72:AI72"/>
    <mergeCell ref="X73:AE73"/>
    <mergeCell ref="AF73:AI73"/>
    <mergeCell ref="A74:E74"/>
    <mergeCell ref="F74:I74"/>
    <mergeCell ref="J74:M74"/>
    <mergeCell ref="N74:W74"/>
    <mergeCell ref="X77:AE77"/>
    <mergeCell ref="AF77:AI77"/>
    <mergeCell ref="X74:AE74"/>
    <mergeCell ref="AF74:AI74"/>
    <mergeCell ref="X75:AE75"/>
    <mergeCell ref="AF75:AI75"/>
    <mergeCell ref="X76:AE76"/>
    <mergeCell ref="AF76:AI76"/>
    <mergeCell ref="A75:E79"/>
    <mergeCell ref="F75:I79"/>
    <mergeCell ref="J75:M79"/>
    <mergeCell ref="N75:W79"/>
    <mergeCell ref="X78:AE78"/>
    <mergeCell ref="AF78:AI78"/>
    <mergeCell ref="X79:AE79"/>
    <mergeCell ref="AF79:AI79"/>
    <mergeCell ref="A80:E80"/>
    <mergeCell ref="F80:I80"/>
    <mergeCell ref="J80:M80"/>
    <mergeCell ref="N80:W80"/>
    <mergeCell ref="X83:AE83"/>
    <mergeCell ref="AF83:AI83"/>
    <mergeCell ref="X80:AE80"/>
    <mergeCell ref="AF80:AI80"/>
    <mergeCell ref="X81:AE81"/>
    <mergeCell ref="AF81:AI81"/>
    <mergeCell ref="X82:AE82"/>
    <mergeCell ref="AF82:AI82"/>
    <mergeCell ref="A81:E85"/>
    <mergeCell ref="F81:I85"/>
    <mergeCell ref="J81:M85"/>
    <mergeCell ref="N81:W85"/>
    <mergeCell ref="X84:AE84"/>
    <mergeCell ref="AF84:AI84"/>
    <mergeCell ref="X85:AE85"/>
    <mergeCell ref="AF85:AI85"/>
    <mergeCell ref="A86:E86"/>
    <mergeCell ref="F86:I86"/>
    <mergeCell ref="J86:M86"/>
    <mergeCell ref="N86:W86"/>
    <mergeCell ref="X89:AE89"/>
    <mergeCell ref="AF89:AI89"/>
    <mergeCell ref="X86:AE86"/>
    <mergeCell ref="AF86:AI86"/>
    <mergeCell ref="X87:AE87"/>
    <mergeCell ref="AF87:AI87"/>
    <mergeCell ref="X88:AE88"/>
    <mergeCell ref="AF88:AI88"/>
    <mergeCell ref="A87:E91"/>
    <mergeCell ref="F87:I91"/>
    <mergeCell ref="J87:M91"/>
    <mergeCell ref="N87:W91"/>
    <mergeCell ref="X90:AE90"/>
    <mergeCell ref="AF90:AI90"/>
    <mergeCell ref="X91:AE91"/>
    <mergeCell ref="AF91:AI91"/>
    <mergeCell ref="A92:E92"/>
    <mergeCell ref="F92:I92"/>
    <mergeCell ref="J92:M92"/>
    <mergeCell ref="N92:W92"/>
    <mergeCell ref="X95:AE95"/>
    <mergeCell ref="AF95:AI95"/>
    <mergeCell ref="X92:AE92"/>
    <mergeCell ref="AF92:AI92"/>
    <mergeCell ref="X93:AE93"/>
    <mergeCell ref="AF93:AI93"/>
    <mergeCell ref="X94:AE94"/>
    <mergeCell ref="AF94:AI94"/>
    <mergeCell ref="A93:E97"/>
    <mergeCell ref="F93:I97"/>
    <mergeCell ref="J93:M97"/>
    <mergeCell ref="N93:W97"/>
    <mergeCell ref="X96:AE96"/>
    <mergeCell ref="AF96:AI96"/>
    <mergeCell ref="X97:AE97"/>
    <mergeCell ref="AF97:AI97"/>
    <mergeCell ref="A98:E98"/>
    <mergeCell ref="F98:I98"/>
    <mergeCell ref="J98:M98"/>
    <mergeCell ref="N98:W98"/>
    <mergeCell ref="X101:AE101"/>
    <mergeCell ref="AF101:AI101"/>
    <mergeCell ref="X98:AE98"/>
    <mergeCell ref="AF98:AI98"/>
    <mergeCell ref="X99:AE99"/>
    <mergeCell ref="AF99:AI99"/>
    <mergeCell ref="X100:AE100"/>
    <mergeCell ref="AF100:AI100"/>
    <mergeCell ref="A99:E103"/>
    <mergeCell ref="F99:I103"/>
    <mergeCell ref="J99:M103"/>
    <mergeCell ref="N99:W103"/>
    <mergeCell ref="X102:AE102"/>
    <mergeCell ref="AF102:AI102"/>
    <mergeCell ref="X103:AE103"/>
    <mergeCell ref="AF103:AI103"/>
    <mergeCell ref="A104:E104"/>
    <mergeCell ref="F104:I104"/>
    <mergeCell ref="J104:M104"/>
    <mergeCell ref="N104:W104"/>
    <mergeCell ref="X107:AE107"/>
    <mergeCell ref="AF107:AI107"/>
    <mergeCell ref="X104:AE104"/>
    <mergeCell ref="AF104:AI104"/>
    <mergeCell ref="X105:AE105"/>
    <mergeCell ref="AF105:AI105"/>
    <mergeCell ref="X108:AE108"/>
    <mergeCell ref="AF108:AI108"/>
    <mergeCell ref="X109:AE109"/>
    <mergeCell ref="AF109:AI109"/>
    <mergeCell ref="A110:AI110"/>
    <mergeCell ref="N111:X111"/>
    <mergeCell ref="Y111:AF111"/>
    <mergeCell ref="X106:AE106"/>
    <mergeCell ref="AF106:AI106"/>
    <mergeCell ref="A105:E109"/>
    <mergeCell ref="F105:I109"/>
    <mergeCell ref="J105:M109"/>
    <mergeCell ref="N105:W109"/>
    <mergeCell ref="B154:N154"/>
    <mergeCell ref="B155:N155"/>
    <mergeCell ref="A115:F115"/>
    <mergeCell ref="N115:X116"/>
    <mergeCell ref="Y115:AF115"/>
    <mergeCell ref="A116:L116"/>
    <mergeCell ref="V120:AH120"/>
    <mergeCell ref="B129:I129"/>
    <mergeCell ref="A112:F112"/>
    <mergeCell ref="N112:X113"/>
    <mergeCell ref="Y112:AF112"/>
    <mergeCell ref="A113:L113"/>
    <mergeCell ref="A118:AI118"/>
    <mergeCell ref="A120:F120"/>
    <mergeCell ref="G120:H120"/>
    <mergeCell ref="K120:L120"/>
    <mergeCell ref="O120:P120"/>
    <mergeCell ref="S120:T120"/>
    <mergeCell ref="A114:L114"/>
    <mergeCell ref="N114:X114"/>
    <mergeCell ref="Y114:AF114"/>
  </mergeCells>
  <phoneticPr fontId="0" type="noConversion"/>
  <dataValidations count="3">
    <dataValidation type="list" allowBlank="1" showInputMessage="1" showErrorMessage="1" sqref="E7" xr:uid="{00000000-0002-0000-0200-000000000000}">
      <formula1>$B$131:$B$153</formula1>
    </dataValidation>
    <dataValidation type="list" allowBlank="1" showInputMessage="1" showErrorMessage="1" sqref="E8" xr:uid="{00000000-0002-0000-0200-000001000000}">
      <formula1>$B$156:$B$218</formula1>
    </dataValidation>
    <dataValidation type="list" allowBlank="1" showInputMessage="1" showErrorMessage="1" sqref="A3" xr:uid="{00000000-0002-0000-0200-000002000000}">
      <formula1>$A$126:$A$127</formula1>
    </dataValidation>
  </dataValidations>
  <hyperlinks>
    <hyperlink ref="S147" location="'Z1'!A1" display="D1" xr:uid="{00000000-0004-0000-0200-000000000000}"/>
    <hyperlink ref="S148" location="'Z2'!A1" display="D2" xr:uid="{00000000-0004-0000-0200-000001000000}"/>
    <hyperlink ref="S238" location="'Z3'!A1" display="O2" xr:uid="{00000000-0004-0000-0200-000002000000}"/>
    <hyperlink ref="S239" location="'Z4'!A1" display="O3" xr:uid="{00000000-0004-0000-0200-000003000000}"/>
    <hyperlink ref="S240" location="'Z5'!A1" display="O4" xr:uid="{00000000-0004-0000-0200-000004000000}"/>
    <hyperlink ref="S242" location="'Z6'!A1" display="P1" xr:uid="{00000000-0004-0000-0200-000005000000}"/>
    <hyperlink ref="S243" location="'Z7'!A1" display="P2" xr:uid="{00000000-0004-0000-0200-000006000000}"/>
    <hyperlink ref="S244" location="'AP1'!A1" display="P3" xr:uid="{00000000-0004-0000-0200-000007000000}"/>
    <hyperlink ref="S245" location="'AP2'!A1" display="P4" xr:uid="{00000000-0004-0000-0200-000008000000}"/>
    <hyperlink ref="S246" location="'AP3'!A1" display="P5" xr:uid="{00000000-0004-0000-0200-000009000000}"/>
    <hyperlink ref="S248" location="'AQ1'!A1" display="Q1" xr:uid="{00000000-0004-0000-0200-00000A000000}"/>
    <hyperlink ref="S249" location="'AQ2'!A1" display="Q2" xr:uid="{00000000-0004-0000-0200-00000B000000}"/>
    <hyperlink ref="S250" location="'AQ3'!A1" display="Q3" xr:uid="{00000000-0004-0000-0200-00000C000000}"/>
    <hyperlink ref="S251" location="'AQ4'!A1" display="Q4" xr:uid="{00000000-0004-0000-0200-00000D000000}"/>
    <hyperlink ref="S252" location="'AR1'!A1" display="Q5" xr:uid="{00000000-0004-0000-0200-00000E000000}"/>
    <hyperlink ref="S253" location="'AR2'!A1" display="Q6" xr:uid="{00000000-0004-0000-0200-00000F000000}"/>
    <hyperlink ref="S255" location="'AR3'!A1" display="R1" xr:uid="{00000000-0004-0000-0200-000010000000}"/>
    <hyperlink ref="S256" location="'AS1'!A1" display="R2" xr:uid="{00000000-0004-0000-0200-000011000000}"/>
    <hyperlink ref="S257" location="'AS2'!A1" display="R3" xr:uid="{00000000-0004-0000-0200-000012000000}"/>
    <hyperlink ref="S258" location="'AS3'!A1" display="R4" xr:uid="{00000000-0004-0000-0200-000013000000}"/>
    <hyperlink ref="S259" location="'AN2'!A1" display="R5" xr:uid="{00000000-0004-0000-0200-000014000000}"/>
    <hyperlink ref="S260" location="'AN1'!A1" display="R6" xr:uid="{00000000-0004-0000-0200-000015000000}"/>
    <hyperlink ref="S265" location="AM.5!A1" display="S1" xr:uid="{00000000-0004-0000-0200-000016000000}"/>
    <hyperlink ref="S266" location="AM.4!A1" display="S2" xr:uid="{00000000-0004-0000-0200-000017000000}"/>
    <hyperlink ref="S267" location="AM.3!A1" display="S3" xr:uid="{00000000-0004-0000-0200-000018000000}"/>
    <hyperlink ref="S268" location="AM.2!A1" display="S4" xr:uid="{00000000-0004-0000-0200-000019000000}"/>
    <hyperlink ref="S269" location="'AM1'!A1" display="S5" xr:uid="{00000000-0004-0000-0200-00001A000000}"/>
    <hyperlink ref="S270" location="'AL5'!A1" display="S6" xr:uid="{00000000-0004-0000-0200-00001B000000}"/>
    <hyperlink ref="S272" location="'AL4'!A1" display="T1" xr:uid="{00000000-0004-0000-0200-00001C000000}"/>
    <hyperlink ref="S273" location="'AL3'!A1" display="T2" xr:uid="{00000000-0004-0000-0200-00001D000000}"/>
    <hyperlink ref="S274" location="'AL2'!A1" display="T3" xr:uid="{00000000-0004-0000-0200-00001E000000}"/>
    <hyperlink ref="S275" location="'AL1'!A1" display="T4" xr:uid="{00000000-0004-0000-0200-00001F000000}"/>
    <hyperlink ref="S277" location="'AH6'!A1" display="U1" xr:uid="{00000000-0004-0000-0200-000020000000}"/>
    <hyperlink ref="S278" location="'AH5'!A1" display="U2" xr:uid="{00000000-0004-0000-0200-000021000000}"/>
    <hyperlink ref="S279" location="'AH4'!A1" display="U3" xr:uid="{00000000-0004-0000-0200-000022000000}"/>
    <hyperlink ref="S280" location="'AH3'!A1" display="U4" xr:uid="{00000000-0004-0000-0200-000023000000}"/>
    <hyperlink ref="S281" location="'AH2'!A1" display="U5" xr:uid="{00000000-0004-0000-0200-000024000000}"/>
    <hyperlink ref="S282" location="'AH1'!A1" display="U6" xr:uid="{00000000-0004-0000-0200-000025000000}"/>
    <hyperlink ref="S283" location="'AG8'!A1" display="U7" xr:uid="{00000000-0004-0000-0200-000026000000}"/>
    <hyperlink ref="S284" location="'AG7'!A1" display="U8" xr:uid="{00000000-0004-0000-0200-000027000000}"/>
    <hyperlink ref="S286" location="'AG6'!A1" display="V1" xr:uid="{00000000-0004-0000-0200-000028000000}"/>
    <hyperlink ref="S287" location="'AG5'!A1" display="V2" xr:uid="{00000000-0004-0000-0200-000029000000}"/>
    <hyperlink ref="S288" location="'AG4'!A1" display="V3" xr:uid="{00000000-0004-0000-0200-00002A000000}"/>
    <hyperlink ref="S289" location="'AG3'!A1" display="V4" xr:uid="{00000000-0004-0000-0200-00002B000000}"/>
    <hyperlink ref="S290" location="'AG2'!A1" display="V5" xr:uid="{00000000-0004-0000-0200-00002C000000}"/>
    <hyperlink ref="S291" location="'AG1'!A1" display="V6" xr:uid="{00000000-0004-0000-0200-00002D000000}"/>
    <hyperlink ref="S292" location="'AF6'!A1" display="V7" xr:uid="{00000000-0004-0000-0200-00002E000000}"/>
    <hyperlink ref="S293" location="'AF5'!A1" display="V8" xr:uid="{00000000-0004-0000-0200-00002F000000}"/>
    <hyperlink ref="S295" location="'AF4'!A1" display="W1" xr:uid="{00000000-0004-0000-0200-000030000000}"/>
    <hyperlink ref="S296" location="'AF3'!A1" display="W2" xr:uid="{00000000-0004-0000-0200-000031000000}"/>
    <hyperlink ref="S297" location="'AF2'!A1" display="W3" xr:uid="{00000000-0004-0000-0200-000032000000}"/>
    <hyperlink ref="S298" location="'AF1'!A1" display="W4" xr:uid="{00000000-0004-0000-0200-000033000000}"/>
    <hyperlink ref="S299" location="'AE5'!A1" display="W5" xr:uid="{00000000-0004-0000-0200-000034000000}"/>
    <hyperlink ref="S300" location="'AE4'!A1" display="W6" xr:uid="{00000000-0004-0000-0200-000035000000}"/>
    <hyperlink ref="S301" location="'AE3'!A1" display="W7" xr:uid="{00000000-0004-0000-0200-000036000000}"/>
    <hyperlink ref="S303" location="'AE2'!A1" display="X1" xr:uid="{00000000-0004-0000-0200-000037000000}"/>
    <hyperlink ref="S304" location="'AE1'!A1" display="X2" xr:uid="{00000000-0004-0000-0200-000038000000}"/>
    <hyperlink ref="S305" location="'AD5'!A1" display="X3" xr:uid="{00000000-0004-0000-0200-000039000000}"/>
    <hyperlink ref="S306" location="'AD4'!A1" display="X4" xr:uid="{00000000-0004-0000-0200-00003A000000}"/>
    <hyperlink ref="S307" location="'AD3'!A1" display="X5" xr:uid="{00000000-0004-0000-0200-00003B000000}"/>
    <hyperlink ref="S308" location="'AD2'!A1" display="X6" xr:uid="{00000000-0004-0000-0200-00003C000000}"/>
    <hyperlink ref="S310" location="'AD1'!A1" display="'Y1'!A1" xr:uid="{00000000-0004-0000-0200-00003D000000}"/>
    <hyperlink ref="S311" location="'AC4'!A1" display="Y2" xr:uid="{00000000-0004-0000-0200-00003E000000}"/>
    <hyperlink ref="S312" location="'AC3'!A1" display="Y3" xr:uid="{00000000-0004-0000-0200-00003F000000}"/>
    <hyperlink ref="S313" location="'AC2'!A1" display="Y4" xr:uid="{00000000-0004-0000-0200-000040000000}"/>
    <hyperlink ref="S314" location="'AC1'!A1" display="Y5" xr:uid="{00000000-0004-0000-0200-000041000000}"/>
    <hyperlink ref="S315" location="'AB5'!A1" display="Y6" xr:uid="{00000000-0004-0000-0200-000042000000}"/>
    <hyperlink ref="S316" location="'AB4'!A1" display="Y7" xr:uid="{00000000-0004-0000-0200-000043000000}"/>
    <hyperlink ref="S261" location="'AB3'!A1" display="R7" xr:uid="{00000000-0004-0000-0200-000044000000}"/>
    <hyperlink ref="S262" location="'AB2'!A1" display="R8" xr:uid="{00000000-0004-0000-0200-000045000000}"/>
    <hyperlink ref="S263" location="'AB1'!A1" display="R9" xr:uid="{00000000-0004-0000-0200-000046000000}"/>
    <hyperlink ref="S241" location="'AA8'!A1" display="'Elenco obiettivi '!A207" xr:uid="{00000000-0004-0000-0200-000047000000}"/>
    <hyperlink ref="S247" location="'AA7'!A1" display="informazioni!A218" xr:uid="{00000000-0004-0000-0200-000048000000}"/>
    <hyperlink ref="S254" location="'AA6'!A1" display="informazioni!A229" xr:uid="{00000000-0004-0000-0200-000049000000}"/>
    <hyperlink ref="S264" location="'AA5'!A1" display="informazioni!A240" xr:uid="{00000000-0004-0000-0200-00004A000000}"/>
    <hyperlink ref="S271" location="'AA4'!A1" display="informazioni!A251" xr:uid="{00000000-0004-0000-0200-00004B000000}"/>
    <hyperlink ref="S276" location="'AA3'!A1" display="informazioni!A262" xr:uid="{00000000-0004-0000-0200-00004C000000}"/>
    <hyperlink ref="S285" location="'AA2'!A1" display="informazioni!A273" xr:uid="{00000000-0004-0000-0200-00004D000000}"/>
    <hyperlink ref="S294" location="'AA1'!A1" display="informazioni!A284" xr:uid="{00000000-0004-0000-0200-00004E000000}"/>
    <hyperlink ref="S302" location="'AO1'!A1" display="informazioni!A295" xr:uid="{00000000-0004-0000-0200-00004F000000}"/>
    <hyperlink ref="S309" location="'AV3'!A1" display="0.1" xr:uid="{00000000-0004-0000-0200-000050000000}"/>
    <hyperlink ref="S317" location="'AV2'!A1" display="informazioni!A317" xr:uid="{00000000-0004-0000-0200-000051000000}"/>
    <hyperlink ref="S123" location="'AV1'!A1" display="B14" xr:uid="{00000000-0004-0000-0200-000052000000}"/>
    <hyperlink ref="S122" location="'AU3'!A1" display="B13" xr:uid="{00000000-0004-0000-0200-000053000000}"/>
    <hyperlink ref="S117" location="'AU2'!A1" display="B21" xr:uid="{00000000-0004-0000-0200-000054000000}"/>
    <hyperlink ref="S119" location="'AU1'!A1" display="B23" xr:uid="{00000000-0004-0000-0200-000055000000}"/>
    <hyperlink ref="S121" location="'AT3'!A1" display="B25" xr:uid="{00000000-0004-0000-0200-000056000000}"/>
  </hyperlinks>
  <pageMargins left="0.31496062992125984" right="0.11811023622047245" top="0.74803149606299213" bottom="0.74803149606299213" header="0.31496062992125984" footer="0.31496062992125984"/>
  <pageSetup paperSize="9" scale="53" orientation="portrait" horizontalDpi="300" verticalDpi="300" r:id="rId1"/>
  <legacy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
  <sheetViews>
    <sheetView workbookViewId="0">
      <selection sqref="A1:XFD8"/>
    </sheetView>
  </sheetViews>
  <sheetFormatPr defaultRowHeight="15" x14ac:dyDescent="0.25"/>
  <sheetData/>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D56"/>
  <sheetViews>
    <sheetView topLeftCell="A13" workbookViewId="0">
      <selection activeCell="C16" sqref="C16"/>
    </sheetView>
  </sheetViews>
  <sheetFormatPr defaultColWidth="61.85546875" defaultRowHeight="29.25" customHeight="1" x14ac:dyDescent="0.25"/>
  <sheetData>
    <row r="1" spans="1:4" ht="29.25" customHeight="1" thickBot="1" x14ac:dyDescent="0.3">
      <c r="A1" s="269"/>
    </row>
    <row r="2" spans="1:4" ht="29.25" customHeight="1" thickBot="1" x14ac:dyDescent="0.3">
      <c r="A2" s="270" t="s">
        <v>423</v>
      </c>
      <c r="B2" s="271" t="s">
        <v>424</v>
      </c>
      <c r="C2" s="271" t="s">
        <v>425</v>
      </c>
      <c r="D2" s="271" t="s">
        <v>426</v>
      </c>
    </row>
    <row r="3" spans="1:4" ht="29.25" customHeight="1" thickBot="1" x14ac:dyDescent="0.3">
      <c r="A3" s="584" t="s">
        <v>427</v>
      </c>
      <c r="B3" s="593" t="s">
        <v>428</v>
      </c>
      <c r="C3" s="289" t="s">
        <v>429</v>
      </c>
      <c r="D3" s="276" t="s">
        <v>430</v>
      </c>
    </row>
    <row r="4" spans="1:4" ht="29.25" customHeight="1" thickBot="1" x14ac:dyDescent="0.3">
      <c r="A4" s="585"/>
      <c r="B4" s="594"/>
      <c r="C4" s="276" t="s">
        <v>431</v>
      </c>
      <c r="D4" s="276" t="s">
        <v>432</v>
      </c>
    </row>
    <row r="5" spans="1:4" ht="29.25" customHeight="1" thickBot="1" x14ac:dyDescent="0.3">
      <c r="A5" s="585"/>
      <c r="B5" s="594"/>
      <c r="C5" s="289" t="s">
        <v>433</v>
      </c>
      <c r="D5" s="276" t="s">
        <v>434</v>
      </c>
    </row>
    <row r="6" spans="1:4" ht="29.25" customHeight="1" thickBot="1" x14ac:dyDescent="0.3">
      <c r="A6" s="585"/>
      <c r="B6" s="594"/>
      <c r="C6" s="276" t="s">
        <v>435</v>
      </c>
      <c r="D6" s="276" t="s">
        <v>436</v>
      </c>
    </row>
    <row r="7" spans="1:4" ht="29.25" customHeight="1" thickBot="1" x14ac:dyDescent="0.3">
      <c r="A7" s="585"/>
      <c r="B7" s="594"/>
      <c r="C7" s="289" t="s">
        <v>437</v>
      </c>
      <c r="D7" s="276" t="s">
        <v>434</v>
      </c>
    </row>
    <row r="8" spans="1:4" ht="29.25" customHeight="1" thickBot="1" x14ac:dyDescent="0.3">
      <c r="A8" s="585"/>
      <c r="B8" s="594"/>
      <c r="C8" s="289" t="s">
        <v>438</v>
      </c>
      <c r="D8" s="276" t="s">
        <v>434</v>
      </c>
    </row>
    <row r="9" spans="1:4" ht="29.25" customHeight="1" thickBot="1" x14ac:dyDescent="0.3">
      <c r="A9" s="585"/>
      <c r="B9" s="594"/>
      <c r="C9" s="289" t="s">
        <v>439</v>
      </c>
      <c r="D9" s="276" t="s">
        <v>434</v>
      </c>
    </row>
    <row r="10" spans="1:4" ht="29.25" customHeight="1" thickBot="1" x14ac:dyDescent="0.3">
      <c r="A10" s="586"/>
      <c r="B10" s="595"/>
      <c r="C10" s="289" t="s">
        <v>440</v>
      </c>
      <c r="D10" s="276" t="s">
        <v>434</v>
      </c>
    </row>
    <row r="11" spans="1:4" ht="29.25" customHeight="1" thickBot="1" x14ac:dyDescent="0.3">
      <c r="A11" s="584" t="s">
        <v>441</v>
      </c>
      <c r="B11" s="275" t="s">
        <v>442</v>
      </c>
      <c r="C11" s="279" t="s">
        <v>444</v>
      </c>
      <c r="D11" s="279" t="s">
        <v>445</v>
      </c>
    </row>
    <row r="12" spans="1:4" ht="29.25" customHeight="1" thickBot="1" x14ac:dyDescent="0.3">
      <c r="A12" s="585"/>
      <c r="B12" s="275" t="s">
        <v>443</v>
      </c>
      <c r="C12" s="289" t="s">
        <v>446</v>
      </c>
      <c r="D12" s="279" t="s">
        <v>434</v>
      </c>
    </row>
    <row r="13" spans="1:4" ht="29.25" customHeight="1" thickBot="1" x14ac:dyDescent="0.3">
      <c r="A13" s="585"/>
      <c r="B13" s="277"/>
      <c r="C13" s="289" t="s">
        <v>447</v>
      </c>
      <c r="D13" s="279" t="s">
        <v>448</v>
      </c>
    </row>
    <row r="14" spans="1:4" ht="29.25" customHeight="1" thickBot="1" x14ac:dyDescent="0.3">
      <c r="A14" s="585"/>
      <c r="B14" s="277"/>
      <c r="C14" s="279" t="s">
        <v>449</v>
      </c>
      <c r="D14" s="279" t="s">
        <v>450</v>
      </c>
    </row>
    <row r="15" spans="1:4" ht="29.25" customHeight="1" thickBot="1" x14ac:dyDescent="0.3">
      <c r="A15" s="586"/>
      <c r="B15" s="278"/>
      <c r="C15" s="279" t="s">
        <v>451</v>
      </c>
      <c r="D15" s="279" t="s">
        <v>450</v>
      </c>
    </row>
    <row r="16" spans="1:4" ht="29.25" customHeight="1" thickBot="1" x14ac:dyDescent="0.3">
      <c r="A16" s="587" t="s">
        <v>452</v>
      </c>
      <c r="B16" s="593" t="s">
        <v>453</v>
      </c>
      <c r="C16" s="279" t="s">
        <v>454</v>
      </c>
      <c r="D16" s="279" t="s">
        <v>455</v>
      </c>
    </row>
    <row r="17" spans="1:4" ht="29.25" customHeight="1" thickBot="1" x14ac:dyDescent="0.3">
      <c r="A17" s="588"/>
      <c r="B17" s="594"/>
      <c r="C17" s="279" t="s">
        <v>456</v>
      </c>
      <c r="D17" s="279" t="s">
        <v>455</v>
      </c>
    </row>
    <row r="18" spans="1:4" ht="29.25" customHeight="1" thickBot="1" x14ac:dyDescent="0.3">
      <c r="A18" s="588"/>
      <c r="B18" s="594"/>
      <c r="C18" s="279" t="s">
        <v>457</v>
      </c>
      <c r="D18" s="279" t="s">
        <v>445</v>
      </c>
    </row>
    <row r="19" spans="1:4" ht="29.25" customHeight="1" thickBot="1" x14ac:dyDescent="0.3">
      <c r="A19" s="588"/>
      <c r="B19" s="594"/>
      <c r="C19" s="279" t="s">
        <v>458</v>
      </c>
      <c r="D19" s="279" t="s">
        <v>459</v>
      </c>
    </row>
    <row r="20" spans="1:4" ht="29.25" customHeight="1" thickBot="1" x14ac:dyDescent="0.3">
      <c r="A20" s="588"/>
      <c r="B20" s="594"/>
      <c r="C20" s="279" t="s">
        <v>460</v>
      </c>
      <c r="D20" s="279" t="s">
        <v>450</v>
      </c>
    </row>
    <row r="21" spans="1:4" ht="29.25" customHeight="1" thickBot="1" x14ac:dyDescent="0.3">
      <c r="A21" s="589"/>
      <c r="B21" s="595"/>
      <c r="C21" s="289" t="s">
        <v>461</v>
      </c>
      <c r="D21" s="279" t="s">
        <v>434</v>
      </c>
    </row>
    <row r="22" spans="1:4" ht="29.25" customHeight="1" x14ac:dyDescent="0.25">
      <c r="A22" s="584" t="s">
        <v>462</v>
      </c>
      <c r="B22" s="275"/>
      <c r="C22" s="590"/>
      <c r="D22" s="590"/>
    </row>
    <row r="23" spans="1:4" ht="29.25" customHeight="1" x14ac:dyDescent="0.25">
      <c r="A23" s="585"/>
      <c r="B23" s="275" t="s">
        <v>463</v>
      </c>
      <c r="C23" s="591"/>
      <c r="D23" s="591"/>
    </row>
    <row r="24" spans="1:4" ht="29.25" customHeight="1" x14ac:dyDescent="0.25">
      <c r="A24" s="585"/>
      <c r="B24" s="275" t="s">
        <v>464</v>
      </c>
      <c r="C24" s="591"/>
      <c r="D24" s="591"/>
    </row>
    <row r="25" spans="1:4" ht="29.25" customHeight="1" x14ac:dyDescent="0.25">
      <c r="A25" s="585"/>
      <c r="B25" s="275" t="s">
        <v>465</v>
      </c>
      <c r="C25" s="591"/>
      <c r="D25" s="591"/>
    </row>
    <row r="26" spans="1:4" ht="29.25" customHeight="1" x14ac:dyDescent="0.25">
      <c r="A26" s="585"/>
      <c r="B26" s="275" t="s">
        <v>466</v>
      </c>
      <c r="C26" s="591"/>
      <c r="D26" s="591"/>
    </row>
    <row r="27" spans="1:4" ht="29.25" customHeight="1" thickBot="1" x14ac:dyDescent="0.3">
      <c r="A27" s="586"/>
      <c r="B27" s="280"/>
      <c r="C27" s="592"/>
      <c r="D27" s="592"/>
    </row>
    <row r="28" spans="1:4" ht="29.25" customHeight="1" thickBot="1" x14ac:dyDescent="0.3">
      <c r="A28" s="272" t="s">
        <v>467</v>
      </c>
      <c r="B28" s="275"/>
      <c r="C28" s="289" t="s">
        <v>472</v>
      </c>
      <c r="D28" s="286" t="s">
        <v>434</v>
      </c>
    </row>
    <row r="29" spans="1:4" ht="29.25" customHeight="1" x14ac:dyDescent="0.25">
      <c r="A29" s="273"/>
      <c r="B29" s="275" t="s">
        <v>470</v>
      </c>
      <c r="C29" s="287"/>
      <c r="D29" s="287"/>
    </row>
    <row r="30" spans="1:4" ht="29.25" customHeight="1" x14ac:dyDescent="0.25">
      <c r="A30" s="272" t="s">
        <v>468</v>
      </c>
      <c r="B30" s="275" t="s">
        <v>471</v>
      </c>
      <c r="C30" s="287"/>
      <c r="D30" s="287"/>
    </row>
    <row r="31" spans="1:4" ht="29.25" customHeight="1" x14ac:dyDescent="0.25">
      <c r="A31" s="273"/>
      <c r="B31" s="281"/>
      <c r="C31" s="287"/>
      <c r="D31" s="287"/>
    </row>
    <row r="32" spans="1:4" ht="29.25" customHeight="1" thickBot="1" x14ac:dyDescent="0.3">
      <c r="A32" s="272" t="s">
        <v>469</v>
      </c>
      <c r="B32" s="282"/>
      <c r="C32" s="288"/>
      <c r="D32" s="288"/>
    </row>
    <row r="33" spans="1:4" ht="29.25" customHeight="1" thickBot="1" x14ac:dyDescent="0.3">
      <c r="A33" s="274"/>
      <c r="B33" s="283"/>
      <c r="C33" s="279"/>
      <c r="D33" s="279"/>
    </row>
    <row r="34" spans="1:4" ht="29.25" customHeight="1" thickBot="1" x14ac:dyDescent="0.3">
      <c r="A34" s="272" t="s">
        <v>473</v>
      </c>
      <c r="B34" s="275"/>
      <c r="C34" s="289" t="s">
        <v>479</v>
      </c>
      <c r="D34" s="286" t="s">
        <v>480</v>
      </c>
    </row>
    <row r="35" spans="1:4" ht="29.25" customHeight="1" x14ac:dyDescent="0.25">
      <c r="A35" s="273"/>
      <c r="B35" s="275" t="s">
        <v>476</v>
      </c>
      <c r="C35" s="287"/>
      <c r="D35" s="287"/>
    </row>
    <row r="36" spans="1:4" ht="29.25" customHeight="1" x14ac:dyDescent="0.25">
      <c r="A36" s="272" t="s">
        <v>474</v>
      </c>
      <c r="B36" s="275" t="s">
        <v>477</v>
      </c>
      <c r="C36" s="287"/>
      <c r="D36" s="287"/>
    </row>
    <row r="37" spans="1:4" ht="29.25" customHeight="1" thickBot="1" x14ac:dyDescent="0.3">
      <c r="A37" s="273"/>
      <c r="B37" s="275" t="s">
        <v>478</v>
      </c>
      <c r="C37" s="288"/>
      <c r="D37" s="288"/>
    </row>
    <row r="38" spans="1:4" ht="29.25" customHeight="1" thickBot="1" x14ac:dyDescent="0.3">
      <c r="A38" s="272" t="s">
        <v>475</v>
      </c>
      <c r="B38" s="284"/>
      <c r="C38" s="289" t="s">
        <v>481</v>
      </c>
      <c r="D38" s="279" t="s">
        <v>434</v>
      </c>
    </row>
    <row r="39" spans="1:4" ht="29.25" customHeight="1" thickBot="1" x14ac:dyDescent="0.3">
      <c r="A39" s="274"/>
      <c r="B39" s="283"/>
      <c r="C39" s="279" t="s">
        <v>482</v>
      </c>
      <c r="D39" s="279" t="s">
        <v>436</v>
      </c>
    </row>
    <row r="40" spans="1:4" ht="29.25" customHeight="1" thickBot="1" x14ac:dyDescent="0.3">
      <c r="A40" s="584" t="s">
        <v>483</v>
      </c>
      <c r="B40" s="275" t="s">
        <v>484</v>
      </c>
      <c r="C40" s="279" t="s">
        <v>486</v>
      </c>
      <c r="D40" s="279" t="s">
        <v>487</v>
      </c>
    </row>
    <row r="41" spans="1:4" ht="29.25" customHeight="1" thickBot="1" x14ac:dyDescent="0.3">
      <c r="A41" s="585"/>
      <c r="B41" s="275" t="s">
        <v>485</v>
      </c>
      <c r="C41" s="279" t="s">
        <v>488</v>
      </c>
      <c r="D41" s="279" t="s">
        <v>487</v>
      </c>
    </row>
    <row r="42" spans="1:4" ht="29.25" customHeight="1" thickBot="1" x14ac:dyDescent="0.3">
      <c r="A42" s="585"/>
      <c r="B42" s="284"/>
      <c r="C42" s="289" t="s">
        <v>489</v>
      </c>
      <c r="D42" s="279" t="s">
        <v>434</v>
      </c>
    </row>
    <row r="43" spans="1:4" ht="29.25" customHeight="1" thickBot="1" x14ac:dyDescent="0.3">
      <c r="A43" s="585"/>
      <c r="B43" s="282"/>
      <c r="C43" s="289" t="s">
        <v>490</v>
      </c>
      <c r="D43" s="279" t="s">
        <v>434</v>
      </c>
    </row>
    <row r="44" spans="1:4" ht="29.25" customHeight="1" thickBot="1" x14ac:dyDescent="0.3">
      <c r="A44" s="586"/>
      <c r="B44" s="283"/>
      <c r="C44" s="279" t="s">
        <v>491</v>
      </c>
      <c r="D44" s="279" t="s">
        <v>436</v>
      </c>
    </row>
    <row r="45" spans="1:4" ht="29.25" customHeight="1" thickBot="1" x14ac:dyDescent="0.3">
      <c r="A45" s="584" t="s">
        <v>492</v>
      </c>
      <c r="B45" s="275"/>
      <c r="C45" s="289" t="s">
        <v>495</v>
      </c>
      <c r="D45" s="279" t="s">
        <v>434</v>
      </c>
    </row>
    <row r="46" spans="1:4" ht="29.25" customHeight="1" thickBot="1" x14ac:dyDescent="0.3">
      <c r="A46" s="585"/>
      <c r="B46" s="275" t="s">
        <v>493</v>
      </c>
      <c r="C46" s="279" t="s">
        <v>496</v>
      </c>
      <c r="D46" s="279" t="s">
        <v>432</v>
      </c>
    </row>
    <row r="47" spans="1:4" ht="29.25" customHeight="1" thickBot="1" x14ac:dyDescent="0.3">
      <c r="A47" s="585"/>
      <c r="B47" s="275" t="s">
        <v>494</v>
      </c>
      <c r="C47" s="279" t="s">
        <v>497</v>
      </c>
      <c r="D47" s="279" t="s">
        <v>432</v>
      </c>
    </row>
    <row r="48" spans="1:4" ht="29.25" customHeight="1" thickBot="1" x14ac:dyDescent="0.3">
      <c r="A48" s="586"/>
      <c r="B48" s="283"/>
      <c r="C48" s="279" t="s">
        <v>498</v>
      </c>
      <c r="D48" s="279" t="s">
        <v>432</v>
      </c>
    </row>
    <row r="49" spans="1:4" ht="29.25" customHeight="1" thickBot="1" x14ac:dyDescent="0.3">
      <c r="A49" s="587" t="s">
        <v>499</v>
      </c>
      <c r="B49" s="275" t="s">
        <v>500</v>
      </c>
      <c r="C49" s="289" t="s">
        <v>504</v>
      </c>
      <c r="D49" s="279" t="s">
        <v>505</v>
      </c>
    </row>
    <row r="50" spans="1:4" ht="29.25" customHeight="1" thickBot="1" x14ac:dyDescent="0.3">
      <c r="A50" s="588"/>
      <c r="B50" s="275" t="s">
        <v>501</v>
      </c>
      <c r="C50" s="289" t="s">
        <v>506</v>
      </c>
      <c r="D50" s="279" t="s">
        <v>505</v>
      </c>
    </row>
    <row r="51" spans="1:4" ht="29.25" customHeight="1" thickBot="1" x14ac:dyDescent="0.3">
      <c r="A51" s="588"/>
      <c r="B51" s="275" t="s">
        <v>502</v>
      </c>
      <c r="C51" s="279" t="s">
        <v>507</v>
      </c>
      <c r="D51" s="279" t="s">
        <v>508</v>
      </c>
    </row>
    <row r="52" spans="1:4" ht="29.25" customHeight="1" thickBot="1" x14ac:dyDescent="0.3">
      <c r="A52" s="588"/>
      <c r="B52" s="275" t="s">
        <v>503</v>
      </c>
      <c r="C52" s="279" t="s">
        <v>509</v>
      </c>
      <c r="D52" s="279" t="s">
        <v>510</v>
      </c>
    </row>
    <row r="53" spans="1:4" ht="29.25" customHeight="1" thickBot="1" x14ac:dyDescent="0.3">
      <c r="A53" s="588"/>
      <c r="B53" s="282"/>
      <c r="C53" s="279" t="s">
        <v>511</v>
      </c>
      <c r="D53" s="279" t="s">
        <v>510</v>
      </c>
    </row>
    <row r="54" spans="1:4" ht="29.25" customHeight="1" thickBot="1" x14ac:dyDescent="0.3">
      <c r="A54" s="588"/>
      <c r="B54" s="282"/>
      <c r="C54" s="289" t="s">
        <v>512</v>
      </c>
      <c r="D54" s="279" t="s">
        <v>434</v>
      </c>
    </row>
    <row r="55" spans="1:4" ht="29.25" customHeight="1" thickBot="1" x14ac:dyDescent="0.3">
      <c r="A55" s="589"/>
      <c r="B55" s="283"/>
      <c r="C55" s="289" t="s">
        <v>513</v>
      </c>
      <c r="D55" s="279" t="s">
        <v>434</v>
      </c>
    </row>
    <row r="56" spans="1:4" ht="29.25" customHeight="1" x14ac:dyDescent="0.25">
      <c r="A56" s="285"/>
    </row>
  </sheetData>
  <autoFilter ref="A2:D2" xr:uid="{00000000-0009-0000-0000-000017000000}"/>
  <mergeCells count="11">
    <mergeCell ref="A3:A10"/>
    <mergeCell ref="B3:B10"/>
    <mergeCell ref="A11:A15"/>
    <mergeCell ref="A16:A21"/>
    <mergeCell ref="B16:B21"/>
    <mergeCell ref="A40:A44"/>
    <mergeCell ref="A45:A48"/>
    <mergeCell ref="A49:A55"/>
    <mergeCell ref="C22:C27"/>
    <mergeCell ref="D22:D27"/>
    <mergeCell ref="A22:A27"/>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pageSetUpPr fitToPage="1"/>
  </sheetPr>
  <dimension ref="A1:BH317"/>
  <sheetViews>
    <sheetView view="pageBreakPreview" topLeftCell="A22" zoomScale="80" zoomScaleNormal="80" zoomScaleSheetLayoutView="80" workbookViewId="0">
      <selection activeCell="A37" sqref="A37:W37"/>
    </sheetView>
  </sheetViews>
  <sheetFormatPr defaultColWidth="5.140625" defaultRowHeight="15" x14ac:dyDescent="0.25"/>
  <cols>
    <col min="1" max="26" width="5.28515625" style="35" customWidth="1"/>
    <col min="27" max="27" width="5.28515625" style="36" customWidth="1"/>
    <col min="28" max="33" width="5.28515625" style="35" customWidth="1"/>
    <col min="34" max="35" width="5.28515625" style="2" customWidth="1"/>
    <col min="36" max="16384" width="5.140625" style="2"/>
  </cols>
  <sheetData>
    <row r="1" spans="1:60" ht="3" customHeight="1" thickBot="1" x14ac:dyDescent="0.3">
      <c r="A1" s="473"/>
      <c r="B1" s="474"/>
      <c r="C1" s="474"/>
      <c r="D1" s="474"/>
      <c r="E1" s="474"/>
      <c r="F1" s="474"/>
      <c r="G1" s="474"/>
      <c r="H1" s="474"/>
      <c r="I1" s="474"/>
      <c r="J1" s="474"/>
      <c r="K1" s="474"/>
      <c r="L1" s="474"/>
      <c r="M1" s="474"/>
      <c r="N1" s="474"/>
      <c r="O1" s="474"/>
      <c r="P1" s="474"/>
      <c r="Q1" s="474"/>
      <c r="R1" s="474"/>
      <c r="S1" s="474"/>
      <c r="T1" s="474"/>
      <c r="U1" s="474"/>
      <c r="V1" s="474"/>
      <c r="W1" s="474"/>
      <c r="X1" s="474"/>
      <c r="Y1" s="474"/>
      <c r="Z1" s="474"/>
      <c r="AA1" s="474"/>
      <c r="AB1" s="474"/>
      <c r="AC1" s="474"/>
      <c r="AD1" s="474"/>
      <c r="AE1" s="474"/>
      <c r="AF1" s="474"/>
      <c r="AG1" s="475"/>
      <c r="AH1" s="1"/>
      <c r="AI1" s="1"/>
      <c r="AJ1" s="1"/>
      <c r="AK1" s="1"/>
    </row>
    <row r="2" spans="1:60" ht="30" customHeight="1" thickTop="1" thickBot="1" x14ac:dyDescent="0.3">
      <c r="A2" s="436" t="s">
        <v>223</v>
      </c>
      <c r="B2" s="436"/>
      <c r="C2" s="436"/>
      <c r="D2" s="436"/>
      <c r="E2" s="436"/>
      <c r="F2" s="436"/>
      <c r="G2" s="436"/>
      <c r="H2" s="436"/>
      <c r="I2" s="436"/>
      <c r="J2" s="436"/>
      <c r="K2" s="436"/>
      <c r="L2" s="436"/>
      <c r="M2" s="436"/>
      <c r="N2" s="436"/>
      <c r="O2" s="436"/>
      <c r="P2" s="436"/>
      <c r="Q2" s="436"/>
      <c r="R2" s="436"/>
      <c r="S2" s="436"/>
      <c r="T2" s="436"/>
      <c r="U2" s="436"/>
      <c r="V2" s="436"/>
      <c r="W2" s="436"/>
      <c r="X2" s="436"/>
      <c r="Y2" s="436"/>
      <c r="Z2" s="436"/>
      <c r="AA2" s="436"/>
      <c r="AB2" s="436"/>
      <c r="AC2" s="436"/>
      <c r="AD2" s="436"/>
      <c r="AE2" s="436"/>
      <c r="AF2" s="436"/>
      <c r="AG2" s="436"/>
      <c r="AH2" s="436"/>
      <c r="AI2" s="436"/>
      <c r="AJ2" s="1"/>
      <c r="AK2" s="1"/>
    </row>
    <row r="3" spans="1:60" s="5" customFormat="1" ht="35.25" customHeight="1" thickTop="1" thickBot="1" x14ac:dyDescent="0.3">
      <c r="A3" s="441" t="s">
        <v>3</v>
      </c>
      <c r="B3" s="442"/>
      <c r="C3" s="442"/>
      <c r="D3" s="442"/>
      <c r="E3" s="442"/>
      <c r="F3" s="442"/>
      <c r="G3" s="442"/>
      <c r="H3" s="442"/>
      <c r="I3" s="442"/>
      <c r="J3" s="442"/>
      <c r="K3" s="442"/>
      <c r="L3" s="442"/>
      <c r="M3" s="442"/>
      <c r="N3" s="442"/>
      <c r="O3" s="442"/>
      <c r="P3" s="442"/>
      <c r="Q3" s="442"/>
      <c r="R3" s="442"/>
      <c r="S3" s="442"/>
      <c r="T3" s="442"/>
      <c r="U3" s="442"/>
      <c r="V3" s="442"/>
      <c r="W3" s="442"/>
      <c r="X3" s="442"/>
      <c r="Y3" s="442"/>
      <c r="Z3" s="442"/>
      <c r="AA3" s="442"/>
      <c r="AB3" s="442"/>
      <c r="AC3" s="442"/>
      <c r="AD3" s="442"/>
      <c r="AE3" s="442"/>
      <c r="AF3" s="442"/>
      <c r="AG3" s="443"/>
      <c r="AH3" s="3" t="s">
        <v>4</v>
      </c>
      <c r="AI3" s="3" t="str">
        <f>'Elenco Obiettivi'!B9</f>
        <v>Realizzazione dei programmi e previsioni  contenuti nei documenti di programmazione</v>
      </c>
      <c r="AJ3" s="4"/>
      <c r="AK3" s="4"/>
    </row>
    <row r="4" spans="1:60" s="5" customFormat="1" ht="33" customHeight="1" thickTop="1" thickBot="1" x14ac:dyDescent="0.3">
      <c r="A4" s="476" t="s">
        <v>5</v>
      </c>
      <c r="B4" s="476"/>
      <c r="C4" s="476"/>
      <c r="D4" s="476"/>
      <c r="E4" s="476"/>
      <c r="F4" s="476"/>
      <c r="G4" s="476"/>
      <c r="H4" s="476"/>
      <c r="I4" s="476"/>
      <c r="J4" s="476"/>
      <c r="K4" s="476"/>
      <c r="L4" s="476"/>
      <c r="M4" s="476"/>
      <c r="N4" s="476"/>
      <c r="O4" s="476"/>
      <c r="P4" s="476"/>
      <c r="Q4" s="476"/>
      <c r="R4" s="476"/>
      <c r="S4" s="476">
        <f>'Elenco Obiettivi'!C1</f>
        <v>0</v>
      </c>
      <c r="T4" s="476"/>
      <c r="U4" s="476"/>
      <c r="V4" s="476"/>
      <c r="W4" s="476"/>
      <c r="X4" s="476"/>
      <c r="Y4" s="476"/>
      <c r="Z4" s="476"/>
      <c r="AA4" s="476"/>
      <c r="AB4" s="476"/>
      <c r="AC4" s="476"/>
      <c r="AD4" s="476"/>
      <c r="AE4" s="476"/>
      <c r="AF4" s="476"/>
      <c r="AG4" s="476"/>
      <c r="AH4" s="476"/>
      <c r="AI4" s="476"/>
      <c r="AJ4" s="4"/>
      <c r="AK4" s="4"/>
    </row>
    <row r="5" spans="1:60" s="7" customFormat="1" ht="35.25" customHeight="1" thickTop="1" thickBot="1" x14ac:dyDescent="0.3">
      <c r="A5" s="436" t="s">
        <v>6</v>
      </c>
      <c r="B5" s="436"/>
      <c r="C5" s="436"/>
      <c r="D5" s="436"/>
      <c r="E5" s="479" t="s">
        <v>7</v>
      </c>
      <c r="F5" s="479"/>
      <c r="G5" s="479"/>
      <c r="H5" s="479"/>
      <c r="I5" s="479"/>
      <c r="J5" s="479"/>
      <c r="K5" s="436" t="s">
        <v>8</v>
      </c>
      <c r="L5" s="436"/>
      <c r="M5" s="436"/>
      <c r="N5" s="436"/>
      <c r="O5" s="436"/>
      <c r="P5" s="479"/>
      <c r="Q5" s="479"/>
      <c r="R5" s="479"/>
      <c r="S5" s="479"/>
      <c r="T5" s="479"/>
      <c r="U5" s="479"/>
      <c r="V5" s="479"/>
      <c r="W5" s="479"/>
      <c r="X5" s="436" t="s">
        <v>9</v>
      </c>
      <c r="Y5" s="436"/>
      <c r="Z5" s="436"/>
      <c r="AA5" s="436"/>
      <c r="AB5" s="436"/>
      <c r="AC5" s="479" t="s">
        <v>10</v>
      </c>
      <c r="AD5" s="479"/>
      <c r="AE5" s="479"/>
      <c r="AF5" s="479"/>
      <c r="AG5" s="479"/>
      <c r="AH5" s="479"/>
      <c r="AI5" s="479"/>
      <c r="AJ5" s="6"/>
      <c r="AK5" s="6"/>
      <c r="BA5" s="477" t="s">
        <v>11</v>
      </c>
      <c r="BB5" s="477"/>
      <c r="BC5" s="477"/>
      <c r="BD5" s="477"/>
      <c r="BE5" s="477"/>
      <c r="BF5" s="477"/>
      <c r="BG5" s="477"/>
      <c r="BH5" s="477"/>
    </row>
    <row r="6" spans="1:60" s="5" customFormat="1" ht="33" customHeight="1" thickTop="1" thickBot="1" x14ac:dyDescent="0.3">
      <c r="A6" s="436" t="s">
        <v>12</v>
      </c>
      <c r="B6" s="436"/>
      <c r="C6" s="436"/>
      <c r="D6" s="436"/>
      <c r="E6" s="481"/>
      <c r="F6" s="481"/>
      <c r="G6" s="481"/>
      <c r="H6" s="481"/>
      <c r="I6" s="481"/>
      <c r="J6" s="481"/>
      <c r="K6" s="481"/>
      <c r="L6" s="481"/>
      <c r="M6" s="481"/>
      <c r="N6" s="481"/>
      <c r="O6" s="481"/>
      <c r="P6" s="481"/>
      <c r="Q6" s="481"/>
      <c r="R6" s="481"/>
      <c r="S6" s="481"/>
      <c r="T6" s="481"/>
      <c r="U6" s="481"/>
      <c r="V6" s="481"/>
      <c r="W6" s="481"/>
      <c r="X6" s="481"/>
      <c r="Y6" s="481"/>
      <c r="Z6" s="481"/>
      <c r="AA6" s="481"/>
      <c r="AB6" s="481"/>
      <c r="AC6" s="481"/>
      <c r="AD6" s="481"/>
      <c r="AE6" s="481"/>
      <c r="AF6" s="481"/>
      <c r="AG6" s="481"/>
      <c r="AH6" s="481"/>
      <c r="AI6" s="481"/>
      <c r="AJ6" s="4"/>
      <c r="AK6" s="4"/>
    </row>
    <row r="7" spans="1:60" s="5" customFormat="1" ht="33.75" customHeight="1" thickTop="1" thickBot="1" x14ac:dyDescent="0.3">
      <c r="A7" s="436" t="s">
        <v>13</v>
      </c>
      <c r="B7" s="436"/>
      <c r="C7" s="436"/>
      <c r="D7" s="436"/>
      <c r="E7" s="480"/>
      <c r="F7" s="480"/>
      <c r="G7" s="480"/>
      <c r="H7" s="480"/>
      <c r="I7" s="480"/>
      <c r="J7" s="480"/>
      <c r="K7" s="480"/>
      <c r="L7" s="480"/>
      <c r="M7" s="480"/>
      <c r="N7" s="480"/>
      <c r="O7" s="480"/>
      <c r="P7" s="480"/>
      <c r="Q7" s="480"/>
      <c r="R7" s="480"/>
      <c r="S7" s="480"/>
      <c r="T7" s="480"/>
      <c r="U7" s="480"/>
      <c r="V7" s="480"/>
      <c r="W7" s="480"/>
      <c r="X7" s="480"/>
      <c r="Y7" s="480"/>
      <c r="Z7" s="480"/>
      <c r="AA7" s="480"/>
      <c r="AB7" s="480"/>
      <c r="AC7" s="480"/>
      <c r="AD7" s="480"/>
      <c r="AE7" s="480"/>
      <c r="AF7" s="480"/>
      <c r="AG7" s="480"/>
      <c r="AH7" s="480"/>
      <c r="AI7" s="480"/>
      <c r="AJ7" s="4"/>
      <c r="AK7" s="4"/>
    </row>
    <row r="8" spans="1:60" s="5" customFormat="1" ht="33.75" customHeight="1" thickTop="1" thickBot="1" x14ac:dyDescent="0.3">
      <c r="A8" s="436" t="s">
        <v>14</v>
      </c>
      <c r="B8" s="436"/>
      <c r="C8" s="436"/>
      <c r="D8" s="436"/>
      <c r="E8" s="480"/>
      <c r="F8" s="480"/>
      <c r="G8" s="480"/>
      <c r="H8" s="480"/>
      <c r="I8" s="480"/>
      <c r="J8" s="480"/>
      <c r="K8" s="480"/>
      <c r="L8" s="480"/>
      <c r="M8" s="480"/>
      <c r="N8" s="480"/>
      <c r="O8" s="480"/>
      <c r="P8" s="480"/>
      <c r="Q8" s="480"/>
      <c r="R8" s="480"/>
      <c r="S8" s="480"/>
      <c r="T8" s="480"/>
      <c r="U8" s="480"/>
      <c r="V8" s="480"/>
      <c r="W8" s="480"/>
      <c r="X8" s="480"/>
      <c r="Y8" s="480"/>
      <c r="Z8" s="480"/>
      <c r="AA8" s="480"/>
      <c r="AB8" s="480"/>
      <c r="AC8" s="480"/>
      <c r="AD8" s="480"/>
      <c r="AE8" s="480"/>
      <c r="AF8" s="480"/>
      <c r="AG8" s="480"/>
      <c r="AH8" s="480"/>
      <c r="AI8" s="480"/>
      <c r="AJ8" s="4"/>
      <c r="AK8" s="4"/>
    </row>
    <row r="9" spans="1:60" s="5" customFormat="1" ht="15" customHeight="1" thickTop="1" x14ac:dyDescent="0.25">
      <c r="A9" s="462" t="s">
        <v>15</v>
      </c>
      <c r="B9" s="463"/>
      <c r="C9" s="463"/>
      <c r="D9" s="463"/>
      <c r="E9" s="463"/>
      <c r="F9" s="463"/>
      <c r="G9" s="463"/>
      <c r="H9" s="463"/>
      <c r="I9" s="463"/>
      <c r="J9" s="463"/>
      <c r="K9" s="463"/>
      <c r="L9" s="463"/>
      <c r="M9" s="463"/>
      <c r="N9" s="463"/>
      <c r="O9" s="463"/>
      <c r="P9" s="463"/>
      <c r="Q9" s="463"/>
      <c r="R9" s="463"/>
      <c r="S9" s="463"/>
      <c r="T9" s="463"/>
      <c r="U9" s="463"/>
      <c r="V9" s="463"/>
      <c r="W9" s="463"/>
      <c r="X9" s="463"/>
      <c r="Y9" s="463"/>
      <c r="Z9" s="463"/>
      <c r="AA9" s="463"/>
      <c r="AB9" s="463"/>
      <c r="AC9" s="463"/>
      <c r="AD9" s="463"/>
      <c r="AE9" s="463"/>
      <c r="AF9" s="463"/>
      <c r="AG9" s="463"/>
      <c r="AH9" s="463"/>
      <c r="AI9" s="478"/>
      <c r="AJ9" s="4"/>
      <c r="AK9" s="4"/>
    </row>
    <row r="10" spans="1:60" s="5" customFormat="1" ht="17.25" customHeight="1" thickBot="1" x14ac:dyDescent="0.3">
      <c r="A10" s="467"/>
      <c r="B10" s="468"/>
      <c r="C10" s="468"/>
      <c r="D10" s="468"/>
      <c r="E10" s="468"/>
      <c r="F10" s="468"/>
      <c r="G10" s="468"/>
      <c r="H10" s="468"/>
      <c r="I10" s="468"/>
      <c r="J10" s="468"/>
      <c r="K10" s="468"/>
      <c r="L10" s="468"/>
      <c r="M10" s="468"/>
      <c r="N10" s="468"/>
      <c r="O10" s="468"/>
      <c r="P10" s="468"/>
      <c r="Q10" s="468"/>
      <c r="R10" s="468"/>
      <c r="S10" s="468"/>
      <c r="T10" s="468"/>
      <c r="U10" s="468"/>
      <c r="V10" s="468"/>
      <c r="W10" s="468"/>
      <c r="X10" s="468"/>
      <c r="Y10" s="468"/>
      <c r="Z10" s="468"/>
      <c r="AA10" s="468"/>
      <c r="AB10" s="468"/>
      <c r="AC10" s="468"/>
      <c r="AD10" s="468"/>
      <c r="AE10" s="468"/>
      <c r="AF10" s="468"/>
      <c r="AG10" s="468"/>
      <c r="AH10" s="468"/>
      <c r="AI10" s="469"/>
      <c r="AJ10" s="4"/>
      <c r="AK10" s="4"/>
    </row>
    <row r="11" spans="1:60" s="5" customFormat="1" ht="45" customHeight="1" thickTop="1" thickBot="1" x14ac:dyDescent="0.3">
      <c r="A11" s="447"/>
      <c r="B11" s="448"/>
      <c r="C11" s="448"/>
      <c r="D11" s="448"/>
      <c r="E11" s="448"/>
      <c r="F11" s="448"/>
      <c r="G11" s="448"/>
      <c r="H11" s="448"/>
      <c r="I11" s="448"/>
      <c r="J11" s="448"/>
      <c r="K11" s="448"/>
      <c r="L11" s="448"/>
      <c r="M11" s="448"/>
      <c r="N11" s="448"/>
      <c r="O11" s="448"/>
      <c r="P11" s="448"/>
      <c r="Q11" s="448"/>
      <c r="R11" s="448"/>
      <c r="S11" s="448"/>
      <c r="T11" s="448"/>
      <c r="U11" s="448"/>
      <c r="V11" s="448"/>
      <c r="W11" s="448"/>
      <c r="X11" s="448"/>
      <c r="Y11" s="448"/>
      <c r="Z11" s="448"/>
      <c r="AA11" s="448"/>
      <c r="AB11" s="448"/>
      <c r="AC11" s="448"/>
      <c r="AD11" s="448"/>
      <c r="AE11" s="448"/>
      <c r="AF11" s="448"/>
      <c r="AG11" s="448"/>
      <c r="AH11" s="448"/>
      <c r="AI11" s="449"/>
      <c r="AJ11" s="4"/>
      <c r="AK11" s="4"/>
    </row>
    <row r="12" spans="1:60" s="5" customFormat="1" ht="21" customHeight="1" thickTop="1" thickBot="1" x14ac:dyDescent="0.3">
      <c r="A12" s="441" t="s">
        <v>16</v>
      </c>
      <c r="B12" s="442"/>
      <c r="C12" s="442"/>
      <c r="D12" s="442"/>
      <c r="E12" s="442"/>
      <c r="F12" s="442"/>
      <c r="G12" s="442"/>
      <c r="H12" s="442"/>
      <c r="I12" s="442"/>
      <c r="J12" s="442"/>
      <c r="K12" s="442"/>
      <c r="L12" s="442"/>
      <c r="M12" s="442"/>
      <c r="N12" s="442"/>
      <c r="O12" s="442"/>
      <c r="P12" s="442"/>
      <c r="Q12" s="442"/>
      <c r="R12" s="442"/>
      <c r="S12" s="442"/>
      <c r="T12" s="442"/>
      <c r="U12" s="442"/>
      <c r="V12" s="442"/>
      <c r="W12" s="442"/>
      <c r="X12" s="442"/>
      <c r="Y12" s="442"/>
      <c r="Z12" s="442"/>
      <c r="AA12" s="442"/>
      <c r="AB12" s="442"/>
      <c r="AC12" s="442"/>
      <c r="AD12" s="442"/>
      <c r="AE12" s="442"/>
      <c r="AF12" s="442"/>
      <c r="AG12" s="442"/>
      <c r="AH12" s="442"/>
      <c r="AI12" s="443"/>
      <c r="AJ12" s="8"/>
      <c r="AK12" s="8"/>
    </row>
    <row r="13" spans="1:60" s="5" customFormat="1" ht="43.5" customHeight="1" thickTop="1" thickBot="1" x14ac:dyDescent="0.3">
      <c r="A13" s="441" t="s">
        <v>17</v>
      </c>
      <c r="B13" s="442"/>
      <c r="C13" s="442"/>
      <c r="D13" s="443"/>
      <c r="E13" s="462" t="str">
        <f>'Elenco Obiettivi'!D9</f>
        <v>Misura la capacità di utilizzo delle risorse a disposizione</v>
      </c>
      <c r="F13" s="463"/>
      <c r="G13" s="463"/>
      <c r="H13" s="463"/>
      <c r="I13" s="463"/>
      <c r="J13" s="463"/>
      <c r="K13" s="463"/>
      <c r="L13" s="463"/>
      <c r="M13" s="463"/>
      <c r="N13" s="463"/>
      <c r="O13" s="463"/>
      <c r="P13" s="463"/>
      <c r="Q13" s="463"/>
      <c r="R13" s="463"/>
      <c r="S13" s="463"/>
      <c r="T13" s="463"/>
      <c r="U13" s="463"/>
      <c r="V13" s="463"/>
      <c r="W13" s="463"/>
      <c r="X13" s="463"/>
      <c r="Y13" s="463"/>
      <c r="Z13" s="463"/>
      <c r="AA13" s="463"/>
      <c r="AB13" s="463"/>
      <c r="AC13" s="463"/>
      <c r="AD13" s="463"/>
      <c r="AE13" s="463"/>
      <c r="AF13" s="463"/>
      <c r="AG13" s="463"/>
      <c r="AH13" s="463"/>
      <c r="AI13" s="478"/>
      <c r="AJ13" s="4"/>
      <c r="AK13" s="4"/>
    </row>
    <row r="14" spans="1:60" s="5" customFormat="1" ht="16.5" thickTop="1" x14ac:dyDescent="0.25">
      <c r="A14" s="462" t="s">
        <v>18</v>
      </c>
      <c r="B14" s="463"/>
      <c r="C14" s="463"/>
      <c r="D14" s="463"/>
      <c r="E14" s="470" t="s">
        <v>219</v>
      </c>
      <c r="F14" s="472"/>
      <c r="G14" s="472"/>
      <c r="H14" s="472"/>
      <c r="I14" s="472"/>
      <c r="J14" s="472"/>
      <c r="K14" s="472"/>
      <c r="L14" s="472"/>
      <c r="M14" s="470" t="s">
        <v>220</v>
      </c>
      <c r="N14" s="472"/>
      <c r="O14" s="472"/>
      <c r="P14" s="472"/>
      <c r="Q14" s="472"/>
      <c r="R14" s="472"/>
      <c r="S14" s="472"/>
      <c r="T14" s="472"/>
      <c r="U14" s="470" t="s">
        <v>221</v>
      </c>
      <c r="V14" s="472"/>
      <c r="W14" s="472"/>
      <c r="X14" s="472"/>
      <c r="Y14" s="472"/>
      <c r="Z14" s="472"/>
      <c r="AA14" s="472"/>
      <c r="AB14" s="472"/>
      <c r="AC14" s="470" t="s">
        <v>222</v>
      </c>
      <c r="AD14" s="472"/>
      <c r="AE14" s="471"/>
      <c r="AF14" s="470">
        <v>2018</v>
      </c>
      <c r="AG14" s="471"/>
      <c r="AH14" s="470">
        <v>2017</v>
      </c>
      <c r="AI14" s="471"/>
      <c r="AJ14" s="4"/>
      <c r="AK14" s="4"/>
      <c r="AV14" s="4"/>
      <c r="AW14" s="4"/>
      <c r="AX14" s="4"/>
    </row>
    <row r="15" spans="1:60" s="5" customFormat="1" ht="15.75" x14ac:dyDescent="0.25">
      <c r="A15" s="464"/>
      <c r="B15" s="465"/>
      <c r="C15" s="465"/>
      <c r="D15" s="466"/>
      <c r="E15" s="450"/>
      <c r="F15" s="461"/>
      <c r="G15" s="461"/>
      <c r="H15" s="461"/>
      <c r="I15" s="461"/>
      <c r="J15" s="461"/>
      <c r="K15" s="461"/>
      <c r="L15" s="461"/>
      <c r="M15" s="450"/>
      <c r="N15" s="461"/>
      <c r="O15" s="461"/>
      <c r="P15" s="461"/>
      <c r="Q15" s="461"/>
      <c r="R15" s="461"/>
      <c r="S15" s="461"/>
      <c r="T15" s="461"/>
      <c r="U15" s="450"/>
      <c r="V15" s="461"/>
      <c r="W15" s="461"/>
      <c r="X15" s="461"/>
      <c r="Y15" s="461"/>
      <c r="Z15" s="461"/>
      <c r="AA15" s="461"/>
      <c r="AB15" s="461"/>
      <c r="AC15" s="450"/>
      <c r="AD15" s="461"/>
      <c r="AE15" s="451"/>
      <c r="AF15" s="450"/>
      <c r="AG15" s="451"/>
      <c r="AH15" s="450"/>
      <c r="AI15" s="451"/>
      <c r="AJ15" s="4"/>
      <c r="AK15" s="4"/>
      <c r="AV15" s="4"/>
      <c r="AW15" s="4"/>
      <c r="AX15" s="4"/>
    </row>
    <row r="16" spans="1:60" s="5" customFormat="1" ht="15.75" x14ac:dyDescent="0.25">
      <c r="A16" s="464"/>
      <c r="B16" s="465"/>
      <c r="C16" s="465"/>
      <c r="D16" s="466"/>
      <c r="E16" s="450"/>
      <c r="F16" s="461"/>
      <c r="G16" s="461"/>
      <c r="H16" s="461"/>
      <c r="I16" s="461"/>
      <c r="J16" s="461"/>
      <c r="K16" s="461"/>
      <c r="L16" s="461"/>
      <c r="M16" s="450"/>
      <c r="N16" s="461"/>
      <c r="O16" s="461"/>
      <c r="P16" s="461"/>
      <c r="Q16" s="461"/>
      <c r="R16" s="461"/>
      <c r="S16" s="461"/>
      <c r="T16" s="461"/>
      <c r="U16" s="450"/>
      <c r="V16" s="461"/>
      <c r="W16" s="461"/>
      <c r="X16" s="461"/>
      <c r="Y16" s="461"/>
      <c r="Z16" s="461"/>
      <c r="AA16" s="461"/>
      <c r="AB16" s="461"/>
      <c r="AC16" s="450"/>
      <c r="AD16" s="461"/>
      <c r="AE16" s="451"/>
      <c r="AF16" s="450"/>
      <c r="AG16" s="451"/>
      <c r="AH16" s="450"/>
      <c r="AI16" s="451"/>
      <c r="AJ16" s="4"/>
      <c r="AK16" s="4"/>
      <c r="AV16" s="4"/>
      <c r="AW16" s="4"/>
      <c r="AX16" s="4"/>
    </row>
    <row r="17" spans="1:50" s="5" customFormat="1" ht="15.75" x14ac:dyDescent="0.25">
      <c r="A17" s="464"/>
      <c r="B17" s="465"/>
      <c r="C17" s="465"/>
      <c r="D17" s="466"/>
      <c r="E17" s="450"/>
      <c r="F17" s="461"/>
      <c r="G17" s="461"/>
      <c r="H17" s="461"/>
      <c r="I17" s="461"/>
      <c r="J17" s="461"/>
      <c r="K17" s="461"/>
      <c r="L17" s="461"/>
      <c r="M17" s="450"/>
      <c r="N17" s="461"/>
      <c r="O17" s="461"/>
      <c r="P17" s="461"/>
      <c r="Q17" s="461"/>
      <c r="R17" s="461"/>
      <c r="S17" s="461"/>
      <c r="T17" s="461"/>
      <c r="U17" s="450"/>
      <c r="V17" s="461"/>
      <c r="W17" s="461"/>
      <c r="X17" s="461"/>
      <c r="Y17" s="461"/>
      <c r="Z17" s="461"/>
      <c r="AA17" s="461"/>
      <c r="AB17" s="461"/>
      <c r="AC17" s="450"/>
      <c r="AD17" s="461"/>
      <c r="AE17" s="451"/>
      <c r="AF17" s="450"/>
      <c r="AG17" s="451"/>
      <c r="AH17" s="450"/>
      <c r="AI17" s="451"/>
      <c r="AJ17" s="4"/>
      <c r="AK17" s="4"/>
      <c r="AV17" s="4"/>
      <c r="AW17" s="4"/>
      <c r="AX17" s="4"/>
    </row>
    <row r="18" spans="1:50" s="5" customFormat="1" ht="15.75" x14ac:dyDescent="0.25">
      <c r="A18" s="464"/>
      <c r="B18" s="465"/>
      <c r="C18" s="465"/>
      <c r="D18" s="466"/>
      <c r="E18" s="450"/>
      <c r="F18" s="461"/>
      <c r="G18" s="461"/>
      <c r="H18" s="461"/>
      <c r="I18" s="461"/>
      <c r="J18" s="461"/>
      <c r="K18" s="461"/>
      <c r="L18" s="461"/>
      <c r="M18" s="450"/>
      <c r="N18" s="461"/>
      <c r="O18" s="461"/>
      <c r="P18" s="461"/>
      <c r="Q18" s="461"/>
      <c r="R18" s="461"/>
      <c r="S18" s="461"/>
      <c r="T18" s="461"/>
      <c r="U18" s="450"/>
      <c r="V18" s="461"/>
      <c r="W18" s="461"/>
      <c r="X18" s="461"/>
      <c r="Y18" s="461"/>
      <c r="Z18" s="461"/>
      <c r="AA18" s="461"/>
      <c r="AB18" s="461"/>
      <c r="AC18" s="450"/>
      <c r="AD18" s="461"/>
      <c r="AE18" s="451"/>
      <c r="AF18" s="450"/>
      <c r="AG18" s="451"/>
      <c r="AH18" s="450"/>
      <c r="AI18" s="451"/>
      <c r="AJ18" s="4"/>
      <c r="AK18" s="4"/>
      <c r="AV18" s="4"/>
      <c r="AW18" s="4"/>
      <c r="AX18" s="4"/>
    </row>
    <row r="19" spans="1:50" s="5" customFormat="1" ht="15.75" x14ac:dyDescent="0.25">
      <c r="A19" s="464"/>
      <c r="B19" s="465"/>
      <c r="C19" s="465"/>
      <c r="D19" s="466"/>
      <c r="E19" s="450"/>
      <c r="F19" s="461"/>
      <c r="G19" s="461"/>
      <c r="H19" s="461"/>
      <c r="I19" s="461"/>
      <c r="J19" s="461"/>
      <c r="K19" s="461"/>
      <c r="L19" s="461"/>
      <c r="M19" s="450"/>
      <c r="N19" s="461"/>
      <c r="O19" s="461"/>
      <c r="P19" s="461"/>
      <c r="Q19" s="461"/>
      <c r="R19" s="461"/>
      <c r="S19" s="461"/>
      <c r="T19" s="461"/>
      <c r="U19" s="450"/>
      <c r="V19" s="461"/>
      <c r="W19" s="461"/>
      <c r="X19" s="461"/>
      <c r="Y19" s="461"/>
      <c r="Z19" s="461"/>
      <c r="AA19" s="461"/>
      <c r="AB19" s="461"/>
      <c r="AC19" s="450"/>
      <c r="AD19" s="461"/>
      <c r="AE19" s="451"/>
      <c r="AF19" s="450"/>
      <c r="AG19" s="451"/>
      <c r="AH19" s="450"/>
      <c r="AI19" s="451"/>
      <c r="AJ19" s="4"/>
      <c r="AK19" s="4"/>
      <c r="AV19" s="4"/>
      <c r="AW19" s="4"/>
      <c r="AX19" s="4"/>
    </row>
    <row r="20" spans="1:50" s="5" customFormat="1" ht="15.75" x14ac:dyDescent="0.25">
      <c r="A20" s="464"/>
      <c r="B20" s="465"/>
      <c r="C20" s="465"/>
      <c r="D20" s="466"/>
      <c r="E20" s="450"/>
      <c r="F20" s="461"/>
      <c r="G20" s="461"/>
      <c r="H20" s="461"/>
      <c r="I20" s="461"/>
      <c r="J20" s="461"/>
      <c r="K20" s="461"/>
      <c r="L20" s="461"/>
      <c r="M20" s="450"/>
      <c r="N20" s="461"/>
      <c r="O20" s="461"/>
      <c r="P20" s="461"/>
      <c r="Q20" s="461"/>
      <c r="R20" s="461"/>
      <c r="S20" s="461"/>
      <c r="T20" s="461"/>
      <c r="U20" s="450"/>
      <c r="V20" s="461"/>
      <c r="W20" s="461"/>
      <c r="X20" s="461"/>
      <c r="Y20" s="461"/>
      <c r="Z20" s="461"/>
      <c r="AA20" s="461"/>
      <c r="AB20" s="461"/>
      <c r="AC20" s="450"/>
      <c r="AD20" s="461"/>
      <c r="AE20" s="451"/>
      <c r="AF20" s="450"/>
      <c r="AG20" s="451"/>
      <c r="AH20" s="450"/>
      <c r="AI20" s="451"/>
      <c r="AJ20" s="4"/>
      <c r="AK20" s="4"/>
      <c r="AV20" s="4"/>
      <c r="AW20" s="4"/>
      <c r="AX20" s="4"/>
    </row>
    <row r="21" spans="1:50" s="5" customFormat="1" ht="15.75" x14ac:dyDescent="0.25">
      <c r="A21" s="464"/>
      <c r="B21" s="465"/>
      <c r="C21" s="465"/>
      <c r="D21" s="466"/>
      <c r="E21" s="450"/>
      <c r="F21" s="461"/>
      <c r="G21" s="461"/>
      <c r="H21" s="461"/>
      <c r="I21" s="461"/>
      <c r="J21" s="461"/>
      <c r="K21" s="461"/>
      <c r="L21" s="461"/>
      <c r="M21" s="450"/>
      <c r="N21" s="461"/>
      <c r="O21" s="461"/>
      <c r="P21" s="461"/>
      <c r="Q21" s="461"/>
      <c r="R21" s="461"/>
      <c r="S21" s="461"/>
      <c r="T21" s="461"/>
      <c r="U21" s="450"/>
      <c r="V21" s="461"/>
      <c r="W21" s="461"/>
      <c r="X21" s="461"/>
      <c r="Y21" s="461"/>
      <c r="Z21" s="461"/>
      <c r="AA21" s="461"/>
      <c r="AB21" s="461"/>
      <c r="AC21" s="450"/>
      <c r="AD21" s="461"/>
      <c r="AE21" s="451"/>
      <c r="AF21" s="450"/>
      <c r="AG21" s="451"/>
      <c r="AH21" s="450"/>
      <c r="AI21" s="451"/>
      <c r="AJ21" s="4"/>
      <c r="AK21" s="4"/>
      <c r="AV21" s="4"/>
      <c r="AW21" s="4"/>
      <c r="AX21" s="4"/>
    </row>
    <row r="22" spans="1:50" s="5" customFormat="1" ht="15.75" x14ac:dyDescent="0.25">
      <c r="A22" s="464"/>
      <c r="B22" s="465"/>
      <c r="C22" s="465"/>
      <c r="D22" s="466"/>
      <c r="E22" s="62"/>
      <c r="F22" s="63"/>
      <c r="G22" s="63"/>
      <c r="H22" s="63"/>
      <c r="I22" s="63"/>
      <c r="J22" s="63"/>
      <c r="K22" s="63"/>
      <c r="L22" s="63"/>
      <c r="M22" s="62"/>
      <c r="N22" s="63"/>
      <c r="O22" s="63"/>
      <c r="P22" s="63"/>
      <c r="Q22" s="63"/>
      <c r="R22" s="63"/>
      <c r="S22" s="63"/>
      <c r="T22" s="63"/>
      <c r="U22" s="62"/>
      <c r="V22" s="63"/>
      <c r="W22" s="63"/>
      <c r="X22" s="63"/>
      <c r="Y22" s="63"/>
      <c r="Z22" s="63"/>
      <c r="AA22" s="63"/>
      <c r="AB22" s="63"/>
      <c r="AC22" s="62"/>
      <c r="AD22" s="63"/>
      <c r="AE22" s="64"/>
      <c r="AF22" s="62"/>
      <c r="AG22" s="64"/>
      <c r="AH22" s="62"/>
      <c r="AI22" s="64"/>
      <c r="AJ22" s="4"/>
      <c r="AK22" s="4"/>
      <c r="AV22" s="4"/>
      <c r="AW22" s="4"/>
      <c r="AX22" s="4"/>
    </row>
    <row r="23" spans="1:50" s="5" customFormat="1" ht="15.75" x14ac:dyDescent="0.25">
      <c r="A23" s="464"/>
      <c r="B23" s="465"/>
      <c r="C23" s="465"/>
      <c r="D23" s="466"/>
      <c r="E23" s="62"/>
      <c r="F23" s="63"/>
      <c r="G23" s="63"/>
      <c r="H23" s="63"/>
      <c r="I23" s="63"/>
      <c r="J23" s="63"/>
      <c r="K23" s="63"/>
      <c r="L23" s="63"/>
      <c r="M23" s="62"/>
      <c r="N23" s="63"/>
      <c r="O23" s="63"/>
      <c r="P23" s="63"/>
      <c r="Q23" s="63"/>
      <c r="R23" s="63"/>
      <c r="S23" s="63"/>
      <c r="T23" s="63"/>
      <c r="U23" s="62"/>
      <c r="V23" s="63"/>
      <c r="W23" s="63"/>
      <c r="X23" s="63"/>
      <c r="Y23" s="63"/>
      <c r="Z23" s="63"/>
      <c r="AA23" s="63"/>
      <c r="AB23" s="63"/>
      <c r="AC23" s="62"/>
      <c r="AD23" s="63"/>
      <c r="AE23" s="64"/>
      <c r="AF23" s="62"/>
      <c r="AG23" s="64"/>
      <c r="AH23" s="62"/>
      <c r="AI23" s="64"/>
      <c r="AJ23" s="4"/>
      <c r="AK23" s="4"/>
      <c r="AV23" s="4"/>
      <c r="AW23" s="4"/>
      <c r="AX23" s="4"/>
    </row>
    <row r="24" spans="1:50" s="5" customFormat="1" ht="15.75" x14ac:dyDescent="0.25">
      <c r="A24" s="464"/>
      <c r="B24" s="465"/>
      <c r="C24" s="465"/>
      <c r="D24" s="466"/>
      <c r="E24" s="62"/>
      <c r="F24" s="63"/>
      <c r="G24" s="63"/>
      <c r="H24" s="63"/>
      <c r="I24" s="63"/>
      <c r="J24" s="63"/>
      <c r="K24" s="63"/>
      <c r="L24" s="63"/>
      <c r="M24" s="62"/>
      <c r="N24" s="63"/>
      <c r="O24" s="63"/>
      <c r="P24" s="63"/>
      <c r="Q24" s="63"/>
      <c r="R24" s="63"/>
      <c r="S24" s="63"/>
      <c r="T24" s="63"/>
      <c r="U24" s="62"/>
      <c r="V24" s="63"/>
      <c r="W24" s="63"/>
      <c r="X24" s="63"/>
      <c r="Y24" s="63"/>
      <c r="Z24" s="63"/>
      <c r="AA24" s="63"/>
      <c r="AB24" s="63"/>
      <c r="AC24" s="62"/>
      <c r="AD24" s="63"/>
      <c r="AE24" s="64"/>
      <c r="AF24" s="62"/>
      <c r="AG24" s="64"/>
      <c r="AH24" s="62"/>
      <c r="AI24" s="64"/>
      <c r="AJ24" s="4"/>
      <c r="AK24" s="4"/>
      <c r="AV24" s="4"/>
      <c r="AW24" s="4"/>
      <c r="AX24" s="4"/>
    </row>
    <row r="25" spans="1:50" s="5" customFormat="1" ht="15.75" x14ac:dyDescent="0.25">
      <c r="A25" s="464"/>
      <c r="B25" s="465"/>
      <c r="C25" s="465"/>
      <c r="D25" s="466"/>
      <c r="E25" s="62"/>
      <c r="F25" s="63"/>
      <c r="G25" s="63"/>
      <c r="H25" s="63"/>
      <c r="I25" s="63"/>
      <c r="J25" s="63"/>
      <c r="K25" s="63"/>
      <c r="L25" s="63"/>
      <c r="M25" s="62"/>
      <c r="N25" s="63"/>
      <c r="O25" s="63"/>
      <c r="P25" s="63"/>
      <c r="Q25" s="63"/>
      <c r="R25" s="63"/>
      <c r="S25" s="63"/>
      <c r="T25" s="63"/>
      <c r="U25" s="62"/>
      <c r="V25" s="63"/>
      <c r="W25" s="63"/>
      <c r="X25" s="63"/>
      <c r="Y25" s="63"/>
      <c r="Z25" s="63"/>
      <c r="AA25" s="63"/>
      <c r="AB25" s="63"/>
      <c r="AC25" s="62"/>
      <c r="AD25" s="63"/>
      <c r="AE25" s="64"/>
      <c r="AF25" s="62"/>
      <c r="AG25" s="64"/>
      <c r="AH25" s="62"/>
      <c r="AI25" s="64"/>
      <c r="AJ25" s="4"/>
      <c r="AK25" s="4"/>
      <c r="AV25" s="4"/>
      <c r="AW25" s="4"/>
      <c r="AX25" s="4"/>
    </row>
    <row r="26" spans="1:50" s="5" customFormat="1" ht="15.75" x14ac:dyDescent="0.25">
      <c r="A26" s="464"/>
      <c r="B26" s="465"/>
      <c r="C26" s="465"/>
      <c r="D26" s="466"/>
      <c r="E26" s="62"/>
      <c r="F26" s="63"/>
      <c r="G26" s="63"/>
      <c r="H26" s="63"/>
      <c r="I26" s="63"/>
      <c r="J26" s="63"/>
      <c r="K26" s="63"/>
      <c r="L26" s="63"/>
      <c r="M26" s="62"/>
      <c r="N26" s="63"/>
      <c r="O26" s="63"/>
      <c r="P26" s="63"/>
      <c r="Q26" s="63"/>
      <c r="R26" s="63"/>
      <c r="S26" s="63"/>
      <c r="T26" s="63"/>
      <c r="U26" s="62"/>
      <c r="V26" s="63"/>
      <c r="W26" s="63"/>
      <c r="X26" s="63"/>
      <c r="Y26" s="63"/>
      <c r="Z26" s="63"/>
      <c r="AA26" s="63"/>
      <c r="AB26" s="63"/>
      <c r="AC26" s="62"/>
      <c r="AD26" s="63"/>
      <c r="AE26" s="64"/>
      <c r="AF26" s="62"/>
      <c r="AG26" s="64"/>
      <c r="AH26" s="62"/>
      <c r="AI26" s="64"/>
      <c r="AJ26" s="4"/>
      <c r="AK26" s="4"/>
      <c r="AV26" s="4"/>
      <c r="AW26" s="4"/>
      <c r="AX26" s="4"/>
    </row>
    <row r="27" spans="1:50" s="5" customFormat="1" ht="15.75" x14ac:dyDescent="0.25">
      <c r="A27" s="464"/>
      <c r="B27" s="465"/>
      <c r="C27" s="465"/>
      <c r="D27" s="466"/>
      <c r="E27" s="62"/>
      <c r="F27" s="63"/>
      <c r="G27" s="63"/>
      <c r="H27" s="63"/>
      <c r="I27" s="63"/>
      <c r="J27" s="63"/>
      <c r="K27" s="63"/>
      <c r="L27" s="63"/>
      <c r="M27" s="62"/>
      <c r="N27" s="63"/>
      <c r="O27" s="63"/>
      <c r="P27" s="63"/>
      <c r="Q27" s="63"/>
      <c r="R27" s="63"/>
      <c r="S27" s="63"/>
      <c r="T27" s="63"/>
      <c r="U27" s="62"/>
      <c r="V27" s="63"/>
      <c r="W27" s="63"/>
      <c r="X27" s="63"/>
      <c r="Y27" s="63"/>
      <c r="Z27" s="63"/>
      <c r="AA27" s="63"/>
      <c r="AB27" s="63"/>
      <c r="AC27" s="62"/>
      <c r="AD27" s="63"/>
      <c r="AE27" s="64"/>
      <c r="AF27" s="62"/>
      <c r="AG27" s="64"/>
      <c r="AH27" s="62"/>
      <c r="AI27" s="64"/>
      <c r="AJ27" s="4"/>
      <c r="AK27" s="4"/>
      <c r="AV27" s="4"/>
      <c r="AW27" s="4"/>
      <c r="AX27" s="4"/>
    </row>
    <row r="28" spans="1:50" s="5" customFormat="1" ht="16.5" thickBot="1" x14ac:dyDescent="0.3">
      <c r="A28" s="467"/>
      <c r="B28" s="468"/>
      <c r="C28" s="468"/>
      <c r="D28" s="469"/>
      <c r="E28" s="450"/>
      <c r="F28" s="461"/>
      <c r="G28" s="461"/>
      <c r="H28" s="461"/>
      <c r="I28" s="461"/>
      <c r="J28" s="461"/>
      <c r="K28" s="461"/>
      <c r="L28" s="461"/>
      <c r="M28" s="450"/>
      <c r="N28" s="461"/>
      <c r="O28" s="461"/>
      <c r="P28" s="461"/>
      <c r="Q28" s="461"/>
      <c r="R28" s="461"/>
      <c r="S28" s="461"/>
      <c r="T28" s="461"/>
      <c r="U28" s="450"/>
      <c r="V28" s="461"/>
      <c r="W28" s="461"/>
      <c r="X28" s="461"/>
      <c r="Y28" s="461"/>
      <c r="Z28" s="461"/>
      <c r="AA28" s="461"/>
      <c r="AB28" s="461"/>
      <c r="AC28" s="450"/>
      <c r="AD28" s="461"/>
      <c r="AE28" s="451"/>
      <c r="AF28" s="450"/>
      <c r="AG28" s="451"/>
      <c r="AH28" s="450"/>
      <c r="AI28" s="451"/>
      <c r="AJ28" s="4"/>
      <c r="AK28" s="4"/>
      <c r="AV28" s="4"/>
      <c r="AW28" s="4"/>
      <c r="AX28" s="4"/>
    </row>
    <row r="29" spans="1:50" s="5" customFormat="1" ht="15.75" customHeight="1" thickTop="1" thickBot="1" x14ac:dyDescent="0.3">
      <c r="A29" s="436" t="s">
        <v>19</v>
      </c>
      <c r="B29" s="436"/>
      <c r="C29" s="436"/>
      <c r="D29" s="436"/>
      <c r="E29" s="436" t="s">
        <v>20</v>
      </c>
      <c r="F29" s="436"/>
      <c r="G29" s="436"/>
      <c r="H29" s="436"/>
      <c r="I29" s="441" t="s">
        <v>21</v>
      </c>
      <c r="J29" s="442"/>
      <c r="K29" s="442"/>
      <c r="L29" s="442"/>
      <c r="M29" s="442"/>
      <c r="N29" s="442"/>
      <c r="O29" s="442"/>
      <c r="P29" s="442"/>
      <c r="Q29" s="442"/>
      <c r="R29" s="442"/>
      <c r="S29" s="442"/>
      <c r="T29" s="442"/>
      <c r="U29" s="442"/>
      <c r="V29" s="442"/>
      <c r="W29" s="443"/>
      <c r="X29" s="436" t="s">
        <v>22</v>
      </c>
      <c r="Y29" s="436"/>
      <c r="Z29" s="436"/>
      <c r="AA29" s="436"/>
      <c r="AB29" s="436"/>
      <c r="AC29" s="436"/>
      <c r="AD29" s="436"/>
      <c r="AE29" s="436"/>
      <c r="AF29" s="436"/>
      <c r="AG29" s="436"/>
      <c r="AH29" s="436"/>
      <c r="AI29" s="436"/>
      <c r="AJ29" s="4"/>
      <c r="AK29" s="4"/>
    </row>
    <row r="30" spans="1:50" s="5" customFormat="1" ht="15.75" customHeight="1" thickTop="1" thickBot="1" x14ac:dyDescent="0.3">
      <c r="A30" s="436"/>
      <c r="B30" s="436"/>
      <c r="C30" s="436"/>
      <c r="D30" s="436"/>
      <c r="E30" s="436"/>
      <c r="F30" s="436"/>
      <c r="G30" s="436"/>
      <c r="H30" s="436"/>
      <c r="I30" s="441" t="s">
        <v>23</v>
      </c>
      <c r="J30" s="442"/>
      <c r="K30" s="442"/>
      <c r="L30" s="442"/>
      <c r="M30" s="443"/>
      <c r="N30" s="441" t="s">
        <v>24</v>
      </c>
      <c r="O30" s="442"/>
      <c r="P30" s="442"/>
      <c r="Q30" s="442"/>
      <c r="R30" s="443"/>
      <c r="S30" s="441" t="s">
        <v>25</v>
      </c>
      <c r="T30" s="442"/>
      <c r="U30" s="442"/>
      <c r="V30" s="442"/>
      <c r="W30" s="443"/>
      <c r="X30" s="452">
        <f>IF(I31="X",5)+IF(I32="X",5)+IF(I33="X",5)+IF(I34="X",1)+IF(N31="X",3)+IF(N32="X",3)+IF(N33="X",3)+IF(N34="X",3)+IF(S31="X",1)+IF(S32="X",1)+IF(S33="X",1)+IF(S34="X",5)</f>
        <v>0</v>
      </c>
      <c r="Y30" s="453"/>
      <c r="Z30" s="453"/>
      <c r="AA30" s="453"/>
      <c r="AB30" s="453"/>
      <c r="AC30" s="453"/>
      <c r="AD30" s="453"/>
      <c r="AE30" s="453"/>
      <c r="AF30" s="453"/>
      <c r="AG30" s="453"/>
      <c r="AH30" s="453"/>
      <c r="AI30" s="454"/>
      <c r="AJ30" s="4"/>
      <c r="AK30" s="4"/>
    </row>
    <row r="31" spans="1:50" s="5" customFormat="1" ht="18.75" customHeight="1" thickTop="1" thickBot="1" x14ac:dyDescent="0.3">
      <c r="A31" s="436"/>
      <c r="B31" s="436"/>
      <c r="C31" s="436"/>
      <c r="D31" s="436"/>
      <c r="E31" s="436" t="s">
        <v>26</v>
      </c>
      <c r="F31" s="436"/>
      <c r="G31" s="436"/>
      <c r="H31" s="436"/>
      <c r="I31" s="447"/>
      <c r="J31" s="448"/>
      <c r="K31" s="448"/>
      <c r="L31" s="448"/>
      <c r="M31" s="449"/>
      <c r="N31" s="447"/>
      <c r="O31" s="448"/>
      <c r="P31" s="448"/>
      <c r="Q31" s="448"/>
      <c r="R31" s="449"/>
      <c r="S31" s="447"/>
      <c r="T31" s="448"/>
      <c r="U31" s="448"/>
      <c r="V31" s="448"/>
      <c r="W31" s="449"/>
      <c r="X31" s="455"/>
      <c r="Y31" s="456"/>
      <c r="Z31" s="456"/>
      <c r="AA31" s="456"/>
      <c r="AB31" s="456"/>
      <c r="AC31" s="456"/>
      <c r="AD31" s="456"/>
      <c r="AE31" s="456"/>
      <c r="AF31" s="456"/>
      <c r="AG31" s="456"/>
      <c r="AH31" s="456"/>
      <c r="AI31" s="457"/>
      <c r="AJ31" s="4"/>
      <c r="AK31" s="4"/>
    </row>
    <row r="32" spans="1:50" s="5" customFormat="1" ht="17.25" customHeight="1" thickTop="1" thickBot="1" x14ac:dyDescent="0.3">
      <c r="A32" s="436"/>
      <c r="B32" s="436"/>
      <c r="C32" s="436"/>
      <c r="D32" s="436"/>
      <c r="E32" s="436" t="s">
        <v>27</v>
      </c>
      <c r="F32" s="436"/>
      <c r="G32" s="436"/>
      <c r="H32" s="436"/>
      <c r="I32" s="447"/>
      <c r="J32" s="448"/>
      <c r="K32" s="448"/>
      <c r="L32" s="448"/>
      <c r="M32" s="449"/>
      <c r="N32" s="447"/>
      <c r="O32" s="448"/>
      <c r="P32" s="448"/>
      <c r="Q32" s="448"/>
      <c r="R32" s="449"/>
      <c r="S32" s="447"/>
      <c r="T32" s="448"/>
      <c r="U32" s="448"/>
      <c r="V32" s="448"/>
      <c r="W32" s="449"/>
      <c r="X32" s="455"/>
      <c r="Y32" s="456"/>
      <c r="Z32" s="456"/>
      <c r="AA32" s="456"/>
      <c r="AB32" s="456"/>
      <c r="AC32" s="456"/>
      <c r="AD32" s="456"/>
      <c r="AE32" s="456"/>
      <c r="AF32" s="456"/>
      <c r="AG32" s="456"/>
      <c r="AH32" s="456"/>
      <c r="AI32" s="457"/>
      <c r="AJ32" s="4"/>
      <c r="AK32" s="4"/>
    </row>
    <row r="33" spans="1:37" s="5" customFormat="1" ht="20.25" customHeight="1" thickTop="1" thickBot="1" x14ac:dyDescent="0.3">
      <c r="A33" s="436"/>
      <c r="B33" s="436"/>
      <c r="C33" s="436"/>
      <c r="D33" s="436"/>
      <c r="E33" s="436" t="s">
        <v>28</v>
      </c>
      <c r="F33" s="436"/>
      <c r="G33" s="436"/>
      <c r="H33" s="436"/>
      <c r="I33" s="447"/>
      <c r="J33" s="448"/>
      <c r="K33" s="448"/>
      <c r="L33" s="448"/>
      <c r="M33" s="449"/>
      <c r="N33" s="447"/>
      <c r="O33" s="448"/>
      <c r="P33" s="448"/>
      <c r="Q33" s="448"/>
      <c r="R33" s="449"/>
      <c r="S33" s="447"/>
      <c r="T33" s="448"/>
      <c r="U33" s="448"/>
      <c r="V33" s="448"/>
      <c r="W33" s="449"/>
      <c r="X33" s="455"/>
      <c r="Y33" s="456"/>
      <c r="Z33" s="456"/>
      <c r="AA33" s="456"/>
      <c r="AB33" s="456"/>
      <c r="AC33" s="456"/>
      <c r="AD33" s="456"/>
      <c r="AE33" s="456"/>
      <c r="AF33" s="456"/>
      <c r="AG33" s="456"/>
      <c r="AH33" s="456"/>
      <c r="AI33" s="457"/>
      <c r="AJ33" s="4"/>
      <c r="AK33" s="4"/>
    </row>
    <row r="34" spans="1:37" s="5" customFormat="1" ht="17.25" customHeight="1" thickTop="1" thickBot="1" x14ac:dyDescent="0.3">
      <c r="A34" s="436"/>
      <c r="B34" s="436"/>
      <c r="C34" s="436"/>
      <c r="D34" s="436"/>
      <c r="E34" s="436" t="s">
        <v>29</v>
      </c>
      <c r="F34" s="436"/>
      <c r="G34" s="436"/>
      <c r="H34" s="436"/>
      <c r="I34" s="447"/>
      <c r="J34" s="448"/>
      <c r="K34" s="448"/>
      <c r="L34" s="448"/>
      <c r="M34" s="449"/>
      <c r="N34" s="447"/>
      <c r="O34" s="448"/>
      <c r="P34" s="448"/>
      <c r="Q34" s="448"/>
      <c r="R34" s="449"/>
      <c r="S34" s="447"/>
      <c r="T34" s="448"/>
      <c r="U34" s="448"/>
      <c r="V34" s="448"/>
      <c r="W34" s="449"/>
      <c r="X34" s="458"/>
      <c r="Y34" s="459"/>
      <c r="Z34" s="459"/>
      <c r="AA34" s="459"/>
      <c r="AB34" s="459"/>
      <c r="AC34" s="459"/>
      <c r="AD34" s="459"/>
      <c r="AE34" s="459"/>
      <c r="AF34" s="459"/>
      <c r="AG34" s="459"/>
      <c r="AH34" s="459"/>
      <c r="AI34" s="460"/>
      <c r="AJ34" s="4"/>
      <c r="AK34" s="4"/>
    </row>
    <row r="35" spans="1:37" s="9" customFormat="1" ht="45.75" customHeight="1" thickTop="1" thickBot="1" x14ac:dyDescent="0.3">
      <c r="A35" s="444" t="s">
        <v>30</v>
      </c>
      <c r="B35" s="444"/>
      <c r="C35" s="444"/>
      <c r="D35" s="444"/>
      <c r="E35" s="445">
        <v>100</v>
      </c>
      <c r="F35" s="445"/>
      <c r="G35" s="445"/>
      <c r="H35" s="445"/>
      <c r="I35" s="445"/>
      <c r="J35" s="445"/>
      <c r="K35" s="445"/>
      <c r="L35" s="445"/>
      <c r="M35" s="445"/>
      <c r="N35" s="444" t="s">
        <v>31</v>
      </c>
      <c r="O35" s="444"/>
      <c r="P35" s="444"/>
      <c r="Q35" s="444"/>
      <c r="R35" s="444"/>
      <c r="S35" s="445">
        <v>100</v>
      </c>
      <c r="T35" s="445"/>
      <c r="U35" s="445"/>
      <c r="V35" s="445"/>
      <c r="W35" s="445"/>
      <c r="X35" s="444" t="s">
        <v>32</v>
      </c>
      <c r="Y35" s="444"/>
      <c r="Z35" s="444"/>
      <c r="AA35" s="444"/>
      <c r="AB35" s="444"/>
      <c r="AC35" s="444"/>
      <c r="AD35" s="444"/>
      <c r="AE35" s="444"/>
      <c r="AF35" s="446">
        <f>S35/E35</f>
        <v>1</v>
      </c>
      <c r="AG35" s="446"/>
      <c r="AH35" s="446"/>
      <c r="AI35" s="446"/>
    </row>
    <row r="36" spans="1:37" ht="22.5" customHeight="1" thickTop="1" thickBot="1" x14ac:dyDescent="0.3">
      <c r="A36" s="436" t="s">
        <v>33</v>
      </c>
      <c r="B36" s="436"/>
      <c r="C36" s="436"/>
      <c r="D36" s="436"/>
      <c r="E36" s="436"/>
      <c r="F36" s="436"/>
      <c r="G36" s="436"/>
      <c r="H36" s="436"/>
      <c r="I36" s="436"/>
      <c r="J36" s="436"/>
      <c r="K36" s="436"/>
      <c r="L36" s="436"/>
      <c r="M36" s="436"/>
      <c r="N36" s="436"/>
      <c r="O36" s="436"/>
      <c r="P36" s="436"/>
      <c r="Q36" s="436"/>
      <c r="R36" s="436"/>
      <c r="S36" s="436"/>
      <c r="T36" s="436"/>
      <c r="U36" s="436"/>
      <c r="V36" s="436"/>
      <c r="W36" s="436"/>
      <c r="X36" s="436"/>
      <c r="Y36" s="436"/>
      <c r="Z36" s="436"/>
      <c r="AA36" s="436"/>
      <c r="AB36" s="436"/>
      <c r="AC36" s="436"/>
      <c r="AD36" s="436"/>
      <c r="AE36" s="436"/>
      <c r="AF36" s="436"/>
      <c r="AG36" s="436"/>
      <c r="AH36" s="436"/>
      <c r="AI36" s="436"/>
      <c r="AK36" s="1"/>
    </row>
    <row r="37" spans="1:37" ht="30" customHeight="1" thickTop="1" thickBot="1" x14ac:dyDescent="0.3">
      <c r="A37" s="441" t="s">
        <v>34</v>
      </c>
      <c r="B37" s="442"/>
      <c r="C37" s="442"/>
      <c r="D37" s="442"/>
      <c r="E37" s="442"/>
      <c r="F37" s="442"/>
      <c r="G37" s="442"/>
      <c r="H37" s="442"/>
      <c r="I37" s="442"/>
      <c r="J37" s="442"/>
      <c r="K37" s="442"/>
      <c r="L37" s="442"/>
      <c r="M37" s="442"/>
      <c r="N37" s="442"/>
      <c r="O37" s="442"/>
      <c r="P37" s="442"/>
      <c r="Q37" s="442"/>
      <c r="R37" s="442"/>
      <c r="S37" s="442"/>
      <c r="T37" s="442"/>
      <c r="U37" s="442"/>
      <c r="V37" s="442"/>
      <c r="W37" s="443"/>
      <c r="X37" s="441" t="s">
        <v>35</v>
      </c>
      <c r="Y37" s="442"/>
      <c r="Z37" s="442"/>
      <c r="AA37" s="442"/>
      <c r="AB37" s="442"/>
      <c r="AC37" s="442"/>
      <c r="AD37" s="442"/>
      <c r="AE37" s="442"/>
      <c r="AF37" s="441" t="s">
        <v>36</v>
      </c>
      <c r="AG37" s="442"/>
      <c r="AH37" s="442"/>
      <c r="AI37" s="443"/>
      <c r="AJ37" s="1"/>
      <c r="AK37" s="1"/>
    </row>
    <row r="38" spans="1:37" ht="31.5" customHeight="1" thickTop="1" thickBot="1" x14ac:dyDescent="0.3">
      <c r="A38" s="436" t="s">
        <v>37</v>
      </c>
      <c r="B38" s="436"/>
      <c r="C38" s="436"/>
      <c r="D38" s="436"/>
      <c r="E38" s="436"/>
      <c r="F38" s="436" t="s">
        <v>38</v>
      </c>
      <c r="G38" s="436"/>
      <c r="H38" s="436"/>
      <c r="I38" s="436"/>
      <c r="J38" s="436" t="s">
        <v>39</v>
      </c>
      <c r="K38" s="436"/>
      <c r="L38" s="436"/>
      <c r="M38" s="436"/>
      <c r="N38" s="436" t="s">
        <v>40</v>
      </c>
      <c r="O38" s="436"/>
      <c r="P38" s="436"/>
      <c r="Q38" s="436"/>
      <c r="R38" s="436"/>
      <c r="S38" s="436"/>
      <c r="T38" s="436"/>
      <c r="U38" s="436"/>
      <c r="V38" s="436"/>
      <c r="W38" s="436"/>
      <c r="X38" s="436" t="s">
        <v>41</v>
      </c>
      <c r="Y38" s="436"/>
      <c r="Z38" s="436"/>
      <c r="AA38" s="436"/>
      <c r="AB38" s="436"/>
      <c r="AC38" s="436"/>
      <c r="AD38" s="436"/>
      <c r="AE38" s="436"/>
      <c r="AF38" s="436" t="s">
        <v>42</v>
      </c>
      <c r="AG38" s="436"/>
      <c r="AH38" s="436"/>
      <c r="AI38" s="436"/>
      <c r="AJ38" s="1"/>
      <c r="AK38" s="1"/>
    </row>
    <row r="39" spans="1:37" ht="16.5" thickTop="1" thickBot="1" x14ac:dyDescent="0.3">
      <c r="A39" s="435">
        <v>1</v>
      </c>
      <c r="B39" s="435"/>
      <c r="C39" s="435"/>
      <c r="D39" s="435"/>
      <c r="E39" s="435"/>
      <c r="F39" s="440"/>
      <c r="G39" s="440"/>
      <c r="H39" s="440"/>
      <c r="I39" s="440"/>
      <c r="J39" s="435">
        <f>F39*$X$30</f>
        <v>0</v>
      </c>
      <c r="K39" s="435"/>
      <c r="L39" s="435"/>
      <c r="M39" s="435"/>
      <c r="N39" s="435"/>
      <c r="O39" s="435"/>
      <c r="P39" s="435"/>
      <c r="Q39" s="435"/>
      <c r="R39" s="435"/>
      <c r="S39" s="435"/>
      <c r="T39" s="435"/>
      <c r="U39" s="435"/>
      <c r="V39" s="435"/>
      <c r="W39" s="435"/>
      <c r="X39" s="435"/>
      <c r="Y39" s="435"/>
      <c r="Z39" s="435"/>
      <c r="AA39" s="435"/>
      <c r="AB39" s="435"/>
      <c r="AC39" s="435"/>
      <c r="AD39" s="435"/>
      <c r="AE39" s="435"/>
      <c r="AF39" s="435"/>
      <c r="AG39" s="435"/>
      <c r="AH39" s="435"/>
      <c r="AI39" s="435"/>
      <c r="AJ39" s="1"/>
      <c r="AK39" s="1"/>
    </row>
    <row r="40" spans="1:37" ht="16.5" thickTop="1" thickBot="1" x14ac:dyDescent="0.3">
      <c r="A40" s="435"/>
      <c r="B40" s="435"/>
      <c r="C40" s="435"/>
      <c r="D40" s="435"/>
      <c r="E40" s="435"/>
      <c r="F40" s="440"/>
      <c r="G40" s="440"/>
      <c r="H40" s="440"/>
      <c r="I40" s="440"/>
      <c r="J40" s="435"/>
      <c r="K40" s="435"/>
      <c r="L40" s="435"/>
      <c r="M40" s="435"/>
      <c r="N40" s="435"/>
      <c r="O40" s="435"/>
      <c r="P40" s="435"/>
      <c r="Q40" s="435"/>
      <c r="R40" s="435"/>
      <c r="S40" s="435"/>
      <c r="T40" s="435"/>
      <c r="U40" s="435"/>
      <c r="V40" s="435"/>
      <c r="W40" s="435"/>
      <c r="X40" s="435"/>
      <c r="Y40" s="435"/>
      <c r="Z40" s="435"/>
      <c r="AA40" s="435"/>
      <c r="AB40" s="435"/>
      <c r="AC40" s="435"/>
      <c r="AD40" s="435"/>
      <c r="AE40" s="435"/>
      <c r="AF40" s="435"/>
      <c r="AG40" s="435"/>
      <c r="AH40" s="435"/>
      <c r="AI40" s="435"/>
      <c r="AJ40" s="1"/>
      <c r="AK40" s="1"/>
    </row>
    <row r="41" spans="1:37" ht="16.5" thickTop="1" thickBot="1" x14ac:dyDescent="0.3">
      <c r="A41" s="435"/>
      <c r="B41" s="435"/>
      <c r="C41" s="435"/>
      <c r="D41" s="435"/>
      <c r="E41" s="435"/>
      <c r="F41" s="440"/>
      <c r="G41" s="440"/>
      <c r="H41" s="440"/>
      <c r="I41" s="440"/>
      <c r="J41" s="435"/>
      <c r="K41" s="435"/>
      <c r="L41" s="435"/>
      <c r="M41" s="435"/>
      <c r="N41" s="435"/>
      <c r="O41" s="435"/>
      <c r="P41" s="435"/>
      <c r="Q41" s="435"/>
      <c r="R41" s="435"/>
      <c r="S41" s="435"/>
      <c r="T41" s="435"/>
      <c r="U41" s="435"/>
      <c r="V41" s="435"/>
      <c r="W41" s="435"/>
      <c r="X41" s="435"/>
      <c r="Y41" s="435"/>
      <c r="Z41" s="435"/>
      <c r="AA41" s="435"/>
      <c r="AB41" s="435"/>
      <c r="AC41" s="435"/>
      <c r="AD41" s="435"/>
      <c r="AE41" s="435"/>
      <c r="AF41" s="435"/>
      <c r="AG41" s="435"/>
      <c r="AH41" s="435"/>
      <c r="AI41" s="435"/>
      <c r="AJ41" s="1"/>
      <c r="AK41" s="1"/>
    </row>
    <row r="42" spans="1:37" ht="16.5" thickTop="1" thickBot="1" x14ac:dyDescent="0.3">
      <c r="A42" s="435"/>
      <c r="B42" s="435"/>
      <c r="C42" s="435"/>
      <c r="D42" s="435"/>
      <c r="E42" s="435"/>
      <c r="F42" s="440"/>
      <c r="G42" s="440"/>
      <c r="H42" s="440"/>
      <c r="I42" s="440"/>
      <c r="J42" s="435"/>
      <c r="K42" s="435"/>
      <c r="L42" s="435"/>
      <c r="M42" s="435"/>
      <c r="N42" s="435"/>
      <c r="O42" s="435"/>
      <c r="P42" s="435"/>
      <c r="Q42" s="435"/>
      <c r="R42" s="435"/>
      <c r="S42" s="435"/>
      <c r="T42" s="435"/>
      <c r="U42" s="435"/>
      <c r="V42" s="435"/>
      <c r="W42" s="435"/>
      <c r="X42" s="435"/>
      <c r="Y42" s="435"/>
      <c r="Z42" s="435"/>
      <c r="AA42" s="435"/>
      <c r="AB42" s="435"/>
      <c r="AC42" s="435"/>
      <c r="AD42" s="435"/>
      <c r="AE42" s="435"/>
      <c r="AF42" s="435"/>
      <c r="AG42" s="435"/>
      <c r="AH42" s="435"/>
      <c r="AI42" s="435"/>
      <c r="AJ42" s="1"/>
      <c r="AK42" s="1"/>
    </row>
    <row r="43" spans="1:37" ht="16.5" thickTop="1" thickBot="1" x14ac:dyDescent="0.3">
      <c r="A43" s="435"/>
      <c r="B43" s="435"/>
      <c r="C43" s="435"/>
      <c r="D43" s="435"/>
      <c r="E43" s="435"/>
      <c r="F43" s="440"/>
      <c r="G43" s="440"/>
      <c r="H43" s="440"/>
      <c r="I43" s="440"/>
      <c r="J43" s="435"/>
      <c r="K43" s="435"/>
      <c r="L43" s="435"/>
      <c r="M43" s="435"/>
      <c r="N43" s="435"/>
      <c r="O43" s="435"/>
      <c r="P43" s="435"/>
      <c r="Q43" s="435"/>
      <c r="R43" s="435"/>
      <c r="S43" s="435"/>
      <c r="T43" s="435"/>
      <c r="U43" s="435"/>
      <c r="V43" s="435"/>
      <c r="W43" s="435"/>
      <c r="X43" s="435"/>
      <c r="Y43" s="435"/>
      <c r="Z43" s="435"/>
      <c r="AA43" s="435"/>
      <c r="AB43" s="435"/>
      <c r="AC43" s="435"/>
      <c r="AD43" s="435"/>
      <c r="AE43" s="435"/>
      <c r="AF43" s="435"/>
      <c r="AG43" s="435"/>
      <c r="AH43" s="435"/>
      <c r="AI43" s="435"/>
      <c r="AJ43" s="1"/>
      <c r="AK43" s="1"/>
    </row>
    <row r="44" spans="1:37" ht="31.5" customHeight="1" thickTop="1" thickBot="1" x14ac:dyDescent="0.3">
      <c r="A44" s="436" t="s">
        <v>37</v>
      </c>
      <c r="B44" s="436"/>
      <c r="C44" s="436"/>
      <c r="D44" s="436"/>
      <c r="E44" s="436"/>
      <c r="F44" s="436" t="s">
        <v>38</v>
      </c>
      <c r="G44" s="436"/>
      <c r="H44" s="436"/>
      <c r="I44" s="436"/>
      <c r="J44" s="436" t="s">
        <v>39</v>
      </c>
      <c r="K44" s="436"/>
      <c r="L44" s="436"/>
      <c r="M44" s="436"/>
      <c r="N44" s="436" t="s">
        <v>40</v>
      </c>
      <c r="O44" s="436"/>
      <c r="P44" s="436"/>
      <c r="Q44" s="436"/>
      <c r="R44" s="436"/>
      <c r="S44" s="436"/>
      <c r="T44" s="436"/>
      <c r="U44" s="436"/>
      <c r="V44" s="436"/>
      <c r="W44" s="436"/>
      <c r="X44" s="436" t="s">
        <v>41</v>
      </c>
      <c r="Y44" s="436"/>
      <c r="Z44" s="436"/>
      <c r="AA44" s="436"/>
      <c r="AB44" s="436"/>
      <c r="AC44" s="436"/>
      <c r="AD44" s="436"/>
      <c r="AE44" s="436"/>
      <c r="AF44" s="436" t="s">
        <v>42</v>
      </c>
      <c r="AG44" s="436"/>
      <c r="AH44" s="436"/>
      <c r="AI44" s="436"/>
      <c r="AJ44" s="1"/>
      <c r="AK44" s="1"/>
    </row>
    <row r="45" spans="1:37" ht="16.5" thickTop="1" thickBot="1" x14ac:dyDescent="0.3">
      <c r="A45" s="435">
        <v>2</v>
      </c>
      <c r="B45" s="435"/>
      <c r="C45" s="435"/>
      <c r="D45" s="435"/>
      <c r="E45" s="435"/>
      <c r="F45" s="440"/>
      <c r="G45" s="440"/>
      <c r="H45" s="440"/>
      <c r="I45" s="440"/>
      <c r="J45" s="435">
        <f>F45*$X$30</f>
        <v>0</v>
      </c>
      <c r="K45" s="435"/>
      <c r="L45" s="435"/>
      <c r="M45" s="435"/>
      <c r="N45" s="435"/>
      <c r="O45" s="435"/>
      <c r="P45" s="435"/>
      <c r="Q45" s="435"/>
      <c r="R45" s="435"/>
      <c r="S45" s="435"/>
      <c r="T45" s="435"/>
      <c r="U45" s="435"/>
      <c r="V45" s="435"/>
      <c r="W45" s="435"/>
      <c r="X45" s="435"/>
      <c r="Y45" s="435"/>
      <c r="Z45" s="435"/>
      <c r="AA45" s="435"/>
      <c r="AB45" s="435"/>
      <c r="AC45" s="435"/>
      <c r="AD45" s="435"/>
      <c r="AE45" s="435"/>
      <c r="AF45" s="435"/>
      <c r="AG45" s="435"/>
      <c r="AH45" s="435"/>
      <c r="AI45" s="435"/>
      <c r="AJ45" s="1"/>
      <c r="AK45" s="1"/>
    </row>
    <row r="46" spans="1:37" ht="16.5" thickTop="1" thickBot="1" x14ac:dyDescent="0.3">
      <c r="A46" s="435"/>
      <c r="B46" s="435"/>
      <c r="C46" s="435"/>
      <c r="D46" s="435"/>
      <c r="E46" s="435"/>
      <c r="F46" s="440"/>
      <c r="G46" s="440"/>
      <c r="H46" s="440"/>
      <c r="I46" s="440"/>
      <c r="J46" s="435"/>
      <c r="K46" s="435"/>
      <c r="L46" s="435"/>
      <c r="M46" s="435"/>
      <c r="N46" s="435"/>
      <c r="O46" s="435"/>
      <c r="P46" s="435"/>
      <c r="Q46" s="435"/>
      <c r="R46" s="435"/>
      <c r="S46" s="435"/>
      <c r="T46" s="435"/>
      <c r="U46" s="435"/>
      <c r="V46" s="435"/>
      <c r="W46" s="435"/>
      <c r="X46" s="435"/>
      <c r="Y46" s="435"/>
      <c r="Z46" s="435"/>
      <c r="AA46" s="435"/>
      <c r="AB46" s="435"/>
      <c r="AC46" s="435"/>
      <c r="AD46" s="435"/>
      <c r="AE46" s="435"/>
      <c r="AF46" s="435"/>
      <c r="AG46" s="435"/>
      <c r="AH46" s="435"/>
      <c r="AI46" s="435"/>
      <c r="AJ46" s="1"/>
      <c r="AK46" s="1"/>
    </row>
    <row r="47" spans="1:37" ht="16.5" thickTop="1" thickBot="1" x14ac:dyDescent="0.3">
      <c r="A47" s="435"/>
      <c r="B47" s="435"/>
      <c r="C47" s="435"/>
      <c r="D47" s="435"/>
      <c r="E47" s="435"/>
      <c r="F47" s="440"/>
      <c r="G47" s="440"/>
      <c r="H47" s="440"/>
      <c r="I47" s="440"/>
      <c r="J47" s="435"/>
      <c r="K47" s="435"/>
      <c r="L47" s="435"/>
      <c r="M47" s="435"/>
      <c r="N47" s="435"/>
      <c r="O47" s="435"/>
      <c r="P47" s="435"/>
      <c r="Q47" s="435"/>
      <c r="R47" s="435"/>
      <c r="S47" s="435"/>
      <c r="T47" s="435"/>
      <c r="U47" s="435"/>
      <c r="V47" s="435"/>
      <c r="W47" s="435"/>
      <c r="X47" s="435"/>
      <c r="Y47" s="435"/>
      <c r="Z47" s="435"/>
      <c r="AA47" s="435"/>
      <c r="AB47" s="435"/>
      <c r="AC47" s="435"/>
      <c r="AD47" s="435"/>
      <c r="AE47" s="435"/>
      <c r="AF47" s="435"/>
      <c r="AG47" s="435"/>
      <c r="AH47" s="435"/>
      <c r="AI47" s="435"/>
      <c r="AJ47" s="1"/>
      <c r="AK47" s="1"/>
    </row>
    <row r="48" spans="1:37" ht="16.5" thickTop="1" thickBot="1" x14ac:dyDescent="0.3">
      <c r="A48" s="435"/>
      <c r="B48" s="435"/>
      <c r="C48" s="435"/>
      <c r="D48" s="435"/>
      <c r="E48" s="435"/>
      <c r="F48" s="440"/>
      <c r="G48" s="440"/>
      <c r="H48" s="440"/>
      <c r="I48" s="440"/>
      <c r="J48" s="435"/>
      <c r="K48" s="435"/>
      <c r="L48" s="435"/>
      <c r="M48" s="435"/>
      <c r="N48" s="435"/>
      <c r="O48" s="435"/>
      <c r="P48" s="435"/>
      <c r="Q48" s="435"/>
      <c r="R48" s="435"/>
      <c r="S48" s="435"/>
      <c r="T48" s="435"/>
      <c r="U48" s="435"/>
      <c r="V48" s="435"/>
      <c r="W48" s="435"/>
      <c r="X48" s="435"/>
      <c r="Y48" s="435"/>
      <c r="Z48" s="435"/>
      <c r="AA48" s="435"/>
      <c r="AB48" s="435"/>
      <c r="AC48" s="435"/>
      <c r="AD48" s="435"/>
      <c r="AE48" s="435"/>
      <c r="AF48" s="435"/>
      <c r="AG48" s="435"/>
      <c r="AH48" s="435"/>
      <c r="AI48" s="435"/>
      <c r="AJ48" s="1"/>
      <c r="AK48" s="1"/>
    </row>
    <row r="49" spans="1:37" ht="16.5" thickTop="1" thickBot="1" x14ac:dyDescent="0.3">
      <c r="A49" s="435"/>
      <c r="B49" s="435"/>
      <c r="C49" s="435"/>
      <c r="D49" s="435"/>
      <c r="E49" s="435"/>
      <c r="F49" s="440"/>
      <c r="G49" s="440"/>
      <c r="H49" s="440"/>
      <c r="I49" s="440"/>
      <c r="J49" s="435"/>
      <c r="K49" s="435"/>
      <c r="L49" s="435"/>
      <c r="M49" s="435"/>
      <c r="N49" s="435"/>
      <c r="O49" s="435"/>
      <c r="P49" s="435"/>
      <c r="Q49" s="435"/>
      <c r="R49" s="435"/>
      <c r="S49" s="435"/>
      <c r="T49" s="435"/>
      <c r="U49" s="435"/>
      <c r="V49" s="435"/>
      <c r="W49" s="435"/>
      <c r="X49" s="435"/>
      <c r="Y49" s="435"/>
      <c r="Z49" s="435"/>
      <c r="AA49" s="435"/>
      <c r="AB49" s="435"/>
      <c r="AC49" s="435"/>
      <c r="AD49" s="435"/>
      <c r="AE49" s="435"/>
      <c r="AF49" s="435"/>
      <c r="AG49" s="435"/>
      <c r="AH49" s="435"/>
      <c r="AI49" s="435"/>
      <c r="AJ49" s="1"/>
      <c r="AK49" s="1"/>
    </row>
    <row r="50" spans="1:37" ht="31.5" customHeight="1" thickTop="1" thickBot="1" x14ac:dyDescent="0.3">
      <c r="A50" s="436" t="s">
        <v>37</v>
      </c>
      <c r="B50" s="436"/>
      <c r="C50" s="436"/>
      <c r="D50" s="436"/>
      <c r="E50" s="436"/>
      <c r="F50" s="436" t="s">
        <v>38</v>
      </c>
      <c r="G50" s="436"/>
      <c r="H50" s="436"/>
      <c r="I50" s="436"/>
      <c r="J50" s="436" t="s">
        <v>39</v>
      </c>
      <c r="K50" s="436"/>
      <c r="L50" s="436"/>
      <c r="M50" s="436"/>
      <c r="N50" s="436" t="s">
        <v>40</v>
      </c>
      <c r="O50" s="436"/>
      <c r="P50" s="436"/>
      <c r="Q50" s="436"/>
      <c r="R50" s="436"/>
      <c r="S50" s="436"/>
      <c r="T50" s="436"/>
      <c r="U50" s="436"/>
      <c r="V50" s="436"/>
      <c r="W50" s="436"/>
      <c r="X50" s="436" t="s">
        <v>41</v>
      </c>
      <c r="Y50" s="436"/>
      <c r="Z50" s="436"/>
      <c r="AA50" s="436"/>
      <c r="AB50" s="436"/>
      <c r="AC50" s="436"/>
      <c r="AD50" s="436"/>
      <c r="AE50" s="436"/>
      <c r="AF50" s="436" t="s">
        <v>42</v>
      </c>
      <c r="AG50" s="436"/>
      <c r="AH50" s="436"/>
      <c r="AI50" s="436"/>
      <c r="AJ50" s="1"/>
      <c r="AK50" s="1"/>
    </row>
    <row r="51" spans="1:37" ht="16.5" thickTop="1" thickBot="1" x14ac:dyDescent="0.3">
      <c r="A51" s="435">
        <v>3</v>
      </c>
      <c r="B51" s="435"/>
      <c r="C51" s="435"/>
      <c r="D51" s="435"/>
      <c r="E51" s="435"/>
      <c r="F51" s="440"/>
      <c r="G51" s="440"/>
      <c r="H51" s="440"/>
      <c r="I51" s="440"/>
      <c r="J51" s="435">
        <f>F51*$X$30</f>
        <v>0</v>
      </c>
      <c r="K51" s="435"/>
      <c r="L51" s="435"/>
      <c r="M51" s="435"/>
      <c r="N51" s="435"/>
      <c r="O51" s="435"/>
      <c r="P51" s="435"/>
      <c r="Q51" s="435"/>
      <c r="R51" s="435"/>
      <c r="S51" s="435"/>
      <c r="T51" s="435"/>
      <c r="U51" s="435"/>
      <c r="V51" s="435"/>
      <c r="W51" s="435"/>
      <c r="X51" s="435"/>
      <c r="Y51" s="435"/>
      <c r="Z51" s="435"/>
      <c r="AA51" s="435"/>
      <c r="AB51" s="435"/>
      <c r="AC51" s="435"/>
      <c r="AD51" s="435"/>
      <c r="AE51" s="435"/>
      <c r="AF51" s="435"/>
      <c r="AG51" s="435"/>
      <c r="AH51" s="435"/>
      <c r="AI51" s="435"/>
      <c r="AJ51" s="1"/>
      <c r="AK51" s="1"/>
    </row>
    <row r="52" spans="1:37" ht="16.5" thickTop="1" thickBot="1" x14ac:dyDescent="0.3">
      <c r="A52" s="435"/>
      <c r="B52" s="435"/>
      <c r="C52" s="435"/>
      <c r="D52" s="435"/>
      <c r="E52" s="435"/>
      <c r="F52" s="440"/>
      <c r="G52" s="440"/>
      <c r="H52" s="440"/>
      <c r="I52" s="440"/>
      <c r="J52" s="435"/>
      <c r="K52" s="435"/>
      <c r="L52" s="435"/>
      <c r="M52" s="435"/>
      <c r="N52" s="435"/>
      <c r="O52" s="435"/>
      <c r="P52" s="435"/>
      <c r="Q52" s="435"/>
      <c r="R52" s="435"/>
      <c r="S52" s="435"/>
      <c r="T52" s="435"/>
      <c r="U52" s="435"/>
      <c r="V52" s="435"/>
      <c r="W52" s="435"/>
      <c r="X52" s="435"/>
      <c r="Y52" s="435"/>
      <c r="Z52" s="435"/>
      <c r="AA52" s="435"/>
      <c r="AB52" s="435"/>
      <c r="AC52" s="435"/>
      <c r="AD52" s="435"/>
      <c r="AE52" s="435"/>
      <c r="AF52" s="435"/>
      <c r="AG52" s="435"/>
      <c r="AH52" s="435"/>
      <c r="AI52" s="435"/>
      <c r="AJ52" s="1"/>
      <c r="AK52" s="1"/>
    </row>
    <row r="53" spans="1:37" ht="16.5" thickTop="1" thickBot="1" x14ac:dyDescent="0.3">
      <c r="A53" s="435"/>
      <c r="B53" s="435"/>
      <c r="C53" s="435"/>
      <c r="D53" s="435"/>
      <c r="E53" s="435"/>
      <c r="F53" s="440"/>
      <c r="G53" s="440"/>
      <c r="H53" s="440"/>
      <c r="I53" s="440"/>
      <c r="J53" s="435"/>
      <c r="K53" s="435"/>
      <c r="L53" s="435"/>
      <c r="M53" s="435"/>
      <c r="N53" s="435"/>
      <c r="O53" s="435"/>
      <c r="P53" s="435"/>
      <c r="Q53" s="435"/>
      <c r="R53" s="435"/>
      <c r="S53" s="435"/>
      <c r="T53" s="435"/>
      <c r="U53" s="435"/>
      <c r="V53" s="435"/>
      <c r="W53" s="435"/>
      <c r="X53" s="435"/>
      <c r="Y53" s="435"/>
      <c r="Z53" s="435"/>
      <c r="AA53" s="435"/>
      <c r="AB53" s="435"/>
      <c r="AC53" s="435"/>
      <c r="AD53" s="435"/>
      <c r="AE53" s="435"/>
      <c r="AF53" s="435"/>
      <c r="AG53" s="435"/>
      <c r="AH53" s="435"/>
      <c r="AI53" s="435"/>
      <c r="AJ53" s="1"/>
      <c r="AK53" s="1"/>
    </row>
    <row r="54" spans="1:37" ht="16.5" thickTop="1" thickBot="1" x14ac:dyDescent="0.3">
      <c r="A54" s="435"/>
      <c r="B54" s="435"/>
      <c r="C54" s="435"/>
      <c r="D54" s="435"/>
      <c r="E54" s="435"/>
      <c r="F54" s="440"/>
      <c r="G54" s="440"/>
      <c r="H54" s="440"/>
      <c r="I54" s="440"/>
      <c r="J54" s="435"/>
      <c r="K54" s="435"/>
      <c r="L54" s="435"/>
      <c r="M54" s="435"/>
      <c r="N54" s="435"/>
      <c r="O54" s="435"/>
      <c r="P54" s="435"/>
      <c r="Q54" s="435"/>
      <c r="R54" s="435"/>
      <c r="S54" s="435"/>
      <c r="T54" s="435"/>
      <c r="U54" s="435"/>
      <c r="V54" s="435"/>
      <c r="W54" s="435"/>
      <c r="X54" s="435"/>
      <c r="Y54" s="435"/>
      <c r="Z54" s="435"/>
      <c r="AA54" s="435"/>
      <c r="AB54" s="435"/>
      <c r="AC54" s="435"/>
      <c r="AD54" s="435"/>
      <c r="AE54" s="435"/>
      <c r="AF54" s="435"/>
      <c r="AG54" s="435"/>
      <c r="AH54" s="435"/>
      <c r="AI54" s="435"/>
      <c r="AJ54" s="1"/>
      <c r="AK54" s="1"/>
    </row>
    <row r="55" spans="1:37" ht="16.5" thickTop="1" thickBot="1" x14ac:dyDescent="0.3">
      <c r="A55" s="435"/>
      <c r="B55" s="435"/>
      <c r="C55" s="435"/>
      <c r="D55" s="435"/>
      <c r="E55" s="435"/>
      <c r="F55" s="440"/>
      <c r="G55" s="440"/>
      <c r="H55" s="440"/>
      <c r="I55" s="440"/>
      <c r="J55" s="435"/>
      <c r="K55" s="435"/>
      <c r="L55" s="435"/>
      <c r="M55" s="435"/>
      <c r="N55" s="435"/>
      <c r="O55" s="435"/>
      <c r="P55" s="435"/>
      <c r="Q55" s="435"/>
      <c r="R55" s="435"/>
      <c r="S55" s="435"/>
      <c r="T55" s="435"/>
      <c r="U55" s="435"/>
      <c r="V55" s="435"/>
      <c r="W55" s="435"/>
      <c r="X55" s="435"/>
      <c r="Y55" s="435"/>
      <c r="Z55" s="435"/>
      <c r="AA55" s="435"/>
      <c r="AB55" s="435"/>
      <c r="AC55" s="435"/>
      <c r="AD55" s="435"/>
      <c r="AE55" s="435"/>
      <c r="AF55" s="435"/>
      <c r="AG55" s="435"/>
      <c r="AH55" s="435"/>
      <c r="AI55" s="435"/>
      <c r="AJ55" s="1"/>
      <c r="AK55" s="1"/>
    </row>
    <row r="56" spans="1:37" ht="31.5" customHeight="1" thickTop="1" thickBot="1" x14ac:dyDescent="0.3">
      <c r="A56" s="436" t="s">
        <v>37</v>
      </c>
      <c r="B56" s="436"/>
      <c r="C56" s="436"/>
      <c r="D56" s="436"/>
      <c r="E56" s="436"/>
      <c r="F56" s="436" t="s">
        <v>38</v>
      </c>
      <c r="G56" s="436"/>
      <c r="H56" s="436"/>
      <c r="I56" s="436"/>
      <c r="J56" s="436" t="s">
        <v>39</v>
      </c>
      <c r="K56" s="436"/>
      <c r="L56" s="436"/>
      <c r="M56" s="436"/>
      <c r="N56" s="436" t="s">
        <v>40</v>
      </c>
      <c r="O56" s="436"/>
      <c r="P56" s="436"/>
      <c r="Q56" s="436"/>
      <c r="R56" s="436"/>
      <c r="S56" s="436"/>
      <c r="T56" s="436"/>
      <c r="U56" s="436"/>
      <c r="V56" s="436"/>
      <c r="W56" s="436"/>
      <c r="X56" s="436" t="s">
        <v>41</v>
      </c>
      <c r="Y56" s="436"/>
      <c r="Z56" s="436"/>
      <c r="AA56" s="436"/>
      <c r="AB56" s="436"/>
      <c r="AC56" s="436"/>
      <c r="AD56" s="436"/>
      <c r="AE56" s="436"/>
      <c r="AF56" s="436" t="s">
        <v>42</v>
      </c>
      <c r="AG56" s="436"/>
      <c r="AH56" s="436"/>
      <c r="AI56" s="436"/>
      <c r="AJ56" s="1"/>
      <c r="AK56" s="1"/>
    </row>
    <row r="57" spans="1:37" ht="16.5" thickTop="1" thickBot="1" x14ac:dyDescent="0.3">
      <c r="A57" s="435">
        <v>4</v>
      </c>
      <c r="B57" s="435"/>
      <c r="C57" s="435"/>
      <c r="D57" s="435"/>
      <c r="E57" s="435"/>
      <c r="F57" s="440"/>
      <c r="G57" s="440"/>
      <c r="H57" s="440"/>
      <c r="I57" s="440"/>
      <c r="J57" s="435">
        <f>F57*$X$30</f>
        <v>0</v>
      </c>
      <c r="K57" s="435"/>
      <c r="L57" s="435"/>
      <c r="M57" s="435"/>
      <c r="N57" s="435"/>
      <c r="O57" s="435"/>
      <c r="P57" s="435"/>
      <c r="Q57" s="435"/>
      <c r="R57" s="435"/>
      <c r="S57" s="435"/>
      <c r="T57" s="435"/>
      <c r="U57" s="435"/>
      <c r="V57" s="435"/>
      <c r="W57" s="435"/>
      <c r="X57" s="435"/>
      <c r="Y57" s="435"/>
      <c r="Z57" s="435"/>
      <c r="AA57" s="435"/>
      <c r="AB57" s="435"/>
      <c r="AC57" s="435"/>
      <c r="AD57" s="435"/>
      <c r="AE57" s="435"/>
      <c r="AF57" s="435"/>
      <c r="AG57" s="435"/>
      <c r="AH57" s="435"/>
      <c r="AI57" s="435"/>
      <c r="AJ57" s="1"/>
      <c r="AK57" s="1"/>
    </row>
    <row r="58" spans="1:37" ht="16.5" thickTop="1" thickBot="1" x14ac:dyDescent="0.3">
      <c r="A58" s="435"/>
      <c r="B58" s="435"/>
      <c r="C58" s="435"/>
      <c r="D58" s="435"/>
      <c r="E58" s="435"/>
      <c r="F58" s="440"/>
      <c r="G58" s="440"/>
      <c r="H58" s="440"/>
      <c r="I58" s="440"/>
      <c r="J58" s="435"/>
      <c r="K58" s="435"/>
      <c r="L58" s="435"/>
      <c r="M58" s="435"/>
      <c r="N58" s="435"/>
      <c r="O58" s="435"/>
      <c r="P58" s="435"/>
      <c r="Q58" s="435"/>
      <c r="R58" s="435"/>
      <c r="S58" s="435"/>
      <c r="T58" s="435"/>
      <c r="U58" s="435"/>
      <c r="V58" s="435"/>
      <c r="W58" s="435"/>
      <c r="X58" s="435"/>
      <c r="Y58" s="435"/>
      <c r="Z58" s="435"/>
      <c r="AA58" s="435"/>
      <c r="AB58" s="435"/>
      <c r="AC58" s="435"/>
      <c r="AD58" s="435"/>
      <c r="AE58" s="435"/>
      <c r="AF58" s="435"/>
      <c r="AG58" s="435"/>
      <c r="AH58" s="435"/>
      <c r="AI58" s="435"/>
      <c r="AJ58" s="1"/>
      <c r="AK58" s="1"/>
    </row>
    <row r="59" spans="1:37" ht="16.5" thickTop="1" thickBot="1" x14ac:dyDescent="0.3">
      <c r="A59" s="435"/>
      <c r="B59" s="435"/>
      <c r="C59" s="435"/>
      <c r="D59" s="435"/>
      <c r="E59" s="435"/>
      <c r="F59" s="440"/>
      <c r="G59" s="440"/>
      <c r="H59" s="440"/>
      <c r="I59" s="440"/>
      <c r="J59" s="435"/>
      <c r="K59" s="435"/>
      <c r="L59" s="435"/>
      <c r="M59" s="435"/>
      <c r="N59" s="435"/>
      <c r="O59" s="435"/>
      <c r="P59" s="435"/>
      <c r="Q59" s="435"/>
      <c r="R59" s="435"/>
      <c r="S59" s="435"/>
      <c r="T59" s="435"/>
      <c r="U59" s="435"/>
      <c r="V59" s="435"/>
      <c r="W59" s="435"/>
      <c r="X59" s="435"/>
      <c r="Y59" s="435"/>
      <c r="Z59" s="435"/>
      <c r="AA59" s="435"/>
      <c r="AB59" s="435"/>
      <c r="AC59" s="435"/>
      <c r="AD59" s="435"/>
      <c r="AE59" s="435"/>
      <c r="AF59" s="435"/>
      <c r="AG59" s="435"/>
      <c r="AH59" s="435"/>
      <c r="AI59" s="435"/>
      <c r="AJ59" s="1"/>
      <c r="AK59" s="1"/>
    </row>
    <row r="60" spans="1:37" ht="16.5" thickTop="1" thickBot="1" x14ac:dyDescent="0.3">
      <c r="A60" s="435"/>
      <c r="B60" s="435"/>
      <c r="C60" s="435"/>
      <c r="D60" s="435"/>
      <c r="E60" s="435"/>
      <c r="F60" s="440"/>
      <c r="G60" s="440"/>
      <c r="H60" s="440"/>
      <c r="I60" s="440"/>
      <c r="J60" s="435"/>
      <c r="K60" s="435"/>
      <c r="L60" s="435"/>
      <c r="M60" s="435"/>
      <c r="N60" s="435"/>
      <c r="O60" s="435"/>
      <c r="P60" s="435"/>
      <c r="Q60" s="435"/>
      <c r="R60" s="435"/>
      <c r="S60" s="435"/>
      <c r="T60" s="435"/>
      <c r="U60" s="435"/>
      <c r="V60" s="435"/>
      <c r="W60" s="435"/>
      <c r="X60" s="435"/>
      <c r="Y60" s="435"/>
      <c r="Z60" s="435"/>
      <c r="AA60" s="435"/>
      <c r="AB60" s="435"/>
      <c r="AC60" s="435"/>
      <c r="AD60" s="435"/>
      <c r="AE60" s="435"/>
      <c r="AF60" s="435"/>
      <c r="AG60" s="435"/>
      <c r="AH60" s="435"/>
      <c r="AI60" s="435"/>
      <c r="AJ60" s="1"/>
      <c r="AK60" s="1"/>
    </row>
    <row r="61" spans="1:37" ht="16.5" thickTop="1" thickBot="1" x14ac:dyDescent="0.3">
      <c r="A61" s="435"/>
      <c r="B61" s="435"/>
      <c r="C61" s="435"/>
      <c r="D61" s="435"/>
      <c r="E61" s="435"/>
      <c r="F61" s="440"/>
      <c r="G61" s="440"/>
      <c r="H61" s="440"/>
      <c r="I61" s="440"/>
      <c r="J61" s="435"/>
      <c r="K61" s="435"/>
      <c r="L61" s="435"/>
      <c r="M61" s="435"/>
      <c r="N61" s="435"/>
      <c r="O61" s="435"/>
      <c r="P61" s="435"/>
      <c r="Q61" s="435"/>
      <c r="R61" s="435"/>
      <c r="S61" s="435"/>
      <c r="T61" s="435"/>
      <c r="U61" s="435"/>
      <c r="V61" s="435"/>
      <c r="W61" s="435"/>
      <c r="X61" s="435"/>
      <c r="Y61" s="435"/>
      <c r="Z61" s="435"/>
      <c r="AA61" s="435"/>
      <c r="AB61" s="435"/>
      <c r="AC61" s="435"/>
      <c r="AD61" s="435"/>
      <c r="AE61" s="435"/>
      <c r="AF61" s="435"/>
      <c r="AG61" s="435"/>
      <c r="AH61" s="435"/>
      <c r="AI61" s="435"/>
      <c r="AJ61" s="1"/>
      <c r="AK61" s="1"/>
    </row>
    <row r="62" spans="1:37" ht="31.5" customHeight="1" thickTop="1" thickBot="1" x14ac:dyDescent="0.3">
      <c r="A62" s="436" t="s">
        <v>37</v>
      </c>
      <c r="B62" s="436"/>
      <c r="C62" s="436"/>
      <c r="D62" s="436"/>
      <c r="E62" s="436"/>
      <c r="F62" s="436" t="s">
        <v>38</v>
      </c>
      <c r="G62" s="436"/>
      <c r="H62" s="436"/>
      <c r="I62" s="436"/>
      <c r="J62" s="436" t="s">
        <v>39</v>
      </c>
      <c r="K62" s="436"/>
      <c r="L62" s="436"/>
      <c r="M62" s="436"/>
      <c r="N62" s="436" t="s">
        <v>40</v>
      </c>
      <c r="O62" s="436"/>
      <c r="P62" s="436"/>
      <c r="Q62" s="436"/>
      <c r="R62" s="436"/>
      <c r="S62" s="436"/>
      <c r="T62" s="436"/>
      <c r="U62" s="436"/>
      <c r="V62" s="436"/>
      <c r="W62" s="436"/>
      <c r="X62" s="436" t="s">
        <v>41</v>
      </c>
      <c r="Y62" s="436"/>
      <c r="Z62" s="436"/>
      <c r="AA62" s="436"/>
      <c r="AB62" s="436"/>
      <c r="AC62" s="436"/>
      <c r="AD62" s="436"/>
      <c r="AE62" s="436"/>
      <c r="AF62" s="436" t="s">
        <v>42</v>
      </c>
      <c r="AG62" s="436"/>
      <c r="AH62" s="436"/>
      <c r="AI62" s="436"/>
      <c r="AJ62" s="1"/>
      <c r="AK62" s="1"/>
    </row>
    <row r="63" spans="1:37" ht="16.5" thickTop="1" thickBot="1" x14ac:dyDescent="0.3">
      <c r="A63" s="435">
        <v>5</v>
      </c>
      <c r="B63" s="435"/>
      <c r="C63" s="435"/>
      <c r="D63" s="435"/>
      <c r="E63" s="435"/>
      <c r="F63" s="440"/>
      <c r="G63" s="440"/>
      <c r="H63" s="440"/>
      <c r="I63" s="440"/>
      <c r="J63" s="435">
        <f>F63*$X$30</f>
        <v>0</v>
      </c>
      <c r="K63" s="435"/>
      <c r="L63" s="435"/>
      <c r="M63" s="435"/>
      <c r="N63" s="435"/>
      <c r="O63" s="435"/>
      <c r="P63" s="435"/>
      <c r="Q63" s="435"/>
      <c r="R63" s="435"/>
      <c r="S63" s="435"/>
      <c r="T63" s="435"/>
      <c r="U63" s="435"/>
      <c r="V63" s="435"/>
      <c r="W63" s="435"/>
      <c r="X63" s="435"/>
      <c r="Y63" s="435"/>
      <c r="Z63" s="435"/>
      <c r="AA63" s="435"/>
      <c r="AB63" s="435"/>
      <c r="AC63" s="435"/>
      <c r="AD63" s="435"/>
      <c r="AE63" s="435"/>
      <c r="AF63" s="435"/>
      <c r="AG63" s="435"/>
      <c r="AH63" s="435"/>
      <c r="AI63" s="435"/>
      <c r="AJ63" s="1"/>
      <c r="AK63" s="1"/>
    </row>
    <row r="64" spans="1:37" ht="16.5" thickTop="1" thickBot="1" x14ac:dyDescent="0.3">
      <c r="A64" s="435"/>
      <c r="B64" s="435"/>
      <c r="C64" s="435"/>
      <c r="D64" s="435"/>
      <c r="E64" s="435"/>
      <c r="F64" s="440"/>
      <c r="G64" s="440"/>
      <c r="H64" s="440"/>
      <c r="I64" s="440"/>
      <c r="J64" s="435"/>
      <c r="K64" s="435"/>
      <c r="L64" s="435"/>
      <c r="M64" s="435"/>
      <c r="N64" s="435"/>
      <c r="O64" s="435"/>
      <c r="P64" s="435"/>
      <c r="Q64" s="435"/>
      <c r="R64" s="435"/>
      <c r="S64" s="435"/>
      <c r="T64" s="435"/>
      <c r="U64" s="435"/>
      <c r="V64" s="435"/>
      <c r="W64" s="435"/>
      <c r="X64" s="435"/>
      <c r="Y64" s="435"/>
      <c r="Z64" s="435"/>
      <c r="AA64" s="435"/>
      <c r="AB64" s="435"/>
      <c r="AC64" s="435"/>
      <c r="AD64" s="435"/>
      <c r="AE64" s="435"/>
      <c r="AF64" s="435"/>
      <c r="AG64" s="435"/>
      <c r="AH64" s="435"/>
      <c r="AI64" s="435"/>
      <c r="AJ64" s="1"/>
      <c r="AK64" s="1"/>
    </row>
    <row r="65" spans="1:37" ht="16.5" thickTop="1" thickBot="1" x14ac:dyDescent="0.3">
      <c r="A65" s="435"/>
      <c r="B65" s="435"/>
      <c r="C65" s="435"/>
      <c r="D65" s="435"/>
      <c r="E65" s="435"/>
      <c r="F65" s="440"/>
      <c r="G65" s="440"/>
      <c r="H65" s="440"/>
      <c r="I65" s="440"/>
      <c r="J65" s="435"/>
      <c r="K65" s="435"/>
      <c r="L65" s="435"/>
      <c r="M65" s="435"/>
      <c r="N65" s="435"/>
      <c r="O65" s="435"/>
      <c r="P65" s="435"/>
      <c r="Q65" s="435"/>
      <c r="R65" s="435"/>
      <c r="S65" s="435"/>
      <c r="T65" s="435"/>
      <c r="U65" s="435"/>
      <c r="V65" s="435"/>
      <c r="W65" s="435"/>
      <c r="X65" s="435"/>
      <c r="Y65" s="435"/>
      <c r="Z65" s="435"/>
      <c r="AA65" s="435"/>
      <c r="AB65" s="435"/>
      <c r="AC65" s="435"/>
      <c r="AD65" s="435"/>
      <c r="AE65" s="435"/>
      <c r="AF65" s="435"/>
      <c r="AG65" s="435"/>
      <c r="AH65" s="435"/>
      <c r="AI65" s="435"/>
      <c r="AJ65" s="1"/>
      <c r="AK65" s="1"/>
    </row>
    <row r="66" spans="1:37" ht="16.5" thickTop="1" thickBot="1" x14ac:dyDescent="0.3">
      <c r="A66" s="435"/>
      <c r="B66" s="435"/>
      <c r="C66" s="435"/>
      <c r="D66" s="435"/>
      <c r="E66" s="435"/>
      <c r="F66" s="440"/>
      <c r="G66" s="440"/>
      <c r="H66" s="440"/>
      <c r="I66" s="440"/>
      <c r="J66" s="435"/>
      <c r="K66" s="435"/>
      <c r="L66" s="435"/>
      <c r="M66" s="435"/>
      <c r="N66" s="435"/>
      <c r="O66" s="435"/>
      <c r="P66" s="435"/>
      <c r="Q66" s="435"/>
      <c r="R66" s="435"/>
      <c r="S66" s="435"/>
      <c r="T66" s="435"/>
      <c r="U66" s="435"/>
      <c r="V66" s="435"/>
      <c r="W66" s="435"/>
      <c r="X66" s="435"/>
      <c r="Y66" s="435"/>
      <c r="Z66" s="435"/>
      <c r="AA66" s="435"/>
      <c r="AB66" s="435"/>
      <c r="AC66" s="435"/>
      <c r="AD66" s="435"/>
      <c r="AE66" s="435"/>
      <c r="AF66" s="435"/>
      <c r="AG66" s="435"/>
      <c r="AH66" s="435"/>
      <c r="AI66" s="435"/>
      <c r="AJ66" s="1"/>
      <c r="AK66" s="1"/>
    </row>
    <row r="67" spans="1:37" ht="16.5" thickTop="1" thickBot="1" x14ac:dyDescent="0.3">
      <c r="A67" s="435"/>
      <c r="B67" s="435"/>
      <c r="C67" s="435"/>
      <c r="D67" s="435"/>
      <c r="E67" s="435"/>
      <c r="F67" s="440"/>
      <c r="G67" s="440"/>
      <c r="H67" s="440"/>
      <c r="I67" s="440"/>
      <c r="J67" s="435"/>
      <c r="K67" s="435"/>
      <c r="L67" s="435"/>
      <c r="M67" s="435"/>
      <c r="N67" s="435"/>
      <c r="O67" s="435"/>
      <c r="P67" s="435"/>
      <c r="Q67" s="435"/>
      <c r="R67" s="435"/>
      <c r="S67" s="435"/>
      <c r="T67" s="435"/>
      <c r="U67" s="435"/>
      <c r="V67" s="435"/>
      <c r="W67" s="435"/>
      <c r="X67" s="435"/>
      <c r="Y67" s="435"/>
      <c r="Z67" s="435"/>
      <c r="AA67" s="435"/>
      <c r="AB67" s="435"/>
      <c r="AC67" s="435"/>
      <c r="AD67" s="435"/>
      <c r="AE67" s="435"/>
      <c r="AF67" s="435"/>
      <c r="AG67" s="435"/>
      <c r="AH67" s="435"/>
      <c r="AI67" s="435"/>
      <c r="AJ67" s="1"/>
      <c r="AK67" s="1"/>
    </row>
    <row r="68" spans="1:37" ht="31.5" hidden="1" customHeight="1" thickTop="1" thickBot="1" x14ac:dyDescent="0.3">
      <c r="A68" s="436" t="s">
        <v>37</v>
      </c>
      <c r="B68" s="436"/>
      <c r="C68" s="436"/>
      <c r="D68" s="436"/>
      <c r="E68" s="436"/>
      <c r="F68" s="436" t="s">
        <v>38</v>
      </c>
      <c r="G68" s="436"/>
      <c r="H68" s="436"/>
      <c r="I68" s="436"/>
      <c r="J68" s="436" t="s">
        <v>39</v>
      </c>
      <c r="K68" s="436"/>
      <c r="L68" s="436"/>
      <c r="M68" s="436"/>
      <c r="N68" s="436" t="s">
        <v>40</v>
      </c>
      <c r="O68" s="436"/>
      <c r="P68" s="436"/>
      <c r="Q68" s="436"/>
      <c r="R68" s="436"/>
      <c r="S68" s="436"/>
      <c r="T68" s="436"/>
      <c r="U68" s="436"/>
      <c r="V68" s="436"/>
      <c r="W68" s="436"/>
      <c r="X68" s="436" t="s">
        <v>41</v>
      </c>
      <c r="Y68" s="436"/>
      <c r="Z68" s="436"/>
      <c r="AA68" s="436"/>
      <c r="AB68" s="436"/>
      <c r="AC68" s="436"/>
      <c r="AD68" s="436"/>
      <c r="AE68" s="436"/>
      <c r="AF68" s="436" t="s">
        <v>42</v>
      </c>
      <c r="AG68" s="436"/>
      <c r="AH68" s="436"/>
      <c r="AI68" s="436"/>
      <c r="AJ68" s="1"/>
      <c r="AK68" s="1"/>
    </row>
    <row r="69" spans="1:37" ht="16.5" hidden="1" customHeight="1" thickTop="1" thickBot="1" x14ac:dyDescent="0.3">
      <c r="A69" s="435">
        <v>6</v>
      </c>
      <c r="B69" s="435"/>
      <c r="C69" s="435"/>
      <c r="D69" s="435"/>
      <c r="E69" s="435"/>
      <c r="F69" s="440"/>
      <c r="G69" s="440"/>
      <c r="H69" s="440"/>
      <c r="I69" s="440"/>
      <c r="J69" s="435">
        <f>F69*$X$30</f>
        <v>0</v>
      </c>
      <c r="K69" s="435"/>
      <c r="L69" s="435"/>
      <c r="M69" s="435"/>
      <c r="N69" s="435"/>
      <c r="O69" s="435"/>
      <c r="P69" s="435"/>
      <c r="Q69" s="435"/>
      <c r="R69" s="435"/>
      <c r="S69" s="435"/>
      <c r="T69" s="435"/>
      <c r="U69" s="435"/>
      <c r="V69" s="435"/>
      <c r="W69" s="435"/>
      <c r="X69" s="435"/>
      <c r="Y69" s="435"/>
      <c r="Z69" s="435"/>
      <c r="AA69" s="435"/>
      <c r="AB69" s="435"/>
      <c r="AC69" s="435"/>
      <c r="AD69" s="435"/>
      <c r="AE69" s="435"/>
      <c r="AF69" s="435"/>
      <c r="AG69" s="435"/>
      <c r="AH69" s="435"/>
      <c r="AI69" s="435"/>
      <c r="AJ69" s="1"/>
      <c r="AK69" s="1"/>
    </row>
    <row r="70" spans="1:37" ht="16.5" hidden="1" customHeight="1" thickTop="1" thickBot="1" x14ac:dyDescent="0.3">
      <c r="A70" s="435"/>
      <c r="B70" s="435"/>
      <c r="C70" s="435"/>
      <c r="D70" s="435"/>
      <c r="E70" s="435"/>
      <c r="F70" s="440"/>
      <c r="G70" s="440"/>
      <c r="H70" s="440"/>
      <c r="I70" s="440"/>
      <c r="J70" s="435"/>
      <c r="K70" s="435"/>
      <c r="L70" s="435"/>
      <c r="M70" s="435"/>
      <c r="N70" s="435"/>
      <c r="O70" s="435"/>
      <c r="P70" s="435"/>
      <c r="Q70" s="435"/>
      <c r="R70" s="435"/>
      <c r="S70" s="435"/>
      <c r="T70" s="435"/>
      <c r="U70" s="435"/>
      <c r="V70" s="435"/>
      <c r="W70" s="435"/>
      <c r="X70" s="435"/>
      <c r="Y70" s="435"/>
      <c r="Z70" s="435"/>
      <c r="AA70" s="435"/>
      <c r="AB70" s="435"/>
      <c r="AC70" s="435"/>
      <c r="AD70" s="435"/>
      <c r="AE70" s="435"/>
      <c r="AF70" s="435"/>
      <c r="AG70" s="435"/>
      <c r="AH70" s="435"/>
      <c r="AI70" s="435"/>
      <c r="AJ70" s="1"/>
      <c r="AK70" s="1"/>
    </row>
    <row r="71" spans="1:37" ht="16.5" hidden="1" customHeight="1" thickTop="1" thickBot="1" x14ac:dyDescent="0.3">
      <c r="A71" s="435"/>
      <c r="B71" s="435"/>
      <c r="C71" s="435"/>
      <c r="D71" s="435"/>
      <c r="E71" s="435"/>
      <c r="F71" s="440"/>
      <c r="G71" s="440"/>
      <c r="H71" s="440"/>
      <c r="I71" s="440"/>
      <c r="J71" s="435"/>
      <c r="K71" s="435"/>
      <c r="L71" s="435"/>
      <c r="M71" s="435"/>
      <c r="N71" s="435"/>
      <c r="O71" s="435"/>
      <c r="P71" s="435"/>
      <c r="Q71" s="435"/>
      <c r="R71" s="435"/>
      <c r="S71" s="435"/>
      <c r="T71" s="435"/>
      <c r="U71" s="435"/>
      <c r="V71" s="435"/>
      <c r="W71" s="435"/>
      <c r="X71" s="435"/>
      <c r="Y71" s="435"/>
      <c r="Z71" s="435"/>
      <c r="AA71" s="435"/>
      <c r="AB71" s="435"/>
      <c r="AC71" s="435"/>
      <c r="AD71" s="435"/>
      <c r="AE71" s="435"/>
      <c r="AF71" s="435"/>
      <c r="AG71" s="435"/>
      <c r="AH71" s="435"/>
      <c r="AI71" s="435"/>
      <c r="AJ71" s="1"/>
      <c r="AK71" s="1"/>
    </row>
    <row r="72" spans="1:37" ht="16.5" hidden="1" customHeight="1" thickTop="1" thickBot="1" x14ac:dyDescent="0.3">
      <c r="A72" s="435"/>
      <c r="B72" s="435"/>
      <c r="C72" s="435"/>
      <c r="D72" s="435"/>
      <c r="E72" s="435"/>
      <c r="F72" s="440"/>
      <c r="G72" s="440"/>
      <c r="H72" s="440"/>
      <c r="I72" s="440"/>
      <c r="J72" s="435"/>
      <c r="K72" s="435"/>
      <c r="L72" s="435"/>
      <c r="M72" s="435"/>
      <c r="N72" s="435"/>
      <c r="O72" s="435"/>
      <c r="P72" s="435"/>
      <c r="Q72" s="435"/>
      <c r="R72" s="435"/>
      <c r="S72" s="435"/>
      <c r="T72" s="435"/>
      <c r="U72" s="435"/>
      <c r="V72" s="435"/>
      <c r="W72" s="435"/>
      <c r="X72" s="435"/>
      <c r="Y72" s="435"/>
      <c r="Z72" s="435"/>
      <c r="AA72" s="435"/>
      <c r="AB72" s="435"/>
      <c r="AC72" s="435"/>
      <c r="AD72" s="435"/>
      <c r="AE72" s="435"/>
      <c r="AF72" s="435"/>
      <c r="AG72" s="435"/>
      <c r="AH72" s="435"/>
      <c r="AI72" s="435"/>
      <c r="AJ72" s="1"/>
      <c r="AK72" s="1"/>
    </row>
    <row r="73" spans="1:37" ht="16.5" hidden="1" customHeight="1" thickTop="1" thickBot="1" x14ac:dyDescent="0.3">
      <c r="A73" s="435"/>
      <c r="B73" s="435"/>
      <c r="C73" s="435"/>
      <c r="D73" s="435"/>
      <c r="E73" s="435"/>
      <c r="F73" s="440"/>
      <c r="G73" s="440"/>
      <c r="H73" s="440"/>
      <c r="I73" s="440"/>
      <c r="J73" s="435"/>
      <c r="K73" s="435"/>
      <c r="L73" s="435"/>
      <c r="M73" s="435"/>
      <c r="N73" s="435"/>
      <c r="O73" s="435"/>
      <c r="P73" s="435"/>
      <c r="Q73" s="435"/>
      <c r="R73" s="435"/>
      <c r="S73" s="435"/>
      <c r="T73" s="435"/>
      <c r="U73" s="435"/>
      <c r="V73" s="435"/>
      <c r="W73" s="435"/>
      <c r="X73" s="435"/>
      <c r="Y73" s="435"/>
      <c r="Z73" s="435"/>
      <c r="AA73" s="435"/>
      <c r="AB73" s="435"/>
      <c r="AC73" s="435"/>
      <c r="AD73" s="435"/>
      <c r="AE73" s="435"/>
      <c r="AF73" s="435"/>
      <c r="AG73" s="435"/>
      <c r="AH73" s="435"/>
      <c r="AI73" s="435"/>
      <c r="AJ73" s="1"/>
      <c r="AK73" s="1"/>
    </row>
    <row r="74" spans="1:37" ht="31.5" hidden="1" customHeight="1" thickTop="1" thickBot="1" x14ac:dyDescent="0.3">
      <c r="A74" s="436" t="s">
        <v>37</v>
      </c>
      <c r="B74" s="436"/>
      <c r="C74" s="436"/>
      <c r="D74" s="436"/>
      <c r="E74" s="436"/>
      <c r="F74" s="436" t="s">
        <v>38</v>
      </c>
      <c r="G74" s="436"/>
      <c r="H74" s="436"/>
      <c r="I74" s="436"/>
      <c r="J74" s="436" t="s">
        <v>39</v>
      </c>
      <c r="K74" s="436"/>
      <c r="L74" s="436"/>
      <c r="M74" s="436"/>
      <c r="N74" s="436" t="s">
        <v>40</v>
      </c>
      <c r="O74" s="436"/>
      <c r="P74" s="436"/>
      <c r="Q74" s="436"/>
      <c r="R74" s="436"/>
      <c r="S74" s="436"/>
      <c r="T74" s="436"/>
      <c r="U74" s="436"/>
      <c r="V74" s="436"/>
      <c r="W74" s="436"/>
      <c r="X74" s="436" t="s">
        <v>41</v>
      </c>
      <c r="Y74" s="436"/>
      <c r="Z74" s="436"/>
      <c r="AA74" s="436"/>
      <c r="AB74" s="436"/>
      <c r="AC74" s="436"/>
      <c r="AD74" s="436"/>
      <c r="AE74" s="436"/>
      <c r="AF74" s="436" t="s">
        <v>42</v>
      </c>
      <c r="AG74" s="436"/>
      <c r="AH74" s="436"/>
      <c r="AI74" s="436"/>
      <c r="AJ74" s="1"/>
      <c r="AK74" s="1"/>
    </row>
    <row r="75" spans="1:37" ht="16.5" hidden="1" customHeight="1" thickTop="1" thickBot="1" x14ac:dyDescent="0.3">
      <c r="A75" s="435">
        <v>7</v>
      </c>
      <c r="B75" s="435"/>
      <c r="C75" s="435"/>
      <c r="D75" s="435"/>
      <c r="E75" s="435"/>
      <c r="F75" s="440"/>
      <c r="G75" s="440"/>
      <c r="H75" s="440"/>
      <c r="I75" s="440"/>
      <c r="J75" s="435">
        <f>F75*$X$30</f>
        <v>0</v>
      </c>
      <c r="K75" s="435"/>
      <c r="L75" s="435"/>
      <c r="M75" s="435"/>
      <c r="N75" s="435"/>
      <c r="O75" s="435"/>
      <c r="P75" s="435"/>
      <c r="Q75" s="435"/>
      <c r="R75" s="435"/>
      <c r="S75" s="435"/>
      <c r="T75" s="435"/>
      <c r="U75" s="435"/>
      <c r="V75" s="435"/>
      <c r="W75" s="435"/>
      <c r="X75" s="435"/>
      <c r="Y75" s="435"/>
      <c r="Z75" s="435"/>
      <c r="AA75" s="435"/>
      <c r="AB75" s="435"/>
      <c r="AC75" s="435"/>
      <c r="AD75" s="435"/>
      <c r="AE75" s="435"/>
      <c r="AF75" s="435"/>
      <c r="AG75" s="435"/>
      <c r="AH75" s="435"/>
      <c r="AI75" s="435"/>
      <c r="AJ75" s="1"/>
      <c r="AK75" s="1"/>
    </row>
    <row r="76" spans="1:37" ht="16.5" hidden="1" customHeight="1" thickTop="1" thickBot="1" x14ac:dyDescent="0.3">
      <c r="A76" s="435"/>
      <c r="B76" s="435"/>
      <c r="C76" s="435"/>
      <c r="D76" s="435"/>
      <c r="E76" s="435"/>
      <c r="F76" s="440"/>
      <c r="G76" s="440"/>
      <c r="H76" s="440"/>
      <c r="I76" s="440"/>
      <c r="J76" s="435"/>
      <c r="K76" s="435"/>
      <c r="L76" s="435"/>
      <c r="M76" s="435"/>
      <c r="N76" s="435"/>
      <c r="O76" s="435"/>
      <c r="P76" s="435"/>
      <c r="Q76" s="435"/>
      <c r="R76" s="435"/>
      <c r="S76" s="435"/>
      <c r="T76" s="435"/>
      <c r="U76" s="435"/>
      <c r="V76" s="435"/>
      <c r="W76" s="435"/>
      <c r="X76" s="435"/>
      <c r="Y76" s="435"/>
      <c r="Z76" s="435"/>
      <c r="AA76" s="435"/>
      <c r="AB76" s="435"/>
      <c r="AC76" s="435"/>
      <c r="AD76" s="435"/>
      <c r="AE76" s="435"/>
      <c r="AF76" s="435"/>
      <c r="AG76" s="435"/>
      <c r="AH76" s="435"/>
      <c r="AI76" s="435"/>
      <c r="AJ76" s="1"/>
      <c r="AK76" s="1"/>
    </row>
    <row r="77" spans="1:37" ht="16.5" hidden="1" customHeight="1" thickTop="1" thickBot="1" x14ac:dyDescent="0.3">
      <c r="A77" s="435"/>
      <c r="B77" s="435"/>
      <c r="C77" s="435"/>
      <c r="D77" s="435"/>
      <c r="E77" s="435"/>
      <c r="F77" s="440"/>
      <c r="G77" s="440"/>
      <c r="H77" s="440"/>
      <c r="I77" s="440"/>
      <c r="J77" s="435"/>
      <c r="K77" s="435"/>
      <c r="L77" s="435"/>
      <c r="M77" s="435"/>
      <c r="N77" s="435"/>
      <c r="O77" s="435"/>
      <c r="P77" s="435"/>
      <c r="Q77" s="435"/>
      <c r="R77" s="435"/>
      <c r="S77" s="435"/>
      <c r="T77" s="435"/>
      <c r="U77" s="435"/>
      <c r="V77" s="435"/>
      <c r="W77" s="435"/>
      <c r="X77" s="435"/>
      <c r="Y77" s="435"/>
      <c r="Z77" s="435"/>
      <c r="AA77" s="435"/>
      <c r="AB77" s="435"/>
      <c r="AC77" s="435"/>
      <c r="AD77" s="435"/>
      <c r="AE77" s="435"/>
      <c r="AF77" s="435"/>
      <c r="AG77" s="435"/>
      <c r="AH77" s="435"/>
      <c r="AI77" s="435"/>
      <c r="AJ77" s="1"/>
      <c r="AK77" s="1"/>
    </row>
    <row r="78" spans="1:37" ht="16.5" hidden="1" customHeight="1" thickTop="1" thickBot="1" x14ac:dyDescent="0.3">
      <c r="A78" s="435"/>
      <c r="B78" s="435"/>
      <c r="C78" s="435"/>
      <c r="D78" s="435"/>
      <c r="E78" s="435"/>
      <c r="F78" s="440"/>
      <c r="G78" s="440"/>
      <c r="H78" s="440"/>
      <c r="I78" s="440"/>
      <c r="J78" s="435"/>
      <c r="K78" s="435"/>
      <c r="L78" s="435"/>
      <c r="M78" s="435"/>
      <c r="N78" s="435"/>
      <c r="O78" s="435"/>
      <c r="P78" s="435"/>
      <c r="Q78" s="435"/>
      <c r="R78" s="435"/>
      <c r="S78" s="435"/>
      <c r="T78" s="435"/>
      <c r="U78" s="435"/>
      <c r="V78" s="435"/>
      <c r="W78" s="435"/>
      <c r="X78" s="435"/>
      <c r="Y78" s="435"/>
      <c r="Z78" s="435"/>
      <c r="AA78" s="435"/>
      <c r="AB78" s="435"/>
      <c r="AC78" s="435"/>
      <c r="AD78" s="435"/>
      <c r="AE78" s="435"/>
      <c r="AF78" s="435"/>
      <c r="AG78" s="435"/>
      <c r="AH78" s="435"/>
      <c r="AI78" s="435"/>
      <c r="AJ78" s="1"/>
      <c r="AK78" s="1"/>
    </row>
    <row r="79" spans="1:37" ht="16.5" hidden="1" customHeight="1" thickTop="1" thickBot="1" x14ac:dyDescent="0.3">
      <c r="A79" s="435"/>
      <c r="B79" s="435"/>
      <c r="C79" s="435"/>
      <c r="D79" s="435"/>
      <c r="E79" s="435"/>
      <c r="F79" s="440"/>
      <c r="G79" s="440"/>
      <c r="H79" s="440"/>
      <c r="I79" s="440"/>
      <c r="J79" s="435"/>
      <c r="K79" s="435"/>
      <c r="L79" s="435"/>
      <c r="M79" s="435"/>
      <c r="N79" s="435"/>
      <c r="O79" s="435"/>
      <c r="P79" s="435"/>
      <c r="Q79" s="435"/>
      <c r="R79" s="435"/>
      <c r="S79" s="435"/>
      <c r="T79" s="435"/>
      <c r="U79" s="435"/>
      <c r="V79" s="435"/>
      <c r="W79" s="435"/>
      <c r="X79" s="435"/>
      <c r="Y79" s="435"/>
      <c r="Z79" s="435"/>
      <c r="AA79" s="435"/>
      <c r="AB79" s="435"/>
      <c r="AC79" s="435"/>
      <c r="AD79" s="435"/>
      <c r="AE79" s="435"/>
      <c r="AF79" s="435"/>
      <c r="AG79" s="435"/>
      <c r="AH79" s="435"/>
      <c r="AI79" s="435"/>
      <c r="AJ79" s="1"/>
      <c r="AK79" s="1"/>
    </row>
    <row r="80" spans="1:37" ht="31.5" hidden="1" customHeight="1" thickTop="1" thickBot="1" x14ac:dyDescent="0.3">
      <c r="A80" s="436" t="s">
        <v>37</v>
      </c>
      <c r="B80" s="436"/>
      <c r="C80" s="436"/>
      <c r="D80" s="436"/>
      <c r="E80" s="436"/>
      <c r="F80" s="436" t="s">
        <v>38</v>
      </c>
      <c r="G80" s="436"/>
      <c r="H80" s="436"/>
      <c r="I80" s="436"/>
      <c r="J80" s="436" t="s">
        <v>39</v>
      </c>
      <c r="K80" s="436"/>
      <c r="L80" s="436"/>
      <c r="M80" s="436"/>
      <c r="N80" s="436" t="s">
        <v>40</v>
      </c>
      <c r="O80" s="436"/>
      <c r="P80" s="436"/>
      <c r="Q80" s="436"/>
      <c r="R80" s="436"/>
      <c r="S80" s="436"/>
      <c r="T80" s="436"/>
      <c r="U80" s="436"/>
      <c r="V80" s="436"/>
      <c r="W80" s="436"/>
      <c r="X80" s="436" t="s">
        <v>41</v>
      </c>
      <c r="Y80" s="436"/>
      <c r="Z80" s="436"/>
      <c r="AA80" s="436"/>
      <c r="AB80" s="436"/>
      <c r="AC80" s="436"/>
      <c r="AD80" s="436"/>
      <c r="AE80" s="436"/>
      <c r="AF80" s="436" t="s">
        <v>42</v>
      </c>
      <c r="AG80" s="436"/>
      <c r="AH80" s="436"/>
      <c r="AI80" s="436"/>
      <c r="AJ80" s="1"/>
      <c r="AK80" s="1"/>
    </row>
    <row r="81" spans="1:37" ht="16.5" hidden="1" customHeight="1" thickTop="1" thickBot="1" x14ac:dyDescent="0.3">
      <c r="A81" s="435">
        <v>8</v>
      </c>
      <c r="B81" s="435"/>
      <c r="C81" s="435"/>
      <c r="D81" s="435"/>
      <c r="E81" s="435"/>
      <c r="F81" s="440"/>
      <c r="G81" s="440"/>
      <c r="H81" s="440"/>
      <c r="I81" s="440"/>
      <c r="J81" s="435">
        <f>F81*$X$30</f>
        <v>0</v>
      </c>
      <c r="K81" s="435"/>
      <c r="L81" s="435"/>
      <c r="M81" s="435"/>
      <c r="N81" s="435"/>
      <c r="O81" s="435"/>
      <c r="P81" s="435"/>
      <c r="Q81" s="435"/>
      <c r="R81" s="435"/>
      <c r="S81" s="435"/>
      <c r="T81" s="435"/>
      <c r="U81" s="435"/>
      <c r="V81" s="435"/>
      <c r="W81" s="435"/>
      <c r="X81" s="435"/>
      <c r="Y81" s="435"/>
      <c r="Z81" s="435"/>
      <c r="AA81" s="435"/>
      <c r="AB81" s="435"/>
      <c r="AC81" s="435"/>
      <c r="AD81" s="435"/>
      <c r="AE81" s="435"/>
      <c r="AF81" s="435"/>
      <c r="AG81" s="435"/>
      <c r="AH81" s="435"/>
      <c r="AI81" s="435"/>
      <c r="AJ81" s="1"/>
      <c r="AK81" s="1"/>
    </row>
    <row r="82" spans="1:37" ht="16.5" hidden="1" customHeight="1" thickTop="1" thickBot="1" x14ac:dyDescent="0.3">
      <c r="A82" s="435"/>
      <c r="B82" s="435"/>
      <c r="C82" s="435"/>
      <c r="D82" s="435"/>
      <c r="E82" s="435"/>
      <c r="F82" s="440"/>
      <c r="G82" s="440"/>
      <c r="H82" s="440"/>
      <c r="I82" s="440"/>
      <c r="J82" s="435"/>
      <c r="K82" s="435"/>
      <c r="L82" s="435"/>
      <c r="M82" s="435"/>
      <c r="N82" s="435"/>
      <c r="O82" s="435"/>
      <c r="P82" s="435"/>
      <c r="Q82" s="435"/>
      <c r="R82" s="435"/>
      <c r="S82" s="435"/>
      <c r="T82" s="435"/>
      <c r="U82" s="435"/>
      <c r="V82" s="435"/>
      <c r="W82" s="435"/>
      <c r="X82" s="435"/>
      <c r="Y82" s="435"/>
      <c r="Z82" s="435"/>
      <c r="AA82" s="435"/>
      <c r="AB82" s="435"/>
      <c r="AC82" s="435"/>
      <c r="AD82" s="435"/>
      <c r="AE82" s="435"/>
      <c r="AF82" s="435"/>
      <c r="AG82" s="435"/>
      <c r="AH82" s="435"/>
      <c r="AI82" s="435"/>
      <c r="AJ82" s="1"/>
      <c r="AK82" s="1"/>
    </row>
    <row r="83" spans="1:37" ht="16.5" hidden="1" customHeight="1" thickTop="1" thickBot="1" x14ac:dyDescent="0.3">
      <c r="A83" s="435"/>
      <c r="B83" s="435"/>
      <c r="C83" s="435"/>
      <c r="D83" s="435"/>
      <c r="E83" s="435"/>
      <c r="F83" s="440"/>
      <c r="G83" s="440"/>
      <c r="H83" s="440"/>
      <c r="I83" s="440"/>
      <c r="J83" s="435"/>
      <c r="K83" s="435"/>
      <c r="L83" s="435"/>
      <c r="M83" s="435"/>
      <c r="N83" s="435"/>
      <c r="O83" s="435"/>
      <c r="P83" s="435"/>
      <c r="Q83" s="435"/>
      <c r="R83" s="435"/>
      <c r="S83" s="435"/>
      <c r="T83" s="435"/>
      <c r="U83" s="435"/>
      <c r="V83" s="435"/>
      <c r="W83" s="435"/>
      <c r="X83" s="435"/>
      <c r="Y83" s="435"/>
      <c r="Z83" s="435"/>
      <c r="AA83" s="435"/>
      <c r="AB83" s="435"/>
      <c r="AC83" s="435"/>
      <c r="AD83" s="435"/>
      <c r="AE83" s="435"/>
      <c r="AF83" s="435"/>
      <c r="AG83" s="435"/>
      <c r="AH83" s="435"/>
      <c r="AI83" s="435"/>
      <c r="AJ83" s="1"/>
      <c r="AK83" s="1"/>
    </row>
    <row r="84" spans="1:37" ht="16.5" hidden="1" customHeight="1" thickTop="1" thickBot="1" x14ac:dyDescent="0.3">
      <c r="A84" s="435"/>
      <c r="B84" s="435"/>
      <c r="C84" s="435"/>
      <c r="D84" s="435"/>
      <c r="E84" s="435"/>
      <c r="F84" s="440"/>
      <c r="G84" s="440"/>
      <c r="H84" s="440"/>
      <c r="I84" s="440"/>
      <c r="J84" s="435"/>
      <c r="K84" s="435"/>
      <c r="L84" s="435"/>
      <c r="M84" s="435"/>
      <c r="N84" s="435"/>
      <c r="O84" s="435"/>
      <c r="P84" s="435"/>
      <c r="Q84" s="435"/>
      <c r="R84" s="435"/>
      <c r="S84" s="435"/>
      <c r="T84" s="435"/>
      <c r="U84" s="435"/>
      <c r="V84" s="435"/>
      <c r="W84" s="435"/>
      <c r="X84" s="435"/>
      <c r="Y84" s="435"/>
      <c r="Z84" s="435"/>
      <c r="AA84" s="435"/>
      <c r="AB84" s="435"/>
      <c r="AC84" s="435"/>
      <c r="AD84" s="435"/>
      <c r="AE84" s="435"/>
      <c r="AF84" s="435"/>
      <c r="AG84" s="435"/>
      <c r="AH84" s="435"/>
      <c r="AI84" s="435"/>
      <c r="AJ84" s="1"/>
      <c r="AK84" s="1"/>
    </row>
    <row r="85" spans="1:37" ht="16.5" hidden="1" customHeight="1" thickTop="1" thickBot="1" x14ac:dyDescent="0.3">
      <c r="A85" s="435"/>
      <c r="B85" s="435"/>
      <c r="C85" s="435"/>
      <c r="D85" s="435"/>
      <c r="E85" s="435"/>
      <c r="F85" s="440"/>
      <c r="G85" s="440"/>
      <c r="H85" s="440"/>
      <c r="I85" s="440"/>
      <c r="J85" s="435"/>
      <c r="K85" s="435"/>
      <c r="L85" s="435"/>
      <c r="M85" s="435"/>
      <c r="N85" s="435"/>
      <c r="O85" s="435"/>
      <c r="P85" s="435"/>
      <c r="Q85" s="435"/>
      <c r="R85" s="435"/>
      <c r="S85" s="435"/>
      <c r="T85" s="435"/>
      <c r="U85" s="435"/>
      <c r="V85" s="435"/>
      <c r="W85" s="435"/>
      <c r="X85" s="435"/>
      <c r="Y85" s="435"/>
      <c r="Z85" s="435"/>
      <c r="AA85" s="435"/>
      <c r="AB85" s="435"/>
      <c r="AC85" s="435"/>
      <c r="AD85" s="435"/>
      <c r="AE85" s="435"/>
      <c r="AF85" s="435"/>
      <c r="AG85" s="435"/>
      <c r="AH85" s="435"/>
      <c r="AI85" s="435"/>
      <c r="AJ85" s="1"/>
      <c r="AK85" s="1"/>
    </row>
    <row r="86" spans="1:37" ht="31.5" hidden="1" customHeight="1" thickTop="1" thickBot="1" x14ac:dyDescent="0.3">
      <c r="A86" s="436" t="s">
        <v>37</v>
      </c>
      <c r="B86" s="436"/>
      <c r="C86" s="436"/>
      <c r="D86" s="436"/>
      <c r="E86" s="436"/>
      <c r="F86" s="436" t="s">
        <v>38</v>
      </c>
      <c r="G86" s="436"/>
      <c r="H86" s="436"/>
      <c r="I86" s="436"/>
      <c r="J86" s="436" t="s">
        <v>39</v>
      </c>
      <c r="K86" s="436"/>
      <c r="L86" s="436"/>
      <c r="M86" s="436"/>
      <c r="N86" s="436" t="s">
        <v>40</v>
      </c>
      <c r="O86" s="436"/>
      <c r="P86" s="436"/>
      <c r="Q86" s="436"/>
      <c r="R86" s="436"/>
      <c r="S86" s="436"/>
      <c r="T86" s="436"/>
      <c r="U86" s="436"/>
      <c r="V86" s="436"/>
      <c r="W86" s="436"/>
      <c r="X86" s="436" t="s">
        <v>41</v>
      </c>
      <c r="Y86" s="436"/>
      <c r="Z86" s="436"/>
      <c r="AA86" s="436"/>
      <c r="AB86" s="436"/>
      <c r="AC86" s="436"/>
      <c r="AD86" s="436"/>
      <c r="AE86" s="436"/>
      <c r="AF86" s="436" t="s">
        <v>42</v>
      </c>
      <c r="AG86" s="436"/>
      <c r="AH86" s="436"/>
      <c r="AI86" s="436"/>
      <c r="AJ86" s="1"/>
      <c r="AK86" s="1"/>
    </row>
    <row r="87" spans="1:37" ht="16.5" hidden="1" customHeight="1" thickTop="1" thickBot="1" x14ac:dyDescent="0.3">
      <c r="A87" s="435">
        <v>9</v>
      </c>
      <c r="B87" s="435"/>
      <c r="C87" s="435"/>
      <c r="D87" s="435"/>
      <c r="E87" s="435"/>
      <c r="F87" s="440"/>
      <c r="G87" s="440"/>
      <c r="H87" s="440"/>
      <c r="I87" s="440"/>
      <c r="J87" s="435">
        <f>F87*$X$30</f>
        <v>0</v>
      </c>
      <c r="K87" s="435"/>
      <c r="L87" s="435"/>
      <c r="M87" s="435"/>
      <c r="N87" s="435"/>
      <c r="O87" s="435"/>
      <c r="P87" s="435"/>
      <c r="Q87" s="435"/>
      <c r="R87" s="435"/>
      <c r="S87" s="435"/>
      <c r="T87" s="435"/>
      <c r="U87" s="435"/>
      <c r="V87" s="435"/>
      <c r="W87" s="435"/>
      <c r="X87" s="435"/>
      <c r="Y87" s="435"/>
      <c r="Z87" s="435"/>
      <c r="AA87" s="435"/>
      <c r="AB87" s="435"/>
      <c r="AC87" s="435"/>
      <c r="AD87" s="435"/>
      <c r="AE87" s="435"/>
      <c r="AF87" s="435"/>
      <c r="AG87" s="435"/>
      <c r="AH87" s="435"/>
      <c r="AI87" s="435"/>
      <c r="AJ87" s="1"/>
      <c r="AK87" s="1"/>
    </row>
    <row r="88" spans="1:37" ht="16.5" hidden="1" customHeight="1" thickTop="1" thickBot="1" x14ac:dyDescent="0.3">
      <c r="A88" s="435"/>
      <c r="B88" s="435"/>
      <c r="C88" s="435"/>
      <c r="D88" s="435"/>
      <c r="E88" s="435"/>
      <c r="F88" s="440"/>
      <c r="G88" s="440"/>
      <c r="H88" s="440"/>
      <c r="I88" s="440"/>
      <c r="J88" s="435"/>
      <c r="K88" s="435"/>
      <c r="L88" s="435"/>
      <c r="M88" s="435"/>
      <c r="N88" s="435"/>
      <c r="O88" s="435"/>
      <c r="P88" s="435"/>
      <c r="Q88" s="435"/>
      <c r="R88" s="435"/>
      <c r="S88" s="435"/>
      <c r="T88" s="435"/>
      <c r="U88" s="435"/>
      <c r="V88" s="435"/>
      <c r="W88" s="435"/>
      <c r="X88" s="435"/>
      <c r="Y88" s="435"/>
      <c r="Z88" s="435"/>
      <c r="AA88" s="435"/>
      <c r="AB88" s="435"/>
      <c r="AC88" s="435"/>
      <c r="AD88" s="435"/>
      <c r="AE88" s="435"/>
      <c r="AF88" s="435"/>
      <c r="AG88" s="435"/>
      <c r="AH88" s="435"/>
      <c r="AI88" s="435"/>
      <c r="AJ88" s="1"/>
      <c r="AK88" s="1"/>
    </row>
    <row r="89" spans="1:37" ht="16.5" hidden="1" customHeight="1" thickTop="1" thickBot="1" x14ac:dyDescent="0.3">
      <c r="A89" s="435"/>
      <c r="B89" s="435"/>
      <c r="C89" s="435"/>
      <c r="D89" s="435"/>
      <c r="E89" s="435"/>
      <c r="F89" s="440"/>
      <c r="G89" s="440"/>
      <c r="H89" s="440"/>
      <c r="I89" s="440"/>
      <c r="J89" s="435"/>
      <c r="K89" s="435"/>
      <c r="L89" s="435"/>
      <c r="M89" s="435"/>
      <c r="N89" s="435"/>
      <c r="O89" s="435"/>
      <c r="P89" s="435"/>
      <c r="Q89" s="435"/>
      <c r="R89" s="435"/>
      <c r="S89" s="435"/>
      <c r="T89" s="435"/>
      <c r="U89" s="435"/>
      <c r="V89" s="435"/>
      <c r="W89" s="435"/>
      <c r="X89" s="435"/>
      <c r="Y89" s="435"/>
      <c r="Z89" s="435"/>
      <c r="AA89" s="435"/>
      <c r="AB89" s="435"/>
      <c r="AC89" s="435"/>
      <c r="AD89" s="435"/>
      <c r="AE89" s="435"/>
      <c r="AF89" s="435"/>
      <c r="AG89" s="435"/>
      <c r="AH89" s="435"/>
      <c r="AI89" s="435"/>
      <c r="AJ89" s="1"/>
      <c r="AK89" s="1"/>
    </row>
    <row r="90" spans="1:37" ht="16.5" hidden="1" customHeight="1" thickTop="1" thickBot="1" x14ac:dyDescent="0.3">
      <c r="A90" s="435"/>
      <c r="B90" s="435"/>
      <c r="C90" s="435"/>
      <c r="D90" s="435"/>
      <c r="E90" s="435"/>
      <c r="F90" s="440"/>
      <c r="G90" s="440"/>
      <c r="H90" s="440"/>
      <c r="I90" s="440"/>
      <c r="J90" s="435"/>
      <c r="K90" s="435"/>
      <c r="L90" s="435"/>
      <c r="M90" s="435"/>
      <c r="N90" s="435"/>
      <c r="O90" s="435"/>
      <c r="P90" s="435"/>
      <c r="Q90" s="435"/>
      <c r="R90" s="435"/>
      <c r="S90" s="435"/>
      <c r="T90" s="435"/>
      <c r="U90" s="435"/>
      <c r="V90" s="435"/>
      <c r="W90" s="435"/>
      <c r="X90" s="435"/>
      <c r="Y90" s="435"/>
      <c r="Z90" s="435"/>
      <c r="AA90" s="435"/>
      <c r="AB90" s="435"/>
      <c r="AC90" s="435"/>
      <c r="AD90" s="435"/>
      <c r="AE90" s="435"/>
      <c r="AF90" s="435"/>
      <c r="AG90" s="435"/>
      <c r="AH90" s="435"/>
      <c r="AI90" s="435"/>
      <c r="AJ90" s="1"/>
      <c r="AK90" s="1"/>
    </row>
    <row r="91" spans="1:37" ht="16.5" hidden="1" customHeight="1" thickTop="1" thickBot="1" x14ac:dyDescent="0.3">
      <c r="A91" s="435"/>
      <c r="B91" s="435"/>
      <c r="C91" s="435"/>
      <c r="D91" s="435"/>
      <c r="E91" s="435"/>
      <c r="F91" s="440"/>
      <c r="G91" s="440"/>
      <c r="H91" s="440"/>
      <c r="I91" s="440"/>
      <c r="J91" s="435"/>
      <c r="K91" s="435"/>
      <c r="L91" s="435"/>
      <c r="M91" s="435"/>
      <c r="N91" s="435"/>
      <c r="O91" s="435"/>
      <c r="P91" s="435"/>
      <c r="Q91" s="435"/>
      <c r="R91" s="435"/>
      <c r="S91" s="435"/>
      <c r="T91" s="435"/>
      <c r="U91" s="435"/>
      <c r="V91" s="435"/>
      <c r="W91" s="435"/>
      <c r="X91" s="435"/>
      <c r="Y91" s="435"/>
      <c r="Z91" s="435"/>
      <c r="AA91" s="435"/>
      <c r="AB91" s="435"/>
      <c r="AC91" s="435"/>
      <c r="AD91" s="435"/>
      <c r="AE91" s="435"/>
      <c r="AF91" s="435"/>
      <c r="AG91" s="435"/>
      <c r="AH91" s="435"/>
      <c r="AI91" s="435"/>
      <c r="AJ91" s="1"/>
      <c r="AK91" s="1"/>
    </row>
    <row r="92" spans="1:37" ht="31.5" hidden="1" customHeight="1" thickTop="1" thickBot="1" x14ac:dyDescent="0.3">
      <c r="A92" s="436" t="s">
        <v>37</v>
      </c>
      <c r="B92" s="436"/>
      <c r="C92" s="436"/>
      <c r="D92" s="436"/>
      <c r="E92" s="436"/>
      <c r="F92" s="436" t="s">
        <v>38</v>
      </c>
      <c r="G92" s="436"/>
      <c r="H92" s="436"/>
      <c r="I92" s="436"/>
      <c r="J92" s="436" t="s">
        <v>39</v>
      </c>
      <c r="K92" s="436"/>
      <c r="L92" s="436"/>
      <c r="M92" s="436"/>
      <c r="N92" s="436" t="s">
        <v>40</v>
      </c>
      <c r="O92" s="436"/>
      <c r="P92" s="436"/>
      <c r="Q92" s="436"/>
      <c r="R92" s="436"/>
      <c r="S92" s="436"/>
      <c r="T92" s="436"/>
      <c r="U92" s="436"/>
      <c r="V92" s="436"/>
      <c r="W92" s="436"/>
      <c r="X92" s="436" t="s">
        <v>41</v>
      </c>
      <c r="Y92" s="436"/>
      <c r="Z92" s="436"/>
      <c r="AA92" s="436"/>
      <c r="AB92" s="436"/>
      <c r="AC92" s="436"/>
      <c r="AD92" s="436"/>
      <c r="AE92" s="436"/>
      <c r="AF92" s="436" t="s">
        <v>42</v>
      </c>
      <c r="AG92" s="436"/>
      <c r="AH92" s="436"/>
      <c r="AI92" s="436"/>
      <c r="AJ92" s="1"/>
      <c r="AK92" s="1"/>
    </row>
    <row r="93" spans="1:37" ht="16.5" hidden="1" customHeight="1" thickTop="1" thickBot="1" x14ac:dyDescent="0.3">
      <c r="A93" s="435">
        <v>10</v>
      </c>
      <c r="B93" s="435"/>
      <c r="C93" s="435"/>
      <c r="D93" s="435"/>
      <c r="E93" s="435"/>
      <c r="F93" s="440"/>
      <c r="G93" s="440"/>
      <c r="H93" s="440"/>
      <c r="I93" s="440"/>
      <c r="J93" s="435">
        <f>F93*$X$30</f>
        <v>0</v>
      </c>
      <c r="K93" s="435"/>
      <c r="L93" s="435"/>
      <c r="M93" s="435"/>
      <c r="N93" s="435"/>
      <c r="O93" s="435"/>
      <c r="P93" s="435"/>
      <c r="Q93" s="435"/>
      <c r="R93" s="435"/>
      <c r="S93" s="435"/>
      <c r="T93" s="435"/>
      <c r="U93" s="435"/>
      <c r="V93" s="435"/>
      <c r="W93" s="435"/>
      <c r="X93" s="435"/>
      <c r="Y93" s="435"/>
      <c r="Z93" s="435"/>
      <c r="AA93" s="435"/>
      <c r="AB93" s="435"/>
      <c r="AC93" s="435"/>
      <c r="AD93" s="435"/>
      <c r="AE93" s="435"/>
      <c r="AF93" s="435"/>
      <c r="AG93" s="435"/>
      <c r="AH93" s="435"/>
      <c r="AI93" s="435"/>
      <c r="AJ93" s="1"/>
      <c r="AK93" s="1"/>
    </row>
    <row r="94" spans="1:37" ht="16.5" hidden="1" customHeight="1" thickTop="1" thickBot="1" x14ac:dyDescent="0.3">
      <c r="A94" s="435"/>
      <c r="B94" s="435"/>
      <c r="C94" s="435"/>
      <c r="D94" s="435"/>
      <c r="E94" s="435"/>
      <c r="F94" s="440"/>
      <c r="G94" s="440"/>
      <c r="H94" s="440"/>
      <c r="I94" s="440"/>
      <c r="J94" s="435"/>
      <c r="K94" s="435"/>
      <c r="L94" s="435"/>
      <c r="M94" s="435"/>
      <c r="N94" s="435"/>
      <c r="O94" s="435"/>
      <c r="P94" s="435"/>
      <c r="Q94" s="435"/>
      <c r="R94" s="435"/>
      <c r="S94" s="435"/>
      <c r="T94" s="435"/>
      <c r="U94" s="435"/>
      <c r="V94" s="435"/>
      <c r="W94" s="435"/>
      <c r="X94" s="435"/>
      <c r="Y94" s="435"/>
      <c r="Z94" s="435"/>
      <c r="AA94" s="435"/>
      <c r="AB94" s="435"/>
      <c r="AC94" s="435"/>
      <c r="AD94" s="435"/>
      <c r="AE94" s="435"/>
      <c r="AF94" s="435"/>
      <c r="AG94" s="435"/>
      <c r="AH94" s="435"/>
      <c r="AI94" s="435"/>
      <c r="AJ94" s="1"/>
      <c r="AK94" s="1"/>
    </row>
    <row r="95" spans="1:37" ht="16.5" hidden="1" customHeight="1" thickTop="1" thickBot="1" x14ac:dyDescent="0.3">
      <c r="A95" s="435"/>
      <c r="B95" s="435"/>
      <c r="C95" s="435"/>
      <c r="D95" s="435"/>
      <c r="E95" s="435"/>
      <c r="F95" s="440"/>
      <c r="G95" s="440"/>
      <c r="H95" s="440"/>
      <c r="I95" s="440"/>
      <c r="J95" s="435"/>
      <c r="K95" s="435"/>
      <c r="L95" s="435"/>
      <c r="M95" s="435"/>
      <c r="N95" s="435"/>
      <c r="O95" s="435"/>
      <c r="P95" s="435"/>
      <c r="Q95" s="435"/>
      <c r="R95" s="435"/>
      <c r="S95" s="435"/>
      <c r="T95" s="435"/>
      <c r="U95" s="435"/>
      <c r="V95" s="435"/>
      <c r="W95" s="435"/>
      <c r="X95" s="435"/>
      <c r="Y95" s="435"/>
      <c r="Z95" s="435"/>
      <c r="AA95" s="435"/>
      <c r="AB95" s="435"/>
      <c r="AC95" s="435"/>
      <c r="AD95" s="435"/>
      <c r="AE95" s="435"/>
      <c r="AF95" s="435"/>
      <c r="AG95" s="435"/>
      <c r="AH95" s="435"/>
      <c r="AI95" s="435"/>
      <c r="AJ95" s="1"/>
      <c r="AK95" s="1"/>
    </row>
    <row r="96" spans="1:37" ht="16.5" hidden="1" customHeight="1" thickTop="1" thickBot="1" x14ac:dyDescent="0.3">
      <c r="A96" s="435"/>
      <c r="B96" s="435"/>
      <c r="C96" s="435"/>
      <c r="D96" s="435"/>
      <c r="E96" s="435"/>
      <c r="F96" s="440"/>
      <c r="G96" s="440"/>
      <c r="H96" s="440"/>
      <c r="I96" s="440"/>
      <c r="J96" s="435"/>
      <c r="K96" s="435"/>
      <c r="L96" s="435"/>
      <c r="M96" s="435"/>
      <c r="N96" s="435"/>
      <c r="O96" s="435"/>
      <c r="P96" s="435"/>
      <c r="Q96" s="435"/>
      <c r="R96" s="435"/>
      <c r="S96" s="435"/>
      <c r="T96" s="435"/>
      <c r="U96" s="435"/>
      <c r="V96" s="435"/>
      <c r="W96" s="435"/>
      <c r="X96" s="435"/>
      <c r="Y96" s="435"/>
      <c r="Z96" s="435"/>
      <c r="AA96" s="435"/>
      <c r="AB96" s="435"/>
      <c r="AC96" s="435"/>
      <c r="AD96" s="435"/>
      <c r="AE96" s="435"/>
      <c r="AF96" s="435"/>
      <c r="AG96" s="435"/>
      <c r="AH96" s="435"/>
      <c r="AI96" s="435"/>
      <c r="AJ96" s="1"/>
      <c r="AK96" s="1"/>
    </row>
    <row r="97" spans="1:37" ht="16.5" hidden="1" customHeight="1" thickTop="1" thickBot="1" x14ac:dyDescent="0.3">
      <c r="A97" s="435"/>
      <c r="B97" s="435"/>
      <c r="C97" s="435"/>
      <c r="D97" s="435"/>
      <c r="E97" s="435"/>
      <c r="F97" s="440"/>
      <c r="G97" s="440"/>
      <c r="H97" s="440"/>
      <c r="I97" s="440"/>
      <c r="J97" s="435"/>
      <c r="K97" s="435"/>
      <c r="L97" s="435"/>
      <c r="M97" s="435"/>
      <c r="N97" s="435"/>
      <c r="O97" s="435"/>
      <c r="P97" s="435"/>
      <c r="Q97" s="435"/>
      <c r="R97" s="435"/>
      <c r="S97" s="435"/>
      <c r="T97" s="435"/>
      <c r="U97" s="435"/>
      <c r="V97" s="435"/>
      <c r="W97" s="435"/>
      <c r="X97" s="435"/>
      <c r="Y97" s="435"/>
      <c r="Z97" s="435"/>
      <c r="AA97" s="435"/>
      <c r="AB97" s="435"/>
      <c r="AC97" s="435"/>
      <c r="AD97" s="435"/>
      <c r="AE97" s="435"/>
      <c r="AF97" s="435"/>
      <c r="AG97" s="435"/>
      <c r="AH97" s="435"/>
      <c r="AI97" s="435"/>
      <c r="AJ97" s="1"/>
      <c r="AK97" s="1"/>
    </row>
    <row r="98" spans="1:37" ht="31.5" hidden="1" customHeight="1" thickTop="1" thickBot="1" x14ac:dyDescent="0.3">
      <c r="A98" s="436" t="s">
        <v>37</v>
      </c>
      <c r="B98" s="436"/>
      <c r="C98" s="436"/>
      <c r="D98" s="436"/>
      <c r="E98" s="436"/>
      <c r="F98" s="436" t="s">
        <v>38</v>
      </c>
      <c r="G98" s="436"/>
      <c r="H98" s="436"/>
      <c r="I98" s="436"/>
      <c r="J98" s="436" t="s">
        <v>39</v>
      </c>
      <c r="K98" s="436"/>
      <c r="L98" s="436"/>
      <c r="M98" s="436"/>
      <c r="N98" s="436" t="s">
        <v>40</v>
      </c>
      <c r="O98" s="436"/>
      <c r="P98" s="436"/>
      <c r="Q98" s="436"/>
      <c r="R98" s="436"/>
      <c r="S98" s="436"/>
      <c r="T98" s="436"/>
      <c r="U98" s="436"/>
      <c r="V98" s="436"/>
      <c r="W98" s="436"/>
      <c r="X98" s="436" t="s">
        <v>41</v>
      </c>
      <c r="Y98" s="436"/>
      <c r="Z98" s="436"/>
      <c r="AA98" s="436"/>
      <c r="AB98" s="436"/>
      <c r="AC98" s="436"/>
      <c r="AD98" s="436"/>
      <c r="AE98" s="436"/>
      <c r="AF98" s="436" t="s">
        <v>42</v>
      </c>
      <c r="AG98" s="436"/>
      <c r="AH98" s="436"/>
      <c r="AI98" s="436"/>
      <c r="AJ98" s="1"/>
      <c r="AK98" s="1"/>
    </row>
    <row r="99" spans="1:37" ht="16.5" hidden="1" customHeight="1" thickTop="1" thickBot="1" x14ac:dyDescent="0.3">
      <c r="A99" s="435">
        <v>11</v>
      </c>
      <c r="B99" s="435"/>
      <c r="C99" s="435"/>
      <c r="D99" s="435"/>
      <c r="E99" s="435"/>
      <c r="F99" s="440"/>
      <c r="G99" s="440"/>
      <c r="H99" s="440"/>
      <c r="I99" s="440"/>
      <c r="J99" s="435">
        <f>F99*$X$30</f>
        <v>0</v>
      </c>
      <c r="K99" s="435"/>
      <c r="L99" s="435"/>
      <c r="M99" s="435"/>
      <c r="N99" s="435"/>
      <c r="O99" s="435"/>
      <c r="P99" s="435"/>
      <c r="Q99" s="435"/>
      <c r="R99" s="435"/>
      <c r="S99" s="435"/>
      <c r="T99" s="435"/>
      <c r="U99" s="435"/>
      <c r="V99" s="435"/>
      <c r="W99" s="435"/>
      <c r="X99" s="435"/>
      <c r="Y99" s="435"/>
      <c r="Z99" s="435"/>
      <c r="AA99" s="435"/>
      <c r="AB99" s="435"/>
      <c r="AC99" s="435"/>
      <c r="AD99" s="435"/>
      <c r="AE99" s="435"/>
      <c r="AF99" s="435"/>
      <c r="AG99" s="435"/>
      <c r="AH99" s="435"/>
      <c r="AI99" s="435"/>
      <c r="AJ99" s="1"/>
      <c r="AK99" s="1"/>
    </row>
    <row r="100" spans="1:37" ht="16.5" hidden="1" customHeight="1" thickTop="1" thickBot="1" x14ac:dyDescent="0.3">
      <c r="A100" s="435"/>
      <c r="B100" s="435"/>
      <c r="C100" s="435"/>
      <c r="D100" s="435"/>
      <c r="E100" s="435"/>
      <c r="F100" s="440"/>
      <c r="G100" s="440"/>
      <c r="H100" s="440"/>
      <c r="I100" s="440"/>
      <c r="J100" s="435"/>
      <c r="K100" s="435"/>
      <c r="L100" s="435"/>
      <c r="M100" s="435"/>
      <c r="N100" s="435"/>
      <c r="O100" s="435"/>
      <c r="P100" s="435"/>
      <c r="Q100" s="435"/>
      <c r="R100" s="435"/>
      <c r="S100" s="435"/>
      <c r="T100" s="435"/>
      <c r="U100" s="435"/>
      <c r="V100" s="435"/>
      <c r="W100" s="435"/>
      <c r="X100" s="435"/>
      <c r="Y100" s="435"/>
      <c r="Z100" s="435"/>
      <c r="AA100" s="435"/>
      <c r="AB100" s="435"/>
      <c r="AC100" s="435"/>
      <c r="AD100" s="435"/>
      <c r="AE100" s="435"/>
      <c r="AF100" s="435"/>
      <c r="AG100" s="435"/>
      <c r="AH100" s="435"/>
      <c r="AI100" s="435"/>
      <c r="AJ100" s="1"/>
      <c r="AK100" s="1"/>
    </row>
    <row r="101" spans="1:37" ht="16.5" hidden="1" customHeight="1" thickTop="1" thickBot="1" x14ac:dyDescent="0.3">
      <c r="A101" s="435"/>
      <c r="B101" s="435"/>
      <c r="C101" s="435"/>
      <c r="D101" s="435"/>
      <c r="E101" s="435"/>
      <c r="F101" s="440"/>
      <c r="G101" s="440"/>
      <c r="H101" s="440"/>
      <c r="I101" s="440"/>
      <c r="J101" s="435"/>
      <c r="K101" s="435"/>
      <c r="L101" s="435"/>
      <c r="M101" s="435"/>
      <c r="N101" s="435"/>
      <c r="O101" s="435"/>
      <c r="P101" s="435"/>
      <c r="Q101" s="435"/>
      <c r="R101" s="435"/>
      <c r="S101" s="435"/>
      <c r="T101" s="435"/>
      <c r="U101" s="435"/>
      <c r="V101" s="435"/>
      <c r="W101" s="435"/>
      <c r="X101" s="435"/>
      <c r="Y101" s="435"/>
      <c r="Z101" s="435"/>
      <c r="AA101" s="435"/>
      <c r="AB101" s="435"/>
      <c r="AC101" s="435"/>
      <c r="AD101" s="435"/>
      <c r="AE101" s="435"/>
      <c r="AF101" s="435"/>
      <c r="AG101" s="435"/>
      <c r="AH101" s="435"/>
      <c r="AI101" s="435"/>
      <c r="AJ101" s="1"/>
      <c r="AK101" s="1"/>
    </row>
    <row r="102" spans="1:37" ht="16.5" hidden="1" customHeight="1" thickTop="1" thickBot="1" x14ac:dyDescent="0.3">
      <c r="A102" s="435"/>
      <c r="B102" s="435"/>
      <c r="C102" s="435"/>
      <c r="D102" s="435"/>
      <c r="E102" s="435"/>
      <c r="F102" s="440"/>
      <c r="G102" s="440"/>
      <c r="H102" s="440"/>
      <c r="I102" s="440"/>
      <c r="J102" s="435"/>
      <c r="K102" s="435"/>
      <c r="L102" s="435"/>
      <c r="M102" s="435"/>
      <c r="N102" s="435"/>
      <c r="O102" s="435"/>
      <c r="P102" s="435"/>
      <c r="Q102" s="435"/>
      <c r="R102" s="435"/>
      <c r="S102" s="435"/>
      <c r="T102" s="435"/>
      <c r="U102" s="435"/>
      <c r="V102" s="435"/>
      <c r="W102" s="435"/>
      <c r="X102" s="435"/>
      <c r="Y102" s="435"/>
      <c r="Z102" s="435"/>
      <c r="AA102" s="435"/>
      <c r="AB102" s="435"/>
      <c r="AC102" s="435"/>
      <c r="AD102" s="435"/>
      <c r="AE102" s="435"/>
      <c r="AF102" s="435"/>
      <c r="AG102" s="435"/>
      <c r="AH102" s="435"/>
      <c r="AI102" s="435"/>
      <c r="AJ102" s="1"/>
      <c r="AK102" s="1"/>
    </row>
    <row r="103" spans="1:37" ht="16.5" hidden="1" customHeight="1" thickTop="1" thickBot="1" x14ac:dyDescent="0.3">
      <c r="A103" s="435"/>
      <c r="B103" s="435"/>
      <c r="C103" s="435"/>
      <c r="D103" s="435"/>
      <c r="E103" s="435"/>
      <c r="F103" s="440"/>
      <c r="G103" s="440"/>
      <c r="H103" s="440"/>
      <c r="I103" s="440"/>
      <c r="J103" s="435"/>
      <c r="K103" s="435"/>
      <c r="L103" s="435"/>
      <c r="M103" s="435"/>
      <c r="N103" s="435"/>
      <c r="O103" s="435"/>
      <c r="P103" s="435"/>
      <c r="Q103" s="435"/>
      <c r="R103" s="435"/>
      <c r="S103" s="435"/>
      <c r="T103" s="435"/>
      <c r="U103" s="435"/>
      <c r="V103" s="435"/>
      <c r="W103" s="435"/>
      <c r="X103" s="435"/>
      <c r="Y103" s="435"/>
      <c r="Z103" s="435"/>
      <c r="AA103" s="435"/>
      <c r="AB103" s="435"/>
      <c r="AC103" s="435"/>
      <c r="AD103" s="435"/>
      <c r="AE103" s="435"/>
      <c r="AF103" s="435"/>
      <c r="AG103" s="435"/>
      <c r="AH103" s="435"/>
      <c r="AI103" s="435"/>
      <c r="AJ103" s="1"/>
      <c r="AK103" s="1"/>
    </row>
    <row r="104" spans="1:37" ht="31.5" hidden="1" customHeight="1" thickTop="1" thickBot="1" x14ac:dyDescent="0.3">
      <c r="A104" s="436" t="s">
        <v>37</v>
      </c>
      <c r="B104" s="436"/>
      <c r="C104" s="436"/>
      <c r="D104" s="436"/>
      <c r="E104" s="436"/>
      <c r="F104" s="436" t="s">
        <v>38</v>
      </c>
      <c r="G104" s="436"/>
      <c r="H104" s="436"/>
      <c r="I104" s="436"/>
      <c r="J104" s="436" t="s">
        <v>39</v>
      </c>
      <c r="K104" s="436"/>
      <c r="L104" s="436"/>
      <c r="M104" s="436"/>
      <c r="N104" s="436" t="s">
        <v>40</v>
      </c>
      <c r="O104" s="436"/>
      <c r="P104" s="436"/>
      <c r="Q104" s="436"/>
      <c r="R104" s="436"/>
      <c r="S104" s="436"/>
      <c r="T104" s="436"/>
      <c r="U104" s="436"/>
      <c r="V104" s="436"/>
      <c r="W104" s="436"/>
      <c r="X104" s="436" t="s">
        <v>41</v>
      </c>
      <c r="Y104" s="436"/>
      <c r="Z104" s="436"/>
      <c r="AA104" s="436"/>
      <c r="AB104" s="436"/>
      <c r="AC104" s="436"/>
      <c r="AD104" s="436"/>
      <c r="AE104" s="436"/>
      <c r="AF104" s="436" t="s">
        <v>42</v>
      </c>
      <c r="AG104" s="436"/>
      <c r="AH104" s="436"/>
      <c r="AI104" s="436"/>
      <c r="AJ104" s="1"/>
      <c r="AK104" s="1"/>
    </row>
    <row r="105" spans="1:37" ht="16.5" hidden="1" customHeight="1" thickTop="1" thickBot="1" x14ac:dyDescent="0.3">
      <c r="A105" s="435">
        <v>12</v>
      </c>
      <c r="B105" s="435"/>
      <c r="C105" s="435"/>
      <c r="D105" s="435"/>
      <c r="E105" s="435"/>
      <c r="F105" s="440"/>
      <c r="G105" s="440"/>
      <c r="H105" s="440"/>
      <c r="I105" s="440"/>
      <c r="J105" s="435">
        <f>F105*$X$30</f>
        <v>0</v>
      </c>
      <c r="K105" s="435"/>
      <c r="L105" s="435"/>
      <c r="M105" s="435"/>
      <c r="N105" s="435"/>
      <c r="O105" s="435"/>
      <c r="P105" s="435"/>
      <c r="Q105" s="435"/>
      <c r="R105" s="435"/>
      <c r="S105" s="435"/>
      <c r="T105" s="435"/>
      <c r="U105" s="435"/>
      <c r="V105" s="435"/>
      <c r="W105" s="435"/>
      <c r="X105" s="435"/>
      <c r="Y105" s="435"/>
      <c r="Z105" s="435"/>
      <c r="AA105" s="435"/>
      <c r="AB105" s="435"/>
      <c r="AC105" s="435"/>
      <c r="AD105" s="435"/>
      <c r="AE105" s="435"/>
      <c r="AF105" s="435"/>
      <c r="AG105" s="435"/>
      <c r="AH105" s="435"/>
      <c r="AI105" s="435"/>
      <c r="AJ105" s="1"/>
      <c r="AK105" s="1"/>
    </row>
    <row r="106" spans="1:37" ht="16.5" hidden="1" customHeight="1" thickTop="1" thickBot="1" x14ac:dyDescent="0.3">
      <c r="A106" s="435"/>
      <c r="B106" s="435"/>
      <c r="C106" s="435"/>
      <c r="D106" s="435"/>
      <c r="E106" s="435"/>
      <c r="F106" s="440"/>
      <c r="G106" s="440"/>
      <c r="H106" s="440"/>
      <c r="I106" s="440"/>
      <c r="J106" s="435"/>
      <c r="K106" s="435"/>
      <c r="L106" s="435"/>
      <c r="M106" s="435"/>
      <c r="N106" s="435"/>
      <c r="O106" s="435"/>
      <c r="P106" s="435"/>
      <c r="Q106" s="435"/>
      <c r="R106" s="435"/>
      <c r="S106" s="435"/>
      <c r="T106" s="435"/>
      <c r="U106" s="435"/>
      <c r="V106" s="435"/>
      <c r="W106" s="435"/>
      <c r="X106" s="435"/>
      <c r="Y106" s="435"/>
      <c r="Z106" s="435"/>
      <c r="AA106" s="435"/>
      <c r="AB106" s="435"/>
      <c r="AC106" s="435"/>
      <c r="AD106" s="435"/>
      <c r="AE106" s="435"/>
      <c r="AF106" s="435"/>
      <c r="AG106" s="435"/>
      <c r="AH106" s="435"/>
      <c r="AI106" s="435"/>
      <c r="AJ106" s="1"/>
      <c r="AK106" s="1"/>
    </row>
    <row r="107" spans="1:37" ht="16.5" hidden="1" customHeight="1" thickTop="1" thickBot="1" x14ac:dyDescent="0.3">
      <c r="A107" s="435"/>
      <c r="B107" s="435"/>
      <c r="C107" s="435"/>
      <c r="D107" s="435"/>
      <c r="E107" s="435"/>
      <c r="F107" s="440"/>
      <c r="G107" s="440"/>
      <c r="H107" s="440"/>
      <c r="I107" s="440"/>
      <c r="J107" s="435"/>
      <c r="K107" s="435"/>
      <c r="L107" s="435"/>
      <c r="M107" s="435"/>
      <c r="N107" s="435"/>
      <c r="O107" s="435"/>
      <c r="P107" s="435"/>
      <c r="Q107" s="435"/>
      <c r="R107" s="435"/>
      <c r="S107" s="435"/>
      <c r="T107" s="435"/>
      <c r="U107" s="435"/>
      <c r="V107" s="435"/>
      <c r="W107" s="435"/>
      <c r="X107" s="435"/>
      <c r="Y107" s="435"/>
      <c r="Z107" s="435"/>
      <c r="AA107" s="435"/>
      <c r="AB107" s="435"/>
      <c r="AC107" s="435"/>
      <c r="AD107" s="435"/>
      <c r="AE107" s="435"/>
      <c r="AF107" s="435"/>
      <c r="AG107" s="435"/>
      <c r="AH107" s="435"/>
      <c r="AI107" s="435"/>
      <c r="AJ107" s="1"/>
      <c r="AK107" s="1"/>
    </row>
    <row r="108" spans="1:37" ht="16.5" hidden="1" customHeight="1" thickTop="1" thickBot="1" x14ac:dyDescent="0.3">
      <c r="A108" s="435"/>
      <c r="B108" s="435"/>
      <c r="C108" s="435"/>
      <c r="D108" s="435"/>
      <c r="E108" s="435"/>
      <c r="F108" s="440"/>
      <c r="G108" s="440"/>
      <c r="H108" s="440"/>
      <c r="I108" s="440"/>
      <c r="J108" s="435"/>
      <c r="K108" s="435"/>
      <c r="L108" s="435"/>
      <c r="M108" s="435"/>
      <c r="N108" s="435"/>
      <c r="O108" s="435"/>
      <c r="P108" s="435"/>
      <c r="Q108" s="435"/>
      <c r="R108" s="435"/>
      <c r="S108" s="435"/>
      <c r="T108" s="435"/>
      <c r="U108" s="435"/>
      <c r="V108" s="435"/>
      <c r="W108" s="435"/>
      <c r="X108" s="435"/>
      <c r="Y108" s="435"/>
      <c r="Z108" s="435"/>
      <c r="AA108" s="435"/>
      <c r="AB108" s="435"/>
      <c r="AC108" s="435"/>
      <c r="AD108" s="435"/>
      <c r="AE108" s="435"/>
      <c r="AF108" s="435"/>
      <c r="AG108" s="435"/>
      <c r="AH108" s="435"/>
      <c r="AI108" s="435"/>
      <c r="AJ108" s="1"/>
      <c r="AK108" s="1"/>
    </row>
    <row r="109" spans="1:37" ht="16.5" hidden="1" customHeight="1" thickTop="1" thickBot="1" x14ac:dyDescent="0.3">
      <c r="A109" s="435"/>
      <c r="B109" s="435"/>
      <c r="C109" s="435"/>
      <c r="D109" s="435"/>
      <c r="E109" s="435"/>
      <c r="F109" s="440"/>
      <c r="G109" s="440"/>
      <c r="H109" s="440"/>
      <c r="I109" s="440"/>
      <c r="J109" s="435"/>
      <c r="K109" s="435"/>
      <c r="L109" s="435"/>
      <c r="M109" s="435"/>
      <c r="N109" s="435"/>
      <c r="O109" s="435"/>
      <c r="P109" s="435"/>
      <c r="Q109" s="435"/>
      <c r="R109" s="435"/>
      <c r="S109" s="435"/>
      <c r="T109" s="435"/>
      <c r="U109" s="435"/>
      <c r="V109" s="435"/>
      <c r="W109" s="435"/>
      <c r="X109" s="435"/>
      <c r="Y109" s="435"/>
      <c r="Z109" s="435"/>
      <c r="AA109" s="435"/>
      <c r="AB109" s="435"/>
      <c r="AC109" s="435"/>
      <c r="AD109" s="435"/>
      <c r="AE109" s="435"/>
      <c r="AF109" s="435"/>
      <c r="AG109" s="435"/>
      <c r="AH109" s="435"/>
      <c r="AI109" s="435"/>
      <c r="AJ109" s="1"/>
      <c r="AK109" s="1"/>
    </row>
    <row r="110" spans="1:37" s="10" customFormat="1" ht="19.5" customHeight="1" thickTop="1" thickBot="1" x14ac:dyDescent="0.3">
      <c r="A110" s="436" t="s">
        <v>43</v>
      </c>
      <c r="B110" s="436"/>
      <c r="C110" s="436"/>
      <c r="D110" s="436"/>
      <c r="E110" s="436"/>
      <c r="F110" s="436"/>
      <c r="G110" s="436"/>
      <c r="H110" s="436"/>
      <c r="I110" s="436"/>
      <c r="J110" s="436"/>
      <c r="K110" s="436"/>
      <c r="L110" s="436"/>
      <c r="M110" s="436"/>
      <c r="N110" s="436"/>
      <c r="O110" s="436"/>
      <c r="P110" s="436"/>
      <c r="Q110" s="436"/>
      <c r="R110" s="436"/>
      <c r="S110" s="436"/>
      <c r="T110" s="436"/>
      <c r="U110" s="436"/>
      <c r="V110" s="436"/>
      <c r="W110" s="436"/>
      <c r="X110" s="436"/>
      <c r="Y110" s="436"/>
      <c r="Z110" s="436"/>
      <c r="AA110" s="436"/>
      <c r="AB110" s="436"/>
      <c r="AC110" s="436"/>
      <c r="AD110" s="436"/>
      <c r="AE110" s="436"/>
      <c r="AF110" s="436"/>
      <c r="AG110" s="436"/>
      <c r="AH110" s="436"/>
      <c r="AI110" s="436"/>
    </row>
    <row r="111" spans="1:37" s="10" customFormat="1" ht="15.75" customHeight="1" thickTop="1" x14ac:dyDescent="0.25">
      <c r="A111" s="11"/>
      <c r="B111" s="12"/>
      <c r="C111" s="12"/>
      <c r="D111" s="12"/>
      <c r="E111" s="12"/>
      <c r="F111" s="12"/>
      <c r="G111" s="12"/>
      <c r="H111" s="12"/>
      <c r="I111" s="12"/>
      <c r="J111" s="12"/>
      <c r="K111" s="12"/>
      <c r="L111" s="12"/>
      <c r="M111" s="12"/>
      <c r="N111" s="437" t="s">
        <v>44</v>
      </c>
      <c r="O111" s="437"/>
      <c r="P111" s="437"/>
      <c r="Q111" s="437"/>
      <c r="R111" s="437"/>
      <c r="S111" s="437"/>
      <c r="T111" s="437"/>
      <c r="U111" s="437"/>
      <c r="V111" s="437"/>
      <c r="W111" s="437"/>
      <c r="X111" s="437"/>
      <c r="Y111" s="438" t="s">
        <v>45</v>
      </c>
      <c r="Z111" s="438"/>
      <c r="AA111" s="438"/>
      <c r="AB111" s="438"/>
      <c r="AC111" s="438"/>
      <c r="AD111" s="438"/>
      <c r="AE111" s="438"/>
      <c r="AF111" s="439"/>
      <c r="AG111" s="13"/>
      <c r="AH111" s="14" t="s">
        <v>46</v>
      </c>
      <c r="AI111" s="15" t="s">
        <v>47</v>
      </c>
    </row>
    <row r="112" spans="1:37" s="10" customFormat="1" ht="15" customHeight="1" x14ac:dyDescent="0.25">
      <c r="A112" s="424" t="s">
        <v>48</v>
      </c>
      <c r="B112" s="425"/>
      <c r="C112" s="425"/>
      <c r="D112" s="425"/>
      <c r="E112" s="425"/>
      <c r="F112" s="425"/>
      <c r="G112" s="12" t="s">
        <v>49</v>
      </c>
      <c r="H112" s="16"/>
      <c r="I112" s="12"/>
      <c r="J112" s="12" t="s">
        <v>47</v>
      </c>
      <c r="K112" s="16" t="s">
        <v>50</v>
      </c>
      <c r="L112" s="12"/>
      <c r="M112" s="12"/>
      <c r="N112" s="426"/>
      <c r="O112" s="426"/>
      <c r="P112" s="426"/>
      <c r="Q112" s="426"/>
      <c r="R112" s="426"/>
      <c r="S112" s="426"/>
      <c r="T112" s="426"/>
      <c r="U112" s="426"/>
      <c r="V112" s="426"/>
      <c r="W112" s="426"/>
      <c r="X112" s="426"/>
      <c r="Y112" s="430" t="s">
        <v>51</v>
      </c>
      <c r="Z112" s="425"/>
      <c r="AA112" s="425"/>
      <c r="AB112" s="425"/>
      <c r="AC112" s="425"/>
      <c r="AD112" s="425"/>
      <c r="AE112" s="425"/>
      <c r="AF112" s="431"/>
      <c r="AG112" s="13"/>
      <c r="AH112" s="16"/>
      <c r="AI112" s="17"/>
    </row>
    <row r="113" spans="1:35" s="10" customFormat="1" x14ac:dyDescent="0.25">
      <c r="A113" s="424"/>
      <c r="B113" s="425"/>
      <c r="C113" s="425"/>
      <c r="D113" s="425"/>
      <c r="E113" s="425"/>
      <c r="F113" s="425"/>
      <c r="G113" s="425"/>
      <c r="H113" s="425"/>
      <c r="I113" s="425"/>
      <c r="J113" s="425"/>
      <c r="K113" s="425"/>
      <c r="L113" s="425"/>
      <c r="M113" s="12"/>
      <c r="N113" s="426"/>
      <c r="O113" s="426"/>
      <c r="P113" s="426"/>
      <c r="Q113" s="426"/>
      <c r="R113" s="426"/>
      <c r="S113" s="426"/>
      <c r="T113" s="426"/>
      <c r="U113" s="426"/>
      <c r="V113" s="426"/>
      <c r="W113" s="426"/>
      <c r="X113" s="426"/>
      <c r="Y113" s="12"/>
      <c r="Z113" s="12"/>
      <c r="AA113" s="12"/>
      <c r="AB113" s="12"/>
      <c r="AC113" s="12"/>
      <c r="AD113" s="12"/>
      <c r="AE113" s="12"/>
      <c r="AF113" s="12"/>
      <c r="AG113" s="12"/>
      <c r="AH113" s="12"/>
      <c r="AI113" s="18"/>
    </row>
    <row r="114" spans="1:35" s="10" customFormat="1" ht="15" customHeight="1" x14ac:dyDescent="0.25">
      <c r="A114" s="424"/>
      <c r="B114" s="425"/>
      <c r="C114" s="425"/>
      <c r="D114" s="425"/>
      <c r="E114" s="425"/>
      <c r="F114" s="425"/>
      <c r="G114" s="425"/>
      <c r="H114" s="425"/>
      <c r="I114" s="425"/>
      <c r="J114" s="425"/>
      <c r="K114" s="425"/>
      <c r="L114" s="425"/>
      <c r="M114" s="12"/>
      <c r="N114" s="425" t="s">
        <v>52</v>
      </c>
      <c r="O114" s="425"/>
      <c r="P114" s="425"/>
      <c r="Q114" s="425"/>
      <c r="R114" s="425"/>
      <c r="S114" s="425"/>
      <c r="T114" s="425"/>
      <c r="U114" s="425"/>
      <c r="V114" s="425"/>
      <c r="W114" s="425"/>
      <c r="X114" s="425"/>
      <c r="Y114" s="425" t="s">
        <v>45</v>
      </c>
      <c r="Z114" s="425"/>
      <c r="AA114" s="425"/>
      <c r="AB114" s="425"/>
      <c r="AC114" s="425"/>
      <c r="AD114" s="425"/>
      <c r="AE114" s="425"/>
      <c r="AF114" s="425"/>
      <c r="AG114" s="12"/>
      <c r="AH114" s="19" t="s">
        <v>46</v>
      </c>
      <c r="AI114" s="20" t="s">
        <v>47</v>
      </c>
    </row>
    <row r="115" spans="1:35" s="10" customFormat="1" ht="15" customHeight="1" x14ac:dyDescent="0.25">
      <c r="A115" s="424" t="s">
        <v>53</v>
      </c>
      <c r="B115" s="425"/>
      <c r="C115" s="425"/>
      <c r="D115" s="425"/>
      <c r="E115" s="425"/>
      <c r="F115" s="425"/>
      <c r="G115" s="12" t="s">
        <v>49</v>
      </c>
      <c r="H115" s="16"/>
      <c r="I115" s="12"/>
      <c r="J115" s="12" t="s">
        <v>47</v>
      </c>
      <c r="K115" s="16" t="s">
        <v>50</v>
      </c>
      <c r="L115" s="12"/>
      <c r="M115" s="12"/>
      <c r="N115" s="426"/>
      <c r="O115" s="426"/>
      <c r="P115" s="426"/>
      <c r="Q115" s="426"/>
      <c r="R115" s="426"/>
      <c r="S115" s="426"/>
      <c r="T115" s="426"/>
      <c r="U115" s="426"/>
      <c r="V115" s="426"/>
      <c r="W115" s="426"/>
      <c r="X115" s="426"/>
      <c r="Y115" s="427" t="s">
        <v>51</v>
      </c>
      <c r="Z115" s="428"/>
      <c r="AA115" s="428"/>
      <c r="AB115" s="428"/>
      <c r="AC115" s="428"/>
      <c r="AD115" s="428"/>
      <c r="AE115" s="428"/>
      <c r="AF115" s="429"/>
      <c r="AG115" s="21"/>
      <c r="AH115" s="22"/>
      <c r="AI115" s="23"/>
    </row>
    <row r="116" spans="1:35" s="10" customFormat="1" x14ac:dyDescent="0.25">
      <c r="A116" s="424"/>
      <c r="B116" s="425"/>
      <c r="C116" s="425"/>
      <c r="D116" s="425"/>
      <c r="E116" s="425"/>
      <c r="F116" s="425"/>
      <c r="G116" s="425"/>
      <c r="H116" s="425"/>
      <c r="I116" s="425"/>
      <c r="J116" s="425"/>
      <c r="K116" s="425"/>
      <c r="L116" s="425"/>
      <c r="M116" s="12"/>
      <c r="N116" s="426"/>
      <c r="O116" s="426"/>
      <c r="P116" s="426"/>
      <c r="Q116" s="426"/>
      <c r="R116" s="426"/>
      <c r="S116" s="426"/>
      <c r="T116" s="426"/>
      <c r="U116" s="426"/>
      <c r="V116" s="426"/>
      <c r="W116" s="426"/>
      <c r="X116" s="426"/>
      <c r="Y116" s="24"/>
      <c r="Z116" s="25"/>
      <c r="AA116" s="25"/>
      <c r="AB116" s="25"/>
      <c r="AC116" s="25"/>
      <c r="AD116" s="25"/>
      <c r="AE116" s="25"/>
      <c r="AF116" s="25"/>
      <c r="AG116" s="25"/>
      <c r="AH116" s="25"/>
      <c r="AI116" s="26"/>
    </row>
    <row r="117" spans="1:35" s="10" customFormat="1" x14ac:dyDescent="0.25">
      <c r="A117" s="11"/>
      <c r="B117" s="12"/>
      <c r="C117" s="12"/>
      <c r="D117" s="12"/>
      <c r="E117" s="12"/>
      <c r="F117" s="12"/>
      <c r="G117" s="12"/>
      <c r="H117" s="12"/>
      <c r="I117" s="12"/>
      <c r="J117" s="12"/>
      <c r="K117" s="12"/>
      <c r="L117" s="12"/>
      <c r="M117" s="12"/>
      <c r="N117" s="12"/>
      <c r="O117" s="12"/>
      <c r="P117" s="12"/>
      <c r="Q117" s="12"/>
      <c r="R117" s="12"/>
      <c r="S117" s="12"/>
      <c r="T117" s="12"/>
      <c r="U117" s="12"/>
      <c r="V117" s="12"/>
      <c r="W117" s="12"/>
      <c r="X117" s="12"/>
      <c r="Y117" s="12"/>
      <c r="Z117" s="12"/>
      <c r="AA117" s="12"/>
      <c r="AB117" s="12"/>
      <c r="AC117" s="12"/>
      <c r="AD117" s="12"/>
      <c r="AE117" s="12"/>
      <c r="AF117" s="12"/>
      <c r="AG117" s="12"/>
      <c r="AH117" s="27"/>
      <c r="AI117" s="28"/>
    </row>
    <row r="118" spans="1:35" s="10" customFormat="1" ht="25.5" customHeight="1" x14ac:dyDescent="0.25">
      <c r="A118" s="432" t="s">
        <v>54</v>
      </c>
      <c r="B118" s="433"/>
      <c r="C118" s="433"/>
      <c r="D118" s="433"/>
      <c r="E118" s="433"/>
      <c r="F118" s="433"/>
      <c r="G118" s="433"/>
      <c r="H118" s="433"/>
      <c r="I118" s="433"/>
      <c r="J118" s="433"/>
      <c r="K118" s="433"/>
      <c r="L118" s="433"/>
      <c r="M118" s="433"/>
      <c r="N118" s="433"/>
      <c r="O118" s="433"/>
      <c r="P118" s="433"/>
      <c r="Q118" s="433"/>
      <c r="R118" s="433"/>
      <c r="S118" s="433"/>
      <c r="T118" s="433"/>
      <c r="U118" s="433"/>
      <c r="V118" s="433"/>
      <c r="W118" s="433"/>
      <c r="X118" s="433"/>
      <c r="Y118" s="433"/>
      <c r="Z118" s="433"/>
      <c r="AA118" s="433"/>
      <c r="AB118" s="433"/>
      <c r="AC118" s="433"/>
      <c r="AD118" s="433"/>
      <c r="AE118" s="433"/>
      <c r="AF118" s="433"/>
      <c r="AG118" s="433"/>
      <c r="AH118" s="433"/>
      <c r="AI118" s="434"/>
    </row>
    <row r="119" spans="1:35" s="10" customFormat="1" x14ac:dyDescent="0.25">
      <c r="A119" s="29"/>
      <c r="B119" s="30"/>
      <c r="C119" s="30"/>
      <c r="D119" s="30"/>
      <c r="E119" s="30"/>
      <c r="F119" s="30"/>
      <c r="G119" s="30"/>
      <c r="H119" s="30"/>
      <c r="I119" s="30"/>
      <c r="J119" s="30"/>
      <c r="K119" s="30"/>
      <c r="L119" s="30"/>
      <c r="M119" s="30"/>
      <c r="N119" s="30"/>
      <c r="O119" s="30"/>
      <c r="P119" s="30"/>
      <c r="Q119" s="30"/>
      <c r="R119" s="30"/>
      <c r="S119" s="30"/>
      <c r="T119" s="30"/>
      <c r="U119" s="30"/>
      <c r="V119" s="30"/>
      <c r="W119" s="30"/>
      <c r="X119" s="30"/>
      <c r="Y119" s="30"/>
      <c r="Z119" s="30"/>
      <c r="AA119" s="30"/>
      <c r="AB119" s="30"/>
      <c r="AC119" s="30"/>
      <c r="AD119" s="30"/>
      <c r="AE119" s="30"/>
      <c r="AF119" s="30"/>
      <c r="AG119" s="30"/>
      <c r="AH119" s="30"/>
      <c r="AI119" s="18"/>
    </row>
    <row r="120" spans="1:35" s="10" customFormat="1" ht="15" customHeight="1" x14ac:dyDescent="0.25">
      <c r="A120" s="424" t="s">
        <v>55</v>
      </c>
      <c r="B120" s="425"/>
      <c r="C120" s="425"/>
      <c r="D120" s="425"/>
      <c r="E120" s="425"/>
      <c r="F120" s="425"/>
      <c r="G120" s="425" t="s">
        <v>56</v>
      </c>
      <c r="H120" s="425"/>
      <c r="I120" s="16"/>
      <c r="J120" s="12"/>
      <c r="K120" s="425" t="s">
        <v>57</v>
      </c>
      <c r="L120" s="431"/>
      <c r="M120" s="16"/>
      <c r="N120" s="12"/>
      <c r="O120" s="425" t="s">
        <v>58</v>
      </c>
      <c r="P120" s="431"/>
      <c r="Q120" s="16" t="s">
        <v>50</v>
      </c>
      <c r="R120" s="12"/>
      <c r="S120" s="425" t="s">
        <v>59</v>
      </c>
      <c r="T120" s="431"/>
      <c r="U120" s="16"/>
      <c r="V120" s="430" t="s">
        <v>60</v>
      </c>
      <c r="W120" s="425"/>
      <c r="X120" s="425"/>
      <c r="Y120" s="425"/>
      <c r="Z120" s="425"/>
      <c r="AA120" s="425"/>
      <c r="AB120" s="425"/>
      <c r="AC120" s="425"/>
      <c r="AD120" s="425"/>
      <c r="AE120" s="425"/>
      <c r="AF120" s="425"/>
      <c r="AG120" s="425"/>
      <c r="AH120" s="431"/>
      <c r="AI120" s="17"/>
    </row>
    <row r="121" spans="1:35" ht="15.75" thickBot="1" x14ac:dyDescent="0.3">
      <c r="A121" s="31"/>
      <c r="B121" s="32"/>
      <c r="C121" s="32"/>
      <c r="D121" s="32"/>
      <c r="E121" s="32"/>
      <c r="F121" s="32"/>
      <c r="G121" s="32"/>
      <c r="H121" s="32"/>
      <c r="I121" s="32"/>
      <c r="J121" s="32"/>
      <c r="K121" s="32"/>
      <c r="L121" s="32"/>
      <c r="M121" s="32"/>
      <c r="N121" s="32"/>
      <c r="O121" s="32"/>
      <c r="P121" s="32"/>
      <c r="Q121" s="32"/>
      <c r="R121" s="32"/>
      <c r="S121" s="32"/>
      <c r="T121" s="32"/>
      <c r="U121" s="32"/>
      <c r="V121" s="32"/>
      <c r="W121" s="32"/>
      <c r="X121" s="32"/>
      <c r="Y121" s="32"/>
      <c r="Z121" s="32"/>
      <c r="AA121" s="32"/>
      <c r="AB121" s="32"/>
      <c r="AC121" s="32"/>
      <c r="AD121" s="32"/>
      <c r="AE121" s="32"/>
      <c r="AF121" s="32"/>
      <c r="AG121" s="32"/>
      <c r="AH121" s="32"/>
      <c r="AI121" s="33"/>
    </row>
    <row r="122" spans="1:35" x14ac:dyDescent="0.25">
      <c r="A122" s="34"/>
      <c r="B122" s="34"/>
      <c r="C122" s="34"/>
      <c r="D122" s="34"/>
      <c r="E122" s="34"/>
      <c r="F122" s="34"/>
      <c r="AA122" s="35"/>
      <c r="AB122" s="36"/>
      <c r="AH122" s="35"/>
      <c r="AI122" s="35"/>
    </row>
    <row r="123" spans="1:35" x14ac:dyDescent="0.25">
      <c r="AA123" s="35"/>
      <c r="AB123" s="36"/>
      <c r="AH123" s="35"/>
      <c r="AI123" s="35"/>
    </row>
    <row r="124" spans="1:35" ht="15" customHeight="1" x14ac:dyDescent="0.25">
      <c r="AA124" s="35"/>
      <c r="AB124" s="36"/>
      <c r="AH124" s="35"/>
      <c r="AI124" s="35"/>
    </row>
    <row r="125" spans="1:35" ht="15" customHeight="1" x14ac:dyDescent="0.25">
      <c r="AA125" s="35"/>
      <c r="AB125" s="36"/>
      <c r="AH125" s="35"/>
      <c r="AI125" s="35"/>
    </row>
    <row r="126" spans="1:35" ht="15" customHeight="1" x14ac:dyDescent="0.25">
      <c r="A126" s="35" t="s">
        <v>61</v>
      </c>
      <c r="AA126" s="35"/>
      <c r="AB126" s="36"/>
      <c r="AH126" s="35"/>
      <c r="AI126" s="35"/>
    </row>
    <row r="127" spans="1:35" ht="15" customHeight="1" x14ac:dyDescent="0.25">
      <c r="A127" s="35" t="s">
        <v>62</v>
      </c>
      <c r="AA127" s="35"/>
      <c r="AB127" s="36"/>
      <c r="AH127" s="35"/>
      <c r="AI127" s="35"/>
    </row>
    <row r="128" spans="1:35" ht="15" customHeight="1" x14ac:dyDescent="0.25">
      <c r="AA128" s="35"/>
      <c r="AB128" s="36"/>
      <c r="AH128" s="35"/>
      <c r="AI128" s="35"/>
    </row>
    <row r="129" spans="1:39" ht="15" customHeight="1" x14ac:dyDescent="0.25">
      <c r="A129" s="35" t="s">
        <v>2</v>
      </c>
      <c r="B129" s="423" t="s">
        <v>63</v>
      </c>
      <c r="C129" s="423"/>
      <c r="D129" s="423"/>
      <c r="E129" s="423"/>
      <c r="F129" s="423"/>
      <c r="G129" s="423"/>
      <c r="H129" s="423"/>
      <c r="I129" s="423"/>
      <c r="AA129" s="35"/>
      <c r="AB129" s="36"/>
      <c r="AH129" s="35"/>
      <c r="AI129" s="35"/>
    </row>
    <row r="130" spans="1:39" ht="15" customHeight="1" x14ac:dyDescent="0.25">
      <c r="AA130" s="35"/>
      <c r="AB130" s="36"/>
      <c r="AH130" s="35"/>
      <c r="AI130" s="35"/>
      <c r="AJ130" s="37"/>
      <c r="AK130" s="37"/>
      <c r="AL130" s="37"/>
      <c r="AM130" s="37"/>
    </row>
    <row r="131" spans="1:39" ht="15" customHeight="1" x14ac:dyDescent="0.25">
      <c r="B131" s="35" t="str">
        <f>CONCATENATE(AB131,"",AC131)</f>
        <v>0.1 Servizi istituzionali, generali e di gestione</v>
      </c>
      <c r="AA131" s="35"/>
      <c r="AB131" s="36" t="s">
        <v>64</v>
      </c>
      <c r="AC131" s="35" t="s">
        <v>65</v>
      </c>
      <c r="AH131" s="35"/>
      <c r="AI131" s="35"/>
      <c r="AJ131" s="37"/>
      <c r="AK131" s="37"/>
      <c r="AL131" s="37"/>
      <c r="AM131" s="37"/>
    </row>
    <row r="132" spans="1:39" ht="15" customHeight="1" x14ac:dyDescent="0.25">
      <c r="B132" s="35" t="str">
        <f t="shared" ref="B132:B153" si="0">CONCATENATE(AB132,"",AC132)</f>
        <v>0.2 Giustizia</v>
      </c>
      <c r="AA132" s="35"/>
      <c r="AB132" s="36" t="s">
        <v>66</v>
      </c>
      <c r="AC132" s="35" t="s">
        <v>67</v>
      </c>
      <c r="AH132" s="35"/>
      <c r="AI132" s="35"/>
      <c r="AJ132" s="37"/>
      <c r="AK132" s="37"/>
      <c r="AL132" s="37"/>
      <c r="AM132" s="37"/>
    </row>
    <row r="133" spans="1:39" x14ac:dyDescent="0.25">
      <c r="B133" s="35" t="str">
        <f t="shared" si="0"/>
        <v>0.3 Ordine pubblico e sicurezza</v>
      </c>
      <c r="AA133" s="35"/>
      <c r="AB133" s="36" t="s">
        <v>68</v>
      </c>
      <c r="AC133" s="35" t="s">
        <v>69</v>
      </c>
      <c r="AH133" s="35"/>
      <c r="AI133" s="35"/>
      <c r="AJ133" s="37"/>
      <c r="AK133" s="37"/>
      <c r="AL133" s="37"/>
      <c r="AM133" s="37"/>
    </row>
    <row r="134" spans="1:39" x14ac:dyDescent="0.25">
      <c r="B134" s="35" t="str">
        <f t="shared" si="0"/>
        <v>0.4 Istruzione e diritto allo studio</v>
      </c>
      <c r="AA134" s="35"/>
      <c r="AB134" s="36" t="s">
        <v>70</v>
      </c>
      <c r="AC134" s="35" t="s">
        <v>71</v>
      </c>
      <c r="AH134" s="35"/>
      <c r="AI134" s="35"/>
      <c r="AJ134" s="38"/>
      <c r="AK134" s="38"/>
      <c r="AL134" s="38"/>
      <c r="AM134" s="37"/>
    </row>
    <row r="135" spans="1:39" x14ac:dyDescent="0.25">
      <c r="B135" s="35" t="str">
        <f t="shared" si="0"/>
        <v>0.5 Tutela e valorizzazione dei beni e delle attività culturali</v>
      </c>
      <c r="AA135" s="35"/>
      <c r="AB135" s="36" t="s">
        <v>72</v>
      </c>
      <c r="AC135" s="35" t="s">
        <v>73</v>
      </c>
      <c r="AH135" s="35"/>
      <c r="AI135" s="35"/>
      <c r="AJ135" s="37"/>
      <c r="AK135" s="37"/>
      <c r="AL135" s="37"/>
      <c r="AM135" s="37"/>
    </row>
    <row r="136" spans="1:39" x14ac:dyDescent="0.25">
      <c r="B136" s="35" t="str">
        <f t="shared" si="0"/>
        <v>0.6 Politiche giovanili, sport e tempo libero</v>
      </c>
      <c r="AA136" s="35"/>
      <c r="AB136" s="36" t="s">
        <v>74</v>
      </c>
      <c r="AC136" s="35" t="s">
        <v>75</v>
      </c>
      <c r="AH136" s="35"/>
      <c r="AI136" s="35"/>
      <c r="AJ136" s="38"/>
      <c r="AK136" s="38"/>
      <c r="AL136" s="38"/>
      <c r="AM136" s="37"/>
    </row>
    <row r="137" spans="1:39" x14ac:dyDescent="0.25">
      <c r="B137" s="35" t="str">
        <f t="shared" si="0"/>
        <v>0.7 Turismo</v>
      </c>
      <c r="AA137" s="35"/>
      <c r="AB137" s="36" t="s">
        <v>76</v>
      </c>
      <c r="AC137" s="35" t="s">
        <v>77</v>
      </c>
      <c r="AH137" s="35"/>
      <c r="AI137" s="35"/>
      <c r="AJ137" s="38"/>
      <c r="AK137" s="38"/>
      <c r="AL137" s="38"/>
      <c r="AM137" s="37"/>
    </row>
    <row r="138" spans="1:39" x14ac:dyDescent="0.25">
      <c r="B138" s="35" t="str">
        <f t="shared" si="0"/>
        <v>0.8 Assetto del territorio ed edilizia abitativa</v>
      </c>
      <c r="AA138" s="35"/>
      <c r="AB138" s="36" t="s">
        <v>78</v>
      </c>
      <c r="AC138" s="35" t="s">
        <v>79</v>
      </c>
      <c r="AH138" s="35"/>
      <c r="AI138" s="35"/>
      <c r="AJ138" s="38"/>
      <c r="AK138" s="38"/>
      <c r="AL138" s="38"/>
      <c r="AM138" s="37"/>
    </row>
    <row r="139" spans="1:39" x14ac:dyDescent="0.25">
      <c r="B139" s="35" t="str">
        <f t="shared" si="0"/>
        <v>0.9Sviluppo sostenibile e tutela del territorio e dell'ambiente</v>
      </c>
      <c r="AA139" s="35"/>
      <c r="AB139" s="36" t="s">
        <v>80</v>
      </c>
      <c r="AC139" s="35" t="s">
        <v>81</v>
      </c>
      <c r="AH139" s="35"/>
      <c r="AI139" s="35"/>
      <c r="AJ139" s="38"/>
      <c r="AK139" s="38"/>
      <c r="AL139" s="38"/>
      <c r="AM139" s="37"/>
    </row>
    <row r="140" spans="1:39" x14ac:dyDescent="0.25">
      <c r="B140" s="35" t="str">
        <f t="shared" si="0"/>
        <v>10   Trasporti e diritto alla mobilità</v>
      </c>
      <c r="AA140" s="35"/>
      <c r="AB140" s="36" t="s">
        <v>82</v>
      </c>
      <c r="AC140" s="35" t="s">
        <v>83</v>
      </c>
      <c r="AH140" s="35"/>
      <c r="AI140" s="35"/>
      <c r="AJ140" s="38"/>
      <c r="AK140" s="38"/>
      <c r="AL140" s="38"/>
      <c r="AM140" s="37"/>
    </row>
    <row r="141" spans="1:39" x14ac:dyDescent="0.25">
      <c r="B141" s="35" t="str">
        <f t="shared" si="0"/>
        <v>11    Soccorso civile</v>
      </c>
      <c r="AA141" s="35"/>
      <c r="AB141" s="36" t="s">
        <v>84</v>
      </c>
      <c r="AC141" s="35" t="s">
        <v>85</v>
      </c>
      <c r="AH141" s="35"/>
      <c r="AI141" s="35"/>
      <c r="AJ141" s="38"/>
      <c r="AK141" s="38"/>
      <c r="AL141" s="38"/>
      <c r="AM141" s="37"/>
    </row>
    <row r="142" spans="1:39" x14ac:dyDescent="0.25">
      <c r="B142" s="35" t="str">
        <f t="shared" si="0"/>
        <v>12   Diritti sociali, politiche sociali e famiglia</v>
      </c>
      <c r="AA142" s="35"/>
      <c r="AB142" s="36" t="s">
        <v>86</v>
      </c>
      <c r="AC142" s="35" t="s">
        <v>87</v>
      </c>
      <c r="AH142" s="35"/>
      <c r="AI142" s="35"/>
      <c r="AJ142" s="38"/>
      <c r="AK142" s="38"/>
      <c r="AL142" s="38"/>
      <c r="AM142" s="37"/>
    </row>
    <row r="143" spans="1:39" x14ac:dyDescent="0.25">
      <c r="B143" s="35" t="str">
        <f t="shared" si="0"/>
        <v>13   Tutela della salute</v>
      </c>
      <c r="AA143" s="35"/>
      <c r="AB143" s="36" t="s">
        <v>88</v>
      </c>
      <c r="AC143" s="35" t="s">
        <v>89</v>
      </c>
      <c r="AH143" s="35"/>
      <c r="AI143" s="35"/>
      <c r="AJ143" s="38"/>
      <c r="AK143" s="38"/>
      <c r="AL143" s="38"/>
      <c r="AM143" s="37"/>
    </row>
    <row r="144" spans="1:39" x14ac:dyDescent="0.25">
      <c r="B144" s="35" t="str">
        <f t="shared" si="0"/>
        <v>14   Sviluppo economico e competitività</v>
      </c>
      <c r="AA144" s="35"/>
      <c r="AB144" s="36" t="s">
        <v>90</v>
      </c>
      <c r="AC144" s="35" t="s">
        <v>91</v>
      </c>
      <c r="AH144" s="35"/>
      <c r="AI144" s="35"/>
      <c r="AJ144" s="38"/>
      <c r="AK144" s="38"/>
      <c r="AL144" s="38"/>
      <c r="AM144" s="37"/>
    </row>
    <row r="145" spans="1:39" x14ac:dyDescent="0.25">
      <c r="B145" s="35" t="str">
        <f t="shared" si="0"/>
        <v>15   Politiche per il lavoro e la formazione professionale</v>
      </c>
      <c r="AA145" s="35"/>
      <c r="AB145" s="36" t="s">
        <v>92</v>
      </c>
      <c r="AC145" s="35" t="s">
        <v>93</v>
      </c>
      <c r="AH145" s="35"/>
      <c r="AI145" s="35"/>
      <c r="AJ145" s="38"/>
      <c r="AK145" s="38"/>
      <c r="AL145" s="38"/>
      <c r="AM145" s="37"/>
    </row>
    <row r="146" spans="1:39" x14ac:dyDescent="0.25">
      <c r="B146" s="35" t="str">
        <f t="shared" si="0"/>
        <v>16   Agricoltura, politiche agroalimentari e pesca</v>
      </c>
      <c r="AA146" s="35"/>
      <c r="AB146" s="36" t="s">
        <v>94</v>
      </c>
      <c r="AC146" s="35" t="s">
        <v>95</v>
      </c>
      <c r="AH146" s="35"/>
      <c r="AI146" s="35"/>
      <c r="AJ146" s="38"/>
      <c r="AK146" s="38"/>
      <c r="AL146" s="38"/>
      <c r="AM146" s="37"/>
    </row>
    <row r="147" spans="1:39" x14ac:dyDescent="0.25">
      <c r="B147" s="35" t="str">
        <f t="shared" si="0"/>
        <v>17  Energia e diversificazione delle fonti energetiche</v>
      </c>
      <c r="AA147" s="35"/>
      <c r="AB147" s="36" t="s">
        <v>96</v>
      </c>
      <c r="AC147" s="35" t="s">
        <v>97</v>
      </c>
      <c r="AH147" s="35"/>
      <c r="AI147" s="35"/>
      <c r="AJ147" s="38"/>
      <c r="AK147" s="38"/>
      <c r="AL147" s="38"/>
      <c r="AM147" s="37"/>
    </row>
    <row r="148" spans="1:39" x14ac:dyDescent="0.25">
      <c r="B148" s="35" t="str">
        <f t="shared" si="0"/>
        <v>18   Relazioni con le altre autonomie territoriali e locali</v>
      </c>
      <c r="AA148" s="35"/>
      <c r="AB148" s="36" t="s">
        <v>98</v>
      </c>
      <c r="AC148" s="35" t="s">
        <v>99</v>
      </c>
      <c r="AH148" s="35"/>
      <c r="AI148" s="35"/>
      <c r="AJ148" s="38"/>
      <c r="AK148" s="38"/>
      <c r="AL148" s="38"/>
      <c r="AM148" s="37"/>
    </row>
    <row r="149" spans="1:39" x14ac:dyDescent="0.25">
      <c r="B149" s="35" t="str">
        <f t="shared" si="0"/>
        <v>19  Relazioni internazionali</v>
      </c>
      <c r="AA149" s="35"/>
      <c r="AB149" s="36" t="s">
        <v>100</v>
      </c>
      <c r="AC149" s="35" t="s">
        <v>101</v>
      </c>
      <c r="AH149" s="35"/>
      <c r="AI149" s="35"/>
      <c r="AJ149" s="38"/>
      <c r="AK149" s="38"/>
      <c r="AL149" s="38"/>
      <c r="AM149" s="37"/>
    </row>
    <row r="150" spans="1:39" x14ac:dyDescent="0.25">
      <c r="B150" s="35" t="str">
        <f t="shared" si="0"/>
        <v>20   Fondi e accantonamenti</v>
      </c>
      <c r="AA150" s="35"/>
      <c r="AB150" s="36" t="s">
        <v>102</v>
      </c>
      <c r="AC150" s="35" t="s">
        <v>103</v>
      </c>
      <c r="AH150" s="35"/>
      <c r="AI150" s="35"/>
      <c r="AJ150" s="38"/>
      <c r="AK150" s="38"/>
      <c r="AL150" s="38"/>
      <c r="AM150" s="37"/>
    </row>
    <row r="151" spans="1:39" x14ac:dyDescent="0.25">
      <c r="B151" s="35" t="str">
        <f t="shared" si="0"/>
        <v>50   Debito pubblico</v>
      </c>
      <c r="AA151" s="35"/>
      <c r="AB151" s="36" t="s">
        <v>104</v>
      </c>
      <c r="AC151" s="35" t="s">
        <v>105</v>
      </c>
      <c r="AH151" s="35"/>
      <c r="AI151" s="35"/>
      <c r="AJ151" s="38"/>
      <c r="AK151" s="38"/>
      <c r="AL151" s="38"/>
      <c r="AM151" s="37"/>
    </row>
    <row r="152" spans="1:39" x14ac:dyDescent="0.25">
      <c r="B152" s="35" t="str">
        <f t="shared" si="0"/>
        <v>60   Anticipazioni finanziarie</v>
      </c>
      <c r="AA152" s="35"/>
      <c r="AB152" s="36" t="s">
        <v>106</v>
      </c>
      <c r="AC152" s="35" t="s">
        <v>107</v>
      </c>
      <c r="AH152" s="35"/>
      <c r="AI152" s="35"/>
      <c r="AJ152" s="38"/>
      <c r="AK152" s="38"/>
      <c r="AL152" s="38"/>
      <c r="AM152" s="37"/>
    </row>
    <row r="153" spans="1:39" ht="15" customHeight="1" x14ac:dyDescent="0.25">
      <c r="B153" s="35" t="str">
        <f t="shared" si="0"/>
        <v>99  Servizi per conto terzi</v>
      </c>
      <c r="AA153" s="35"/>
      <c r="AB153" s="36" t="s">
        <v>108</v>
      </c>
      <c r="AC153" s="35" t="s">
        <v>109</v>
      </c>
      <c r="AH153" s="35"/>
      <c r="AI153" s="35"/>
      <c r="AJ153" s="35"/>
      <c r="AK153" s="35"/>
      <c r="AL153" s="35"/>
      <c r="AM153" s="35"/>
    </row>
    <row r="154" spans="1:39" ht="15" customHeight="1" x14ac:dyDescent="0.25">
      <c r="B154" s="423"/>
      <c r="C154" s="423"/>
      <c r="D154" s="423"/>
      <c r="E154" s="423"/>
      <c r="F154" s="423"/>
      <c r="G154" s="423"/>
      <c r="H154" s="423"/>
      <c r="I154" s="423"/>
      <c r="J154" s="423"/>
      <c r="K154" s="423"/>
      <c r="L154" s="423"/>
      <c r="M154" s="423"/>
      <c r="N154" s="423"/>
      <c r="AA154" s="35"/>
      <c r="AB154" s="36"/>
      <c r="AH154" s="35"/>
      <c r="AI154" s="35"/>
      <c r="AJ154" s="39"/>
      <c r="AK154" s="39"/>
      <c r="AL154" s="39"/>
      <c r="AM154" s="39"/>
    </row>
    <row r="155" spans="1:39" s="38" customFormat="1" x14ac:dyDescent="0.25">
      <c r="A155" s="35"/>
      <c r="B155" s="423" t="s">
        <v>110</v>
      </c>
      <c r="C155" s="423"/>
      <c r="D155" s="423"/>
      <c r="E155" s="423"/>
      <c r="F155" s="423"/>
      <c r="G155" s="423"/>
      <c r="H155" s="423"/>
      <c r="I155" s="423"/>
      <c r="J155" s="423"/>
      <c r="K155" s="423"/>
      <c r="L155" s="423"/>
      <c r="M155" s="423"/>
      <c r="N155" s="423"/>
      <c r="O155" s="35"/>
      <c r="P155" s="35"/>
      <c r="Q155" s="35"/>
      <c r="R155" s="35"/>
      <c r="S155" s="35"/>
      <c r="T155" s="35"/>
      <c r="U155" s="35"/>
      <c r="V155" s="35"/>
      <c r="W155" s="35"/>
      <c r="X155" s="35"/>
      <c r="Y155" s="35"/>
      <c r="Z155" s="35"/>
      <c r="AA155" s="35"/>
      <c r="AB155" s="36"/>
      <c r="AC155" s="35"/>
      <c r="AD155" s="35"/>
      <c r="AE155" s="35"/>
      <c r="AF155" s="35"/>
      <c r="AG155" s="35"/>
      <c r="AH155" s="35"/>
      <c r="AI155" s="35"/>
    </row>
    <row r="156" spans="1:39" s="38" customFormat="1" x14ac:dyDescent="0.25">
      <c r="A156" s="35"/>
      <c r="B156" s="35" t="str">
        <f t="shared" ref="B156:B218" si="1">CONCATENATE(AB156,"",AC156)</f>
        <v>0.1   Organi istituzionali</v>
      </c>
      <c r="C156" s="35"/>
      <c r="D156" s="35"/>
      <c r="E156" s="35"/>
      <c r="F156" s="35"/>
      <c r="G156" s="35"/>
      <c r="H156" s="35"/>
      <c r="I156" s="35"/>
      <c r="J156" s="35"/>
      <c r="K156" s="35"/>
      <c r="L156" s="35"/>
      <c r="M156" s="35"/>
      <c r="N156" s="35"/>
      <c r="O156" s="35"/>
      <c r="P156" s="35"/>
      <c r="Q156" s="35"/>
      <c r="R156" s="35"/>
      <c r="S156" s="35"/>
      <c r="T156" s="35"/>
      <c r="U156" s="35"/>
      <c r="V156" s="35"/>
      <c r="W156" s="35"/>
      <c r="X156" s="35"/>
      <c r="Y156" s="35"/>
      <c r="Z156" s="35"/>
      <c r="AA156" s="35"/>
      <c r="AB156" s="36" t="s">
        <v>111</v>
      </c>
      <c r="AC156" s="35" t="s">
        <v>112</v>
      </c>
      <c r="AD156" s="35"/>
      <c r="AE156" s="35"/>
      <c r="AF156" s="35"/>
      <c r="AG156" s="35"/>
      <c r="AH156" s="35"/>
      <c r="AI156" s="35"/>
    </row>
    <row r="157" spans="1:39" s="38" customFormat="1" x14ac:dyDescent="0.25">
      <c r="A157" s="35"/>
      <c r="B157" s="35" t="str">
        <f t="shared" si="1"/>
        <v>0.2   Segreteria generale</v>
      </c>
      <c r="C157" s="35"/>
      <c r="D157" s="35"/>
      <c r="E157" s="35"/>
      <c r="F157" s="35"/>
      <c r="G157" s="35"/>
      <c r="H157" s="35"/>
      <c r="I157" s="35"/>
      <c r="J157" s="35"/>
      <c r="K157" s="35"/>
      <c r="L157" s="35"/>
      <c r="M157" s="35"/>
      <c r="N157" s="35"/>
      <c r="O157" s="35"/>
      <c r="P157" s="35"/>
      <c r="Q157" s="35"/>
      <c r="R157" s="35"/>
      <c r="S157" s="35"/>
      <c r="T157" s="35"/>
      <c r="U157" s="35"/>
      <c r="V157" s="35"/>
      <c r="W157" s="35"/>
      <c r="X157" s="35"/>
      <c r="Y157" s="35"/>
      <c r="Z157" s="35"/>
      <c r="AA157" s="35"/>
      <c r="AB157" s="36" t="s">
        <v>113</v>
      </c>
      <c r="AC157" s="35" t="s">
        <v>114</v>
      </c>
      <c r="AD157" s="35"/>
      <c r="AE157" s="35"/>
      <c r="AF157" s="35"/>
      <c r="AG157" s="35"/>
      <c r="AH157" s="35"/>
      <c r="AI157" s="35"/>
    </row>
    <row r="158" spans="1:39" s="38" customFormat="1" x14ac:dyDescent="0.25">
      <c r="A158" s="35"/>
      <c r="B158" s="35" t="str">
        <f t="shared" si="1"/>
        <v>0.3 Gestione economica, finanziaria, programmazione e provveditorato</v>
      </c>
      <c r="C158" s="35"/>
      <c r="D158" s="35"/>
      <c r="E158" s="35"/>
      <c r="F158" s="35"/>
      <c r="G158" s="35"/>
      <c r="H158" s="35"/>
      <c r="I158" s="35"/>
      <c r="J158" s="35"/>
      <c r="K158" s="35"/>
      <c r="L158" s="35"/>
      <c r="M158" s="35"/>
      <c r="N158" s="35"/>
      <c r="O158" s="35"/>
      <c r="P158" s="35"/>
      <c r="Q158" s="35"/>
      <c r="R158" s="35"/>
      <c r="S158" s="35"/>
      <c r="T158" s="35"/>
      <c r="U158" s="35"/>
      <c r="V158" s="35"/>
      <c r="W158" s="35"/>
      <c r="X158" s="35"/>
      <c r="Y158" s="35"/>
      <c r="Z158" s="35"/>
      <c r="AA158" s="35"/>
      <c r="AB158" s="36" t="s">
        <v>68</v>
      </c>
      <c r="AC158" s="35" t="s">
        <v>115</v>
      </c>
      <c r="AD158" s="35"/>
      <c r="AE158" s="35"/>
      <c r="AF158" s="35"/>
      <c r="AG158" s="35"/>
      <c r="AH158" s="35"/>
      <c r="AI158" s="35"/>
    </row>
    <row r="159" spans="1:39" s="38" customFormat="1" x14ac:dyDescent="0.25">
      <c r="A159" s="35"/>
      <c r="B159" s="35" t="str">
        <f t="shared" si="1"/>
        <v>0.4 Gestione delle entrate tributarie e servizi fiscal</v>
      </c>
      <c r="C159" s="35"/>
      <c r="D159" s="35"/>
      <c r="E159" s="35"/>
      <c r="F159" s="35"/>
      <c r="G159" s="35"/>
      <c r="H159" s="35"/>
      <c r="I159" s="35"/>
      <c r="J159" s="35"/>
      <c r="K159" s="35"/>
      <c r="L159" s="35"/>
      <c r="M159" s="35"/>
      <c r="N159" s="35"/>
      <c r="O159" s="35"/>
      <c r="P159" s="35"/>
      <c r="Q159" s="35"/>
      <c r="R159" s="35"/>
      <c r="S159" s="35"/>
      <c r="T159" s="35"/>
      <c r="U159" s="35"/>
      <c r="V159" s="35"/>
      <c r="W159" s="35"/>
      <c r="X159" s="35"/>
      <c r="Y159" s="35"/>
      <c r="Z159" s="35"/>
      <c r="AA159" s="35"/>
      <c r="AB159" s="36" t="s">
        <v>70</v>
      </c>
      <c r="AC159" s="35" t="s">
        <v>116</v>
      </c>
      <c r="AD159" s="35"/>
      <c r="AE159" s="35"/>
      <c r="AF159" s="35"/>
      <c r="AG159" s="35"/>
      <c r="AH159" s="35"/>
      <c r="AI159" s="35"/>
    </row>
    <row r="160" spans="1:39" s="38" customFormat="1" x14ac:dyDescent="0.25">
      <c r="A160" s="35"/>
      <c r="B160" s="35" t="str">
        <f t="shared" si="1"/>
        <v>0.5 Gestione dei beni demaniali e patrimo</v>
      </c>
      <c r="C160" s="35"/>
      <c r="D160" s="35"/>
      <c r="E160" s="35"/>
      <c r="F160" s="35"/>
      <c r="G160" s="35"/>
      <c r="H160" s="35"/>
      <c r="I160" s="35"/>
      <c r="J160" s="35"/>
      <c r="K160" s="35"/>
      <c r="L160" s="35"/>
      <c r="M160" s="35"/>
      <c r="N160" s="35"/>
      <c r="O160" s="35"/>
      <c r="P160" s="35"/>
      <c r="Q160" s="35"/>
      <c r="R160" s="35"/>
      <c r="S160" s="35"/>
      <c r="T160" s="35"/>
      <c r="U160" s="35"/>
      <c r="V160" s="35"/>
      <c r="W160" s="35"/>
      <c r="X160" s="35"/>
      <c r="Y160" s="35"/>
      <c r="Z160" s="35"/>
      <c r="AA160" s="35"/>
      <c r="AB160" s="36" t="s">
        <v>72</v>
      </c>
      <c r="AC160" s="35" t="s">
        <v>117</v>
      </c>
      <c r="AD160" s="35"/>
      <c r="AE160" s="35"/>
      <c r="AF160" s="35"/>
      <c r="AG160" s="35"/>
      <c r="AH160" s="35"/>
      <c r="AI160" s="35"/>
    </row>
    <row r="161" spans="1:35" s="38" customFormat="1" x14ac:dyDescent="0.25">
      <c r="A161" s="35"/>
      <c r="B161" s="35" t="str">
        <f t="shared" si="1"/>
        <v>0.6 Ufficio tecnico</v>
      </c>
      <c r="C161" s="35"/>
      <c r="D161" s="35"/>
      <c r="E161" s="35"/>
      <c r="F161" s="35"/>
      <c r="G161" s="35"/>
      <c r="H161" s="35"/>
      <c r="I161" s="35"/>
      <c r="J161" s="35"/>
      <c r="K161" s="35"/>
      <c r="L161" s="35"/>
      <c r="M161" s="35"/>
      <c r="N161" s="35"/>
      <c r="O161" s="35"/>
      <c r="P161" s="35"/>
      <c r="Q161" s="35"/>
      <c r="R161" s="35"/>
      <c r="S161" s="35"/>
      <c r="T161" s="35"/>
      <c r="U161" s="35"/>
      <c r="V161" s="35"/>
      <c r="W161" s="35"/>
      <c r="X161" s="35"/>
      <c r="Y161" s="35"/>
      <c r="Z161" s="35"/>
      <c r="AA161" s="35"/>
      <c r="AB161" s="36" t="s">
        <v>74</v>
      </c>
      <c r="AC161" s="35" t="s">
        <v>118</v>
      </c>
      <c r="AD161" s="35"/>
      <c r="AE161" s="35"/>
      <c r="AF161" s="35"/>
      <c r="AG161" s="35"/>
      <c r="AH161" s="35"/>
      <c r="AI161" s="35"/>
    </row>
    <row r="162" spans="1:35" s="38" customFormat="1" x14ac:dyDescent="0.25">
      <c r="A162" s="35"/>
      <c r="B162" s="35" t="str">
        <f t="shared" si="1"/>
        <v>0.7  Elezioni e consultazioni popolari - Anagrafe e stato civile</v>
      </c>
      <c r="C162" s="35"/>
      <c r="D162" s="35"/>
      <c r="E162" s="35"/>
      <c r="F162" s="35"/>
      <c r="G162" s="35"/>
      <c r="H162" s="35"/>
      <c r="I162" s="35"/>
      <c r="J162" s="35"/>
      <c r="K162" s="35"/>
      <c r="L162" s="35"/>
      <c r="M162" s="35"/>
      <c r="N162" s="35"/>
      <c r="O162" s="35"/>
      <c r="P162" s="35"/>
      <c r="Q162" s="35"/>
      <c r="R162" s="35"/>
      <c r="S162" s="35"/>
      <c r="T162" s="35"/>
      <c r="U162" s="35"/>
      <c r="V162" s="35"/>
      <c r="W162" s="35"/>
      <c r="X162" s="35"/>
      <c r="Y162" s="35"/>
      <c r="Z162" s="35"/>
      <c r="AA162" s="35"/>
      <c r="AB162" s="36" t="s">
        <v>119</v>
      </c>
      <c r="AC162" s="35" t="s">
        <v>120</v>
      </c>
      <c r="AD162" s="35"/>
      <c r="AE162" s="35"/>
      <c r="AF162" s="35"/>
      <c r="AG162" s="35"/>
      <c r="AH162" s="35"/>
      <c r="AI162" s="35"/>
    </row>
    <row r="163" spans="1:35" s="38" customFormat="1" x14ac:dyDescent="0.25">
      <c r="A163" s="35"/>
      <c r="B163" s="35" t="str">
        <f t="shared" si="1"/>
        <v>0.8 Statistica e sistemi informativi</v>
      </c>
      <c r="C163" s="35"/>
      <c r="D163" s="35"/>
      <c r="E163" s="35"/>
      <c r="F163" s="35"/>
      <c r="G163" s="35"/>
      <c r="H163" s="35"/>
      <c r="I163" s="35"/>
      <c r="J163" s="35"/>
      <c r="K163" s="35"/>
      <c r="L163" s="35"/>
      <c r="M163" s="35"/>
      <c r="N163" s="35"/>
      <c r="O163" s="35"/>
      <c r="P163" s="35"/>
      <c r="Q163" s="35"/>
      <c r="R163" s="35"/>
      <c r="S163" s="35"/>
      <c r="T163" s="35"/>
      <c r="U163" s="35"/>
      <c r="V163" s="35"/>
      <c r="W163" s="35"/>
      <c r="X163" s="35"/>
      <c r="Y163" s="35"/>
      <c r="Z163" s="35"/>
      <c r="AA163" s="35"/>
      <c r="AB163" s="36" t="s">
        <v>78</v>
      </c>
      <c r="AC163" s="35" t="s">
        <v>121</v>
      </c>
      <c r="AD163" s="35"/>
      <c r="AE163" s="35"/>
      <c r="AF163" s="35"/>
      <c r="AG163" s="35"/>
      <c r="AH163" s="35"/>
      <c r="AI163" s="35"/>
    </row>
    <row r="164" spans="1:35" s="38" customFormat="1" x14ac:dyDescent="0.25">
      <c r="A164" s="35"/>
      <c r="B164" s="35" t="str">
        <f t="shared" si="1"/>
        <v>0.9 Assistenza tecnico-amministrativa agli enti locali</v>
      </c>
      <c r="C164" s="35"/>
      <c r="D164" s="35"/>
      <c r="E164" s="35"/>
      <c r="F164" s="35"/>
      <c r="G164" s="35"/>
      <c r="H164" s="35"/>
      <c r="I164" s="35"/>
      <c r="J164" s="35"/>
      <c r="K164" s="35"/>
      <c r="L164" s="35"/>
      <c r="M164" s="35"/>
      <c r="N164" s="35"/>
      <c r="O164" s="35"/>
      <c r="P164" s="35"/>
      <c r="Q164" s="35"/>
      <c r="R164" s="35"/>
      <c r="S164" s="35"/>
      <c r="T164" s="35"/>
      <c r="U164" s="35"/>
      <c r="V164" s="35"/>
      <c r="W164" s="35"/>
      <c r="X164" s="35"/>
      <c r="Y164" s="35"/>
      <c r="Z164" s="35"/>
      <c r="AA164" s="35"/>
      <c r="AB164" s="36" t="s">
        <v>122</v>
      </c>
      <c r="AC164" s="35" t="s">
        <v>123</v>
      </c>
      <c r="AD164" s="35"/>
      <c r="AE164" s="35"/>
      <c r="AF164" s="35"/>
      <c r="AG164" s="35"/>
      <c r="AH164" s="35"/>
      <c r="AI164" s="35"/>
    </row>
    <row r="165" spans="1:35" s="38" customFormat="1" x14ac:dyDescent="0.25">
      <c r="A165" s="35"/>
      <c r="B165" s="35" t="str">
        <f t="shared" si="1"/>
        <v>10 Risorse umane</v>
      </c>
      <c r="C165" s="35"/>
      <c r="D165" s="35"/>
      <c r="E165" s="35"/>
      <c r="F165" s="35"/>
      <c r="G165" s="35"/>
      <c r="H165" s="35"/>
      <c r="I165" s="35"/>
      <c r="J165" s="35"/>
      <c r="K165" s="35"/>
      <c r="L165" s="35"/>
      <c r="M165" s="35"/>
      <c r="N165" s="35"/>
      <c r="O165" s="35"/>
      <c r="P165" s="35"/>
      <c r="Q165" s="35"/>
      <c r="R165" s="35"/>
      <c r="S165" s="35"/>
      <c r="T165" s="35"/>
      <c r="U165" s="35"/>
      <c r="V165" s="35"/>
      <c r="W165" s="35"/>
      <c r="X165" s="35"/>
      <c r="Y165" s="35"/>
      <c r="Z165" s="35"/>
      <c r="AA165" s="35"/>
      <c r="AB165" s="36" t="s">
        <v>124</v>
      </c>
      <c r="AC165" s="35" t="s">
        <v>125</v>
      </c>
      <c r="AD165" s="35"/>
      <c r="AE165" s="35"/>
      <c r="AF165" s="35"/>
      <c r="AG165" s="35"/>
      <c r="AH165" s="35"/>
      <c r="AI165" s="35"/>
    </row>
    <row r="166" spans="1:35" s="38" customFormat="1" x14ac:dyDescent="0.25">
      <c r="A166" s="35"/>
      <c r="B166" s="35" t="str">
        <f t="shared" si="1"/>
        <v>11 Altri servizi generali</v>
      </c>
      <c r="C166" s="35"/>
      <c r="D166" s="35"/>
      <c r="E166" s="35"/>
      <c r="F166" s="35"/>
      <c r="G166" s="35"/>
      <c r="H166" s="35"/>
      <c r="I166" s="35"/>
      <c r="J166" s="35"/>
      <c r="K166" s="35"/>
      <c r="L166" s="35"/>
      <c r="M166" s="35"/>
      <c r="N166" s="35"/>
      <c r="O166" s="35"/>
      <c r="P166" s="35"/>
      <c r="Q166" s="35"/>
      <c r="R166" s="35"/>
      <c r="S166" s="35"/>
      <c r="T166" s="35"/>
      <c r="U166" s="35"/>
      <c r="V166" s="35"/>
      <c r="W166" s="35"/>
      <c r="X166" s="35"/>
      <c r="Y166" s="35"/>
      <c r="Z166" s="35"/>
      <c r="AA166" s="35"/>
      <c r="AB166" s="36" t="s">
        <v>126</v>
      </c>
      <c r="AC166" s="35" t="s">
        <v>127</v>
      </c>
      <c r="AD166" s="35"/>
      <c r="AE166" s="35"/>
      <c r="AF166" s="35"/>
      <c r="AG166" s="35"/>
      <c r="AH166" s="35"/>
      <c r="AI166" s="35"/>
    </row>
    <row r="167" spans="1:35" s="38" customFormat="1" x14ac:dyDescent="0.25">
      <c r="A167" s="35"/>
      <c r="B167" s="35" t="str">
        <f t="shared" si="1"/>
        <v>0.1  Uffici giudiziari</v>
      </c>
      <c r="C167" s="35"/>
      <c r="D167" s="35"/>
      <c r="E167" s="35"/>
      <c r="F167" s="35"/>
      <c r="G167" s="35"/>
      <c r="H167" s="35"/>
      <c r="I167" s="35"/>
      <c r="J167" s="35"/>
      <c r="K167" s="35"/>
      <c r="L167" s="35"/>
      <c r="M167" s="35"/>
      <c r="N167" s="35"/>
      <c r="O167" s="35"/>
      <c r="P167" s="35"/>
      <c r="Q167" s="35"/>
      <c r="R167" s="35"/>
      <c r="S167" s="35"/>
      <c r="T167" s="35"/>
      <c r="U167" s="35"/>
      <c r="V167" s="35"/>
      <c r="W167" s="35"/>
      <c r="X167" s="35"/>
      <c r="Y167" s="35"/>
      <c r="Z167" s="35"/>
      <c r="AA167" s="35"/>
      <c r="AB167" s="36" t="s">
        <v>128</v>
      </c>
      <c r="AC167" s="35" t="s">
        <v>129</v>
      </c>
      <c r="AD167" s="35"/>
      <c r="AE167" s="35"/>
      <c r="AF167" s="35"/>
      <c r="AG167" s="35"/>
      <c r="AH167" s="35"/>
      <c r="AI167" s="35"/>
    </row>
    <row r="168" spans="1:35" s="38" customFormat="1" x14ac:dyDescent="0.25">
      <c r="A168" s="35"/>
      <c r="B168" s="35" t="str">
        <f t="shared" si="1"/>
        <v>0.2 Casa circondariale e altri servizi</v>
      </c>
      <c r="C168" s="35"/>
      <c r="D168" s="35"/>
      <c r="E168" s="35"/>
      <c r="F168" s="35"/>
      <c r="G168" s="35"/>
      <c r="H168" s="35"/>
      <c r="I168" s="35"/>
      <c r="J168" s="35"/>
      <c r="K168" s="35"/>
      <c r="L168" s="35"/>
      <c r="M168" s="35"/>
      <c r="N168" s="35"/>
      <c r="O168" s="35"/>
      <c r="P168" s="35"/>
      <c r="Q168" s="35"/>
      <c r="R168" s="35"/>
      <c r="S168" s="35"/>
      <c r="T168" s="35"/>
      <c r="U168" s="35"/>
      <c r="V168" s="35"/>
      <c r="W168" s="35"/>
      <c r="X168" s="35"/>
      <c r="Y168" s="35"/>
      <c r="Z168" s="35"/>
      <c r="AA168" s="35"/>
      <c r="AB168" s="36" t="s">
        <v>66</v>
      </c>
      <c r="AC168" s="35" t="s">
        <v>130</v>
      </c>
      <c r="AD168" s="35"/>
      <c r="AE168" s="35"/>
      <c r="AF168" s="35"/>
      <c r="AG168" s="35"/>
      <c r="AH168" s="35"/>
      <c r="AI168" s="35"/>
    </row>
    <row r="169" spans="1:35" s="38" customFormat="1" x14ac:dyDescent="0.25">
      <c r="A169" s="35"/>
      <c r="B169" s="35" t="str">
        <f t="shared" si="1"/>
        <v>0.1 Polizia locale e amministrativa</v>
      </c>
      <c r="C169" s="35"/>
      <c r="D169" s="35"/>
      <c r="E169" s="35"/>
      <c r="F169" s="35"/>
      <c r="G169" s="35"/>
      <c r="H169" s="35"/>
      <c r="I169" s="35"/>
      <c r="J169" s="35"/>
      <c r="K169" s="35"/>
      <c r="L169" s="35"/>
      <c r="M169" s="35"/>
      <c r="N169" s="35"/>
      <c r="O169" s="35"/>
      <c r="P169" s="35"/>
      <c r="Q169" s="35"/>
      <c r="R169" s="35"/>
      <c r="S169" s="35"/>
      <c r="T169" s="35"/>
      <c r="U169" s="35"/>
      <c r="V169" s="35"/>
      <c r="W169" s="35"/>
      <c r="X169" s="35"/>
      <c r="Y169" s="35"/>
      <c r="Z169" s="35"/>
      <c r="AA169" s="35"/>
      <c r="AB169" s="36" t="s">
        <v>64</v>
      </c>
      <c r="AC169" s="35" t="s">
        <v>131</v>
      </c>
      <c r="AD169" s="35"/>
      <c r="AE169" s="35"/>
      <c r="AF169" s="35"/>
      <c r="AG169" s="35"/>
      <c r="AH169" s="35"/>
      <c r="AI169" s="35"/>
    </row>
    <row r="170" spans="1:35" s="38" customFormat="1" x14ac:dyDescent="0.25">
      <c r="A170" s="35"/>
      <c r="B170" s="35" t="str">
        <f t="shared" si="1"/>
        <v>0.2 Sistema integrato di sicurezza urbana</v>
      </c>
      <c r="C170" s="35"/>
      <c r="D170" s="35"/>
      <c r="E170" s="35"/>
      <c r="F170" s="35"/>
      <c r="G170" s="35"/>
      <c r="H170" s="35"/>
      <c r="I170" s="35"/>
      <c r="J170" s="35"/>
      <c r="K170" s="35"/>
      <c r="L170" s="35"/>
      <c r="M170" s="35"/>
      <c r="N170" s="35"/>
      <c r="O170" s="35"/>
      <c r="P170" s="35"/>
      <c r="Q170" s="35"/>
      <c r="R170" s="35"/>
      <c r="S170" s="35"/>
      <c r="T170" s="35"/>
      <c r="U170" s="35"/>
      <c r="V170" s="35"/>
      <c r="W170" s="35"/>
      <c r="X170" s="35"/>
      <c r="Y170" s="35"/>
      <c r="Z170" s="35"/>
      <c r="AA170" s="35"/>
      <c r="AB170" s="36" t="s">
        <v>66</v>
      </c>
      <c r="AC170" s="35" t="s">
        <v>132</v>
      </c>
      <c r="AD170" s="35"/>
      <c r="AE170" s="35"/>
      <c r="AF170" s="35"/>
      <c r="AG170" s="35"/>
      <c r="AH170" s="35"/>
      <c r="AI170" s="35"/>
    </row>
    <row r="171" spans="1:35" s="38" customFormat="1" x14ac:dyDescent="0.25">
      <c r="A171" s="35"/>
      <c r="B171" s="35" t="str">
        <f t="shared" si="1"/>
        <v>0.1 Istruzione prescolastica</v>
      </c>
      <c r="C171" s="35"/>
      <c r="D171" s="35"/>
      <c r="E171" s="35"/>
      <c r="F171" s="35"/>
      <c r="G171" s="35"/>
      <c r="H171" s="35"/>
      <c r="I171" s="35"/>
      <c r="J171" s="35"/>
      <c r="K171" s="35"/>
      <c r="L171" s="35"/>
      <c r="M171" s="35"/>
      <c r="N171" s="35"/>
      <c r="O171" s="35"/>
      <c r="P171" s="35"/>
      <c r="Q171" s="35"/>
      <c r="R171" s="35"/>
      <c r="S171" s="35"/>
      <c r="T171" s="35"/>
      <c r="U171" s="35"/>
      <c r="V171" s="35"/>
      <c r="W171" s="35"/>
      <c r="X171" s="35"/>
      <c r="Y171" s="35"/>
      <c r="Z171" s="35"/>
      <c r="AA171" s="35"/>
      <c r="AB171" s="36" t="s">
        <v>64</v>
      </c>
      <c r="AC171" s="35" t="s">
        <v>133</v>
      </c>
      <c r="AD171" s="35"/>
      <c r="AE171" s="35"/>
      <c r="AF171" s="35"/>
      <c r="AG171" s="35"/>
      <c r="AH171" s="35"/>
      <c r="AI171" s="35"/>
    </row>
    <row r="172" spans="1:35" s="38" customFormat="1" x14ac:dyDescent="0.25">
      <c r="A172" s="35"/>
      <c r="B172" s="35" t="str">
        <f t="shared" si="1"/>
        <v>0.2 Altri ordini di istruzione non universitaria</v>
      </c>
      <c r="C172" s="35"/>
      <c r="D172" s="35"/>
      <c r="E172" s="35"/>
      <c r="F172" s="35"/>
      <c r="G172" s="35"/>
      <c r="H172" s="35"/>
      <c r="I172" s="35"/>
      <c r="J172" s="35"/>
      <c r="K172" s="35"/>
      <c r="L172" s="35"/>
      <c r="M172" s="35"/>
      <c r="N172" s="35"/>
      <c r="O172" s="35"/>
      <c r="P172" s="35"/>
      <c r="Q172" s="35"/>
      <c r="R172" s="35"/>
      <c r="S172" s="35"/>
      <c r="T172" s="35"/>
      <c r="U172" s="35"/>
      <c r="V172" s="35"/>
      <c r="W172" s="35"/>
      <c r="X172" s="35"/>
      <c r="Y172" s="35"/>
      <c r="Z172" s="35"/>
      <c r="AA172" s="35"/>
      <c r="AB172" s="36" t="s">
        <v>66</v>
      </c>
      <c r="AC172" s="35" t="s">
        <v>134</v>
      </c>
      <c r="AD172" s="35"/>
      <c r="AE172" s="35"/>
      <c r="AF172" s="35"/>
      <c r="AG172" s="35"/>
      <c r="AH172" s="35"/>
      <c r="AI172" s="35"/>
    </row>
    <row r="173" spans="1:35" s="38" customFormat="1" x14ac:dyDescent="0.25">
      <c r="A173" s="35"/>
      <c r="B173" s="35" t="str">
        <f t="shared" si="1"/>
        <v>0.4 Istruzione universitaria</v>
      </c>
      <c r="C173" s="35"/>
      <c r="D173" s="35"/>
      <c r="E173" s="35"/>
      <c r="F173" s="35"/>
      <c r="G173" s="35"/>
      <c r="H173" s="35"/>
      <c r="I173" s="35"/>
      <c r="J173" s="35"/>
      <c r="K173" s="35"/>
      <c r="L173" s="35"/>
      <c r="M173" s="35"/>
      <c r="N173" s="35"/>
      <c r="O173" s="35"/>
      <c r="P173" s="35"/>
      <c r="Q173" s="35"/>
      <c r="R173" s="35"/>
      <c r="S173" s="35"/>
      <c r="T173" s="35"/>
      <c r="U173" s="35"/>
      <c r="V173" s="35"/>
      <c r="W173" s="35"/>
      <c r="X173" s="35"/>
      <c r="Y173" s="35"/>
      <c r="Z173" s="35"/>
      <c r="AA173" s="35"/>
      <c r="AB173" s="36" t="s">
        <v>70</v>
      </c>
      <c r="AC173" s="35" t="s">
        <v>135</v>
      </c>
      <c r="AD173" s="35"/>
      <c r="AE173" s="35"/>
      <c r="AF173" s="35"/>
      <c r="AG173" s="35"/>
      <c r="AH173" s="35"/>
      <c r="AI173" s="35"/>
    </row>
    <row r="174" spans="1:35" s="38" customFormat="1" x14ac:dyDescent="0.25">
      <c r="A174" s="35"/>
      <c r="B174" s="35" t="str">
        <f t="shared" si="1"/>
        <v>0.5 Istruzione tecnica superiore</v>
      </c>
      <c r="C174" s="35"/>
      <c r="D174" s="35"/>
      <c r="E174" s="35"/>
      <c r="F174" s="35"/>
      <c r="G174" s="35"/>
      <c r="H174" s="35"/>
      <c r="I174" s="35"/>
      <c r="J174" s="35"/>
      <c r="K174" s="35"/>
      <c r="L174" s="35"/>
      <c r="M174" s="35"/>
      <c r="N174" s="35"/>
      <c r="O174" s="35"/>
      <c r="P174" s="35"/>
      <c r="Q174" s="35"/>
      <c r="R174" s="35"/>
      <c r="S174" s="35"/>
      <c r="T174" s="35"/>
      <c r="U174" s="35"/>
      <c r="V174" s="35"/>
      <c r="W174" s="35"/>
      <c r="X174" s="35"/>
      <c r="Y174" s="35"/>
      <c r="Z174" s="35"/>
      <c r="AA174" s="35"/>
      <c r="AB174" s="36" t="s">
        <v>72</v>
      </c>
      <c r="AC174" s="35" t="s">
        <v>136</v>
      </c>
      <c r="AD174" s="35"/>
      <c r="AE174" s="35"/>
      <c r="AF174" s="35"/>
      <c r="AG174" s="35"/>
      <c r="AH174" s="35"/>
      <c r="AI174" s="35"/>
    </row>
    <row r="175" spans="1:35" s="38" customFormat="1" x14ac:dyDescent="0.25">
      <c r="A175" s="35"/>
      <c r="B175" s="35" t="str">
        <f t="shared" si="1"/>
        <v>0.6 Servizi ausiliari all’istruzione</v>
      </c>
      <c r="C175" s="35"/>
      <c r="D175" s="35"/>
      <c r="E175" s="35"/>
      <c r="F175" s="35"/>
      <c r="G175" s="35"/>
      <c r="H175" s="35"/>
      <c r="I175" s="35"/>
      <c r="J175" s="35"/>
      <c r="K175" s="35"/>
      <c r="L175" s="35"/>
      <c r="M175" s="35"/>
      <c r="N175" s="35"/>
      <c r="O175" s="35"/>
      <c r="P175" s="35"/>
      <c r="Q175" s="35"/>
      <c r="R175" s="35"/>
      <c r="S175" s="35"/>
      <c r="T175" s="35"/>
      <c r="U175" s="35"/>
      <c r="V175" s="35"/>
      <c r="W175" s="35"/>
      <c r="X175" s="35"/>
      <c r="Y175" s="35"/>
      <c r="Z175" s="35"/>
      <c r="AA175" s="35"/>
      <c r="AB175" s="36" t="s">
        <v>74</v>
      </c>
      <c r="AC175" s="35" t="s">
        <v>137</v>
      </c>
      <c r="AD175" s="35"/>
      <c r="AE175" s="35"/>
      <c r="AF175" s="35"/>
      <c r="AG175" s="35"/>
      <c r="AH175" s="35"/>
      <c r="AI175" s="35"/>
    </row>
    <row r="176" spans="1:35" s="38" customFormat="1" x14ac:dyDescent="0.25">
      <c r="A176" s="35"/>
      <c r="B176" s="35" t="str">
        <f t="shared" si="1"/>
        <v>0.7  Diritto allo studio</v>
      </c>
      <c r="C176" s="35"/>
      <c r="D176" s="35"/>
      <c r="E176" s="35"/>
      <c r="F176" s="35"/>
      <c r="G176" s="35"/>
      <c r="H176" s="35"/>
      <c r="I176" s="35"/>
      <c r="J176" s="35"/>
      <c r="K176" s="35"/>
      <c r="L176" s="35"/>
      <c r="M176" s="35"/>
      <c r="N176" s="35"/>
      <c r="O176" s="35"/>
      <c r="P176" s="35"/>
      <c r="Q176" s="35"/>
      <c r="R176" s="35"/>
      <c r="S176" s="35"/>
      <c r="T176" s="35"/>
      <c r="U176" s="35"/>
      <c r="V176" s="35"/>
      <c r="W176" s="35"/>
      <c r="X176" s="35"/>
      <c r="Y176" s="35"/>
      <c r="Z176" s="35"/>
      <c r="AA176" s="35"/>
      <c r="AB176" s="36" t="s">
        <v>119</v>
      </c>
      <c r="AC176" s="35" t="s">
        <v>138</v>
      </c>
      <c r="AD176" s="35"/>
      <c r="AE176" s="35"/>
      <c r="AF176" s="35"/>
      <c r="AG176" s="35"/>
      <c r="AH176" s="35"/>
      <c r="AI176" s="35"/>
    </row>
    <row r="177" spans="1:35" s="38" customFormat="1" x14ac:dyDescent="0.25">
      <c r="A177" s="35"/>
      <c r="B177" s="35" t="str">
        <f t="shared" si="1"/>
        <v>0.1 Valorizzazione dei beni di interesse storico</v>
      </c>
      <c r="C177" s="35"/>
      <c r="D177" s="35"/>
      <c r="E177" s="35"/>
      <c r="F177" s="35"/>
      <c r="G177" s="35"/>
      <c r="H177" s="35"/>
      <c r="I177" s="35"/>
      <c r="J177" s="35"/>
      <c r="K177" s="35"/>
      <c r="L177" s="35"/>
      <c r="M177" s="35"/>
      <c r="N177" s="35"/>
      <c r="O177" s="35"/>
      <c r="P177" s="35"/>
      <c r="Q177" s="35"/>
      <c r="R177" s="35"/>
      <c r="S177" s="35"/>
      <c r="T177" s="35"/>
      <c r="U177" s="35"/>
      <c r="V177" s="35"/>
      <c r="W177" s="35"/>
      <c r="X177" s="35"/>
      <c r="Y177" s="35"/>
      <c r="Z177" s="35"/>
      <c r="AA177" s="35"/>
      <c r="AB177" s="36" t="s">
        <v>64</v>
      </c>
      <c r="AC177" s="35" t="s">
        <v>139</v>
      </c>
      <c r="AD177" s="35"/>
      <c r="AE177" s="35"/>
      <c r="AF177" s="35"/>
      <c r="AG177" s="35"/>
      <c r="AH177" s="35"/>
      <c r="AI177" s="35"/>
    </row>
    <row r="178" spans="1:35" s="38" customFormat="1" x14ac:dyDescent="0.25">
      <c r="A178" s="35"/>
      <c r="B178" s="35" t="str">
        <f t="shared" si="1"/>
        <v>0.2 Attività culturali e interventi diversi nel settore culturale</v>
      </c>
      <c r="C178" s="35"/>
      <c r="D178" s="35"/>
      <c r="E178" s="35"/>
      <c r="F178" s="35"/>
      <c r="G178" s="35"/>
      <c r="H178" s="35"/>
      <c r="I178" s="35"/>
      <c r="J178" s="35"/>
      <c r="K178" s="35"/>
      <c r="L178" s="35"/>
      <c r="M178" s="35"/>
      <c r="N178" s="35"/>
      <c r="O178" s="35"/>
      <c r="P178" s="35"/>
      <c r="Q178" s="35"/>
      <c r="R178" s="35"/>
      <c r="S178" s="35"/>
      <c r="T178" s="35"/>
      <c r="U178" s="35"/>
      <c r="V178" s="35"/>
      <c r="W178" s="35"/>
      <c r="X178" s="35"/>
      <c r="Y178" s="35"/>
      <c r="Z178" s="35"/>
      <c r="AA178" s="35"/>
      <c r="AB178" s="36" t="s">
        <v>66</v>
      </c>
      <c r="AC178" s="35" t="s">
        <v>140</v>
      </c>
      <c r="AD178" s="35"/>
      <c r="AE178" s="35"/>
      <c r="AF178" s="35"/>
      <c r="AG178" s="35"/>
      <c r="AH178" s="35"/>
      <c r="AI178" s="35"/>
    </row>
    <row r="179" spans="1:35" s="38" customFormat="1" x14ac:dyDescent="0.25">
      <c r="A179" s="35"/>
      <c r="B179" s="35" t="str">
        <f t="shared" si="1"/>
        <v>0.1 Sport e tempo libero</v>
      </c>
      <c r="C179" s="35"/>
      <c r="D179" s="35"/>
      <c r="E179" s="35"/>
      <c r="F179" s="35"/>
      <c r="G179" s="35"/>
      <c r="H179" s="35"/>
      <c r="I179" s="35"/>
      <c r="J179" s="35"/>
      <c r="K179" s="35"/>
      <c r="L179" s="35"/>
      <c r="M179" s="35"/>
      <c r="N179" s="35"/>
      <c r="O179" s="35"/>
      <c r="P179" s="35"/>
      <c r="Q179" s="35"/>
      <c r="R179" s="35"/>
      <c r="S179" s="35"/>
      <c r="T179" s="35"/>
      <c r="U179" s="35"/>
      <c r="V179" s="35"/>
      <c r="W179" s="35"/>
      <c r="X179" s="35"/>
      <c r="Y179" s="35"/>
      <c r="Z179" s="35"/>
      <c r="AA179" s="35"/>
      <c r="AB179" s="36" t="s">
        <v>64</v>
      </c>
      <c r="AC179" s="35" t="s">
        <v>141</v>
      </c>
      <c r="AD179" s="35"/>
      <c r="AE179" s="35"/>
      <c r="AF179" s="35"/>
      <c r="AG179" s="35"/>
      <c r="AH179" s="35"/>
      <c r="AI179" s="35"/>
    </row>
    <row r="180" spans="1:35" s="38" customFormat="1" x14ac:dyDescent="0.25">
      <c r="A180" s="35"/>
      <c r="B180" s="35" t="str">
        <f t="shared" si="1"/>
        <v>0.2 Giovani</v>
      </c>
      <c r="C180" s="35"/>
      <c r="D180" s="35"/>
      <c r="E180" s="35"/>
      <c r="F180" s="35"/>
      <c r="G180" s="35"/>
      <c r="H180" s="35"/>
      <c r="I180" s="35"/>
      <c r="J180" s="35"/>
      <c r="K180" s="35"/>
      <c r="L180" s="35"/>
      <c r="M180" s="35"/>
      <c r="N180" s="35"/>
      <c r="O180" s="35"/>
      <c r="P180" s="35"/>
      <c r="Q180" s="35"/>
      <c r="R180" s="35"/>
      <c r="S180" s="35"/>
      <c r="T180" s="35"/>
      <c r="U180" s="35"/>
      <c r="V180" s="35"/>
      <c r="W180" s="35"/>
      <c r="X180" s="35"/>
      <c r="Y180" s="35"/>
      <c r="Z180" s="35"/>
      <c r="AA180" s="35"/>
      <c r="AB180" s="36" t="s">
        <v>66</v>
      </c>
      <c r="AC180" s="35" t="s">
        <v>142</v>
      </c>
      <c r="AD180" s="35"/>
      <c r="AE180" s="35"/>
      <c r="AF180" s="35"/>
      <c r="AG180" s="35"/>
      <c r="AH180" s="35"/>
      <c r="AI180" s="35"/>
    </row>
    <row r="181" spans="1:35" s="38" customFormat="1" x14ac:dyDescent="0.25">
      <c r="A181" s="35"/>
      <c r="B181" s="35" t="str">
        <f t="shared" si="1"/>
        <v>0.1 Sviluppo e valorizzazione del turismo</v>
      </c>
      <c r="C181" s="35"/>
      <c r="D181" s="35"/>
      <c r="E181" s="35"/>
      <c r="F181" s="35"/>
      <c r="G181" s="35"/>
      <c r="H181" s="35"/>
      <c r="I181" s="35"/>
      <c r="J181" s="35"/>
      <c r="K181" s="35"/>
      <c r="L181" s="35"/>
      <c r="M181" s="35"/>
      <c r="N181" s="35"/>
      <c r="O181" s="35"/>
      <c r="P181" s="35"/>
      <c r="Q181" s="35"/>
      <c r="R181" s="35"/>
      <c r="S181" s="35"/>
      <c r="T181" s="35"/>
      <c r="U181" s="35"/>
      <c r="V181" s="35"/>
      <c r="W181" s="35"/>
      <c r="X181" s="35"/>
      <c r="Y181" s="35"/>
      <c r="Z181" s="35"/>
      <c r="AA181" s="35"/>
      <c r="AB181" s="36" t="s">
        <v>64</v>
      </c>
      <c r="AC181" s="35" t="s">
        <v>143</v>
      </c>
      <c r="AD181" s="35"/>
      <c r="AE181" s="35"/>
      <c r="AF181" s="35"/>
      <c r="AG181" s="35"/>
      <c r="AH181" s="35"/>
      <c r="AI181" s="35"/>
    </row>
    <row r="182" spans="1:35" s="38" customFormat="1" x14ac:dyDescent="0.25">
      <c r="A182" s="35"/>
      <c r="B182" s="35" t="str">
        <f t="shared" si="1"/>
        <v>0.1  Urbanistica e assetto del territorio</v>
      </c>
      <c r="C182" s="35"/>
      <c r="D182" s="35"/>
      <c r="E182" s="35"/>
      <c r="F182" s="35"/>
      <c r="G182" s="35"/>
      <c r="H182" s="35"/>
      <c r="I182" s="35"/>
      <c r="J182" s="35"/>
      <c r="K182" s="35"/>
      <c r="L182" s="35"/>
      <c r="M182" s="35"/>
      <c r="N182" s="35"/>
      <c r="O182" s="35"/>
      <c r="P182" s="35"/>
      <c r="Q182" s="35"/>
      <c r="R182" s="35"/>
      <c r="S182" s="35"/>
      <c r="T182" s="35"/>
      <c r="U182" s="35"/>
      <c r="V182" s="35"/>
      <c r="W182" s="35"/>
      <c r="X182" s="35"/>
      <c r="Y182" s="35"/>
      <c r="Z182" s="35"/>
      <c r="AA182" s="35"/>
      <c r="AB182" s="36" t="s">
        <v>128</v>
      </c>
      <c r="AC182" s="35" t="s">
        <v>144</v>
      </c>
      <c r="AD182" s="35"/>
      <c r="AE182" s="35"/>
      <c r="AF182" s="35"/>
      <c r="AG182" s="35"/>
      <c r="AH182" s="35"/>
      <c r="AI182" s="35"/>
    </row>
    <row r="183" spans="1:35" s="38" customFormat="1" x14ac:dyDescent="0.25">
      <c r="A183" s="35"/>
      <c r="B183" s="35" t="str">
        <f t="shared" si="1"/>
        <v>0.2 Edilizia residenziale pubblica e locale e piani di edilizia economico-popolare</v>
      </c>
      <c r="C183" s="35"/>
      <c r="D183" s="35"/>
      <c r="E183" s="35"/>
      <c r="F183" s="35"/>
      <c r="G183" s="35"/>
      <c r="H183" s="35"/>
      <c r="I183" s="35"/>
      <c r="J183" s="35"/>
      <c r="K183" s="35"/>
      <c r="L183" s="35"/>
      <c r="M183" s="35"/>
      <c r="N183" s="35"/>
      <c r="O183" s="35"/>
      <c r="P183" s="35"/>
      <c r="Q183" s="35"/>
      <c r="R183" s="35"/>
      <c r="S183" s="35"/>
      <c r="T183" s="35"/>
      <c r="U183" s="35"/>
      <c r="V183" s="35"/>
      <c r="W183" s="35"/>
      <c r="X183" s="35"/>
      <c r="Y183" s="35"/>
      <c r="Z183" s="35"/>
      <c r="AA183" s="35"/>
      <c r="AB183" s="36" t="s">
        <v>66</v>
      </c>
      <c r="AC183" s="35" t="s">
        <v>145</v>
      </c>
      <c r="AD183" s="35"/>
      <c r="AE183" s="35"/>
      <c r="AF183" s="35"/>
      <c r="AG183" s="35"/>
      <c r="AH183" s="35"/>
      <c r="AI183" s="35"/>
    </row>
    <row r="184" spans="1:35" s="38" customFormat="1" x14ac:dyDescent="0.25">
      <c r="A184" s="35"/>
      <c r="B184" s="35" t="str">
        <f t="shared" si="1"/>
        <v>0.1 Difesa del suolo</v>
      </c>
      <c r="C184" s="35"/>
      <c r="D184" s="35"/>
      <c r="E184" s="35"/>
      <c r="F184" s="35"/>
      <c r="G184" s="35"/>
      <c r="H184" s="35"/>
      <c r="I184" s="35"/>
      <c r="J184" s="35"/>
      <c r="K184" s="35"/>
      <c r="L184" s="35"/>
      <c r="M184" s="35"/>
      <c r="N184" s="35"/>
      <c r="O184" s="35"/>
      <c r="P184" s="35"/>
      <c r="Q184" s="35"/>
      <c r="R184" s="35"/>
      <c r="S184" s="35"/>
      <c r="T184" s="35"/>
      <c r="U184" s="35"/>
      <c r="V184" s="35"/>
      <c r="W184" s="35"/>
      <c r="X184" s="35"/>
      <c r="Y184" s="35"/>
      <c r="Z184" s="35"/>
      <c r="AA184" s="35"/>
      <c r="AB184" s="36" t="s">
        <v>64</v>
      </c>
      <c r="AC184" s="35" t="s">
        <v>146</v>
      </c>
      <c r="AD184" s="35"/>
      <c r="AE184" s="35"/>
      <c r="AF184" s="35"/>
      <c r="AG184" s="35"/>
      <c r="AH184" s="35"/>
      <c r="AI184" s="35"/>
    </row>
    <row r="185" spans="1:35" s="38" customFormat="1" x14ac:dyDescent="0.25">
      <c r="A185" s="35"/>
      <c r="B185" s="35" t="str">
        <f t="shared" si="1"/>
        <v>0.2 Tutela, valorizzazione e recupero ambientale</v>
      </c>
      <c r="C185" s="35"/>
      <c r="D185" s="35"/>
      <c r="E185" s="35"/>
      <c r="F185" s="35"/>
      <c r="G185" s="35"/>
      <c r="H185" s="35"/>
      <c r="I185" s="35"/>
      <c r="J185" s="35"/>
      <c r="K185" s="35"/>
      <c r="L185" s="35"/>
      <c r="M185" s="35"/>
      <c r="N185" s="35"/>
      <c r="O185" s="35"/>
      <c r="P185" s="35"/>
      <c r="Q185" s="35"/>
      <c r="R185" s="35"/>
      <c r="S185" s="35"/>
      <c r="T185" s="35"/>
      <c r="U185" s="35"/>
      <c r="V185" s="35"/>
      <c r="W185" s="35"/>
      <c r="X185" s="35"/>
      <c r="Y185" s="35"/>
      <c r="Z185" s="35"/>
      <c r="AA185" s="35"/>
      <c r="AB185" s="36" t="s">
        <v>66</v>
      </c>
      <c r="AC185" s="35" t="s">
        <v>147</v>
      </c>
      <c r="AD185" s="35"/>
      <c r="AE185" s="35"/>
      <c r="AF185" s="35"/>
      <c r="AG185" s="35"/>
      <c r="AH185" s="35"/>
      <c r="AI185" s="35"/>
    </row>
    <row r="186" spans="1:35" s="38" customFormat="1" x14ac:dyDescent="0.25">
      <c r="A186" s="35"/>
      <c r="B186" s="35" t="str">
        <f t="shared" si="1"/>
        <v>0.3 Rifiuti</v>
      </c>
      <c r="C186" s="35"/>
      <c r="D186" s="35"/>
      <c r="E186" s="35"/>
      <c r="F186" s="35"/>
      <c r="G186" s="35"/>
      <c r="H186" s="35"/>
      <c r="I186" s="35"/>
      <c r="J186" s="35"/>
      <c r="K186" s="35"/>
      <c r="L186" s="35"/>
      <c r="M186" s="35"/>
      <c r="N186" s="35"/>
      <c r="O186" s="35"/>
      <c r="P186" s="35"/>
      <c r="Q186" s="35"/>
      <c r="R186" s="35"/>
      <c r="S186" s="35"/>
      <c r="T186" s="35"/>
      <c r="U186" s="35"/>
      <c r="V186" s="35"/>
      <c r="W186" s="35"/>
      <c r="X186" s="35"/>
      <c r="Y186" s="35"/>
      <c r="Z186" s="35"/>
      <c r="AA186" s="35"/>
      <c r="AB186" s="36" t="s">
        <v>68</v>
      </c>
      <c r="AC186" s="35" t="s">
        <v>148</v>
      </c>
      <c r="AD186" s="35"/>
      <c r="AE186" s="35"/>
      <c r="AF186" s="35"/>
      <c r="AG186" s="35"/>
      <c r="AH186" s="35"/>
      <c r="AI186" s="35"/>
    </row>
    <row r="187" spans="1:35" s="38" customFormat="1" x14ac:dyDescent="0.25">
      <c r="A187" s="35"/>
      <c r="B187" s="35" t="str">
        <f t="shared" si="1"/>
        <v>0.4 Servizio idrico integrato</v>
      </c>
      <c r="C187" s="35"/>
      <c r="D187" s="35"/>
      <c r="E187" s="35"/>
      <c r="F187" s="35"/>
      <c r="G187" s="35"/>
      <c r="H187" s="35"/>
      <c r="I187" s="35"/>
      <c r="J187" s="35"/>
      <c r="K187" s="35"/>
      <c r="L187" s="35"/>
      <c r="M187" s="35"/>
      <c r="N187" s="35"/>
      <c r="O187" s="35"/>
      <c r="P187" s="35"/>
      <c r="Q187" s="35"/>
      <c r="R187" s="35"/>
      <c r="S187" s="35"/>
      <c r="T187" s="35"/>
      <c r="U187" s="35"/>
      <c r="V187" s="35"/>
      <c r="W187" s="35"/>
      <c r="X187" s="35"/>
      <c r="Y187" s="35"/>
      <c r="Z187" s="35"/>
      <c r="AA187" s="35"/>
      <c r="AB187" s="36" t="s">
        <v>70</v>
      </c>
      <c r="AC187" s="35" t="s">
        <v>149</v>
      </c>
      <c r="AD187" s="35"/>
      <c r="AE187" s="35"/>
      <c r="AF187" s="35"/>
      <c r="AG187" s="35"/>
      <c r="AH187" s="35"/>
      <c r="AI187" s="35"/>
    </row>
    <row r="188" spans="1:35" s="38" customFormat="1" x14ac:dyDescent="0.25">
      <c r="A188" s="35"/>
      <c r="B188" s="35" t="str">
        <f t="shared" si="1"/>
        <v>0.5 Aree protette, parchi naturali, protezione naturalistica e forestazione</v>
      </c>
      <c r="C188" s="35"/>
      <c r="D188" s="35"/>
      <c r="E188" s="35"/>
      <c r="F188" s="35"/>
      <c r="G188" s="35"/>
      <c r="H188" s="35"/>
      <c r="I188" s="35"/>
      <c r="J188" s="35"/>
      <c r="K188" s="35"/>
      <c r="L188" s="35"/>
      <c r="M188" s="35"/>
      <c r="N188" s="35"/>
      <c r="O188" s="35"/>
      <c r="P188" s="35"/>
      <c r="Q188" s="35"/>
      <c r="R188" s="35"/>
      <c r="S188" s="35"/>
      <c r="T188" s="35"/>
      <c r="U188" s="35"/>
      <c r="V188" s="35"/>
      <c r="W188" s="35"/>
      <c r="X188" s="35"/>
      <c r="Y188" s="35"/>
      <c r="Z188" s="35"/>
      <c r="AA188" s="35"/>
      <c r="AB188" s="36" t="s">
        <v>72</v>
      </c>
      <c r="AC188" s="35" t="s">
        <v>150</v>
      </c>
      <c r="AD188" s="35"/>
      <c r="AE188" s="35"/>
      <c r="AF188" s="35"/>
      <c r="AG188" s="35"/>
      <c r="AH188" s="35"/>
      <c r="AI188" s="35"/>
    </row>
    <row r="189" spans="1:35" s="38" customFormat="1" x14ac:dyDescent="0.25">
      <c r="A189" s="35"/>
      <c r="B189" s="35" t="str">
        <f t="shared" si="1"/>
        <v>0.6 Tutela e valorizzazione delle risorse idriche</v>
      </c>
      <c r="C189" s="35"/>
      <c r="D189" s="35"/>
      <c r="E189" s="35"/>
      <c r="F189" s="35"/>
      <c r="G189" s="35"/>
      <c r="H189" s="35"/>
      <c r="I189" s="35"/>
      <c r="J189" s="35"/>
      <c r="K189" s="35"/>
      <c r="L189" s="35"/>
      <c r="M189" s="35"/>
      <c r="N189" s="35"/>
      <c r="O189" s="35"/>
      <c r="P189" s="35"/>
      <c r="Q189" s="35"/>
      <c r="R189" s="35"/>
      <c r="S189" s="35"/>
      <c r="T189" s="35"/>
      <c r="U189" s="35"/>
      <c r="V189" s="35"/>
      <c r="W189" s="35"/>
      <c r="X189" s="35"/>
      <c r="Y189" s="35"/>
      <c r="Z189" s="35"/>
      <c r="AA189" s="35"/>
      <c r="AB189" s="36" t="s">
        <v>74</v>
      </c>
      <c r="AC189" s="35" t="s">
        <v>151</v>
      </c>
      <c r="AD189" s="35"/>
      <c r="AE189" s="35"/>
      <c r="AF189" s="35"/>
      <c r="AG189" s="35"/>
      <c r="AH189" s="35"/>
      <c r="AI189" s="35"/>
    </row>
    <row r="190" spans="1:35" s="38" customFormat="1" x14ac:dyDescent="0.25">
      <c r="A190" s="35"/>
      <c r="B190" s="35" t="str">
        <f t="shared" si="1"/>
        <v>0.7 Sviluppo sostenibile territorio montano piccoli Comuni</v>
      </c>
      <c r="C190" s="35"/>
      <c r="D190" s="35"/>
      <c r="E190" s="35"/>
      <c r="F190" s="35"/>
      <c r="G190" s="35"/>
      <c r="H190" s="35"/>
      <c r="I190" s="35"/>
      <c r="J190" s="35"/>
      <c r="K190" s="35"/>
      <c r="L190" s="35"/>
      <c r="M190" s="35"/>
      <c r="N190" s="35"/>
      <c r="O190" s="35"/>
      <c r="P190" s="35"/>
      <c r="Q190" s="35"/>
      <c r="R190" s="35"/>
      <c r="S190" s="35"/>
      <c r="T190" s="35"/>
      <c r="U190" s="35"/>
      <c r="V190" s="35"/>
      <c r="W190" s="35"/>
      <c r="X190" s="35"/>
      <c r="Y190" s="35"/>
      <c r="Z190" s="35"/>
      <c r="AA190" s="35"/>
      <c r="AB190" s="36" t="s">
        <v>76</v>
      </c>
      <c r="AC190" s="35" t="s">
        <v>152</v>
      </c>
      <c r="AD190" s="35"/>
      <c r="AE190" s="35"/>
      <c r="AF190" s="35"/>
      <c r="AG190" s="35"/>
      <c r="AH190" s="35"/>
      <c r="AI190" s="35"/>
    </row>
    <row r="191" spans="1:35" s="38" customFormat="1" x14ac:dyDescent="0.25">
      <c r="A191" s="35"/>
      <c r="B191" s="35" t="str">
        <f t="shared" si="1"/>
        <v>0.8 Qualità dell'aria e riduzione dell'inquinamento</v>
      </c>
      <c r="C191" s="35"/>
      <c r="D191" s="35"/>
      <c r="E191" s="35"/>
      <c r="F191" s="35"/>
      <c r="G191" s="35"/>
      <c r="H191" s="35"/>
      <c r="I191" s="35"/>
      <c r="J191" s="35"/>
      <c r="K191" s="35"/>
      <c r="L191" s="35"/>
      <c r="M191" s="35"/>
      <c r="N191" s="35"/>
      <c r="O191" s="35"/>
      <c r="P191" s="35"/>
      <c r="Q191" s="35"/>
      <c r="R191" s="35"/>
      <c r="S191" s="35"/>
      <c r="T191" s="35"/>
      <c r="U191" s="35"/>
      <c r="V191" s="35"/>
      <c r="W191" s="35"/>
      <c r="X191" s="35"/>
      <c r="Y191" s="35"/>
      <c r="Z191" s="35"/>
      <c r="AA191" s="35"/>
      <c r="AB191" s="36" t="s">
        <v>78</v>
      </c>
      <c r="AC191" s="35" t="s">
        <v>153</v>
      </c>
      <c r="AD191" s="35"/>
      <c r="AE191" s="35"/>
      <c r="AF191" s="35"/>
      <c r="AG191" s="35"/>
      <c r="AH191" s="35"/>
      <c r="AI191" s="35"/>
    </row>
    <row r="192" spans="1:35" s="38" customFormat="1" x14ac:dyDescent="0.25">
      <c r="A192" s="35"/>
      <c r="B192" s="35" t="str">
        <f t="shared" si="1"/>
        <v>0.1 Trasporto ferroviario</v>
      </c>
      <c r="C192" s="35"/>
      <c r="D192" s="35"/>
      <c r="E192" s="35"/>
      <c r="F192" s="35"/>
      <c r="G192" s="35"/>
      <c r="H192" s="35"/>
      <c r="I192" s="35"/>
      <c r="J192" s="35"/>
      <c r="K192" s="35"/>
      <c r="L192" s="35"/>
      <c r="M192" s="35"/>
      <c r="N192" s="35"/>
      <c r="O192" s="35"/>
      <c r="P192" s="35"/>
      <c r="Q192" s="35"/>
      <c r="R192" s="35"/>
      <c r="S192" s="35"/>
      <c r="T192" s="35"/>
      <c r="U192" s="35"/>
      <c r="V192" s="35"/>
      <c r="W192" s="35"/>
      <c r="X192" s="35"/>
      <c r="Y192" s="35"/>
      <c r="Z192" s="35"/>
      <c r="AA192" s="35"/>
      <c r="AB192" s="36" t="s">
        <v>64</v>
      </c>
      <c r="AC192" s="35" t="s">
        <v>154</v>
      </c>
      <c r="AD192" s="35"/>
      <c r="AE192" s="35"/>
      <c r="AF192" s="35"/>
      <c r="AG192" s="35"/>
      <c r="AH192" s="35"/>
      <c r="AI192" s="35"/>
    </row>
    <row r="193" spans="1:35" s="38" customFormat="1" x14ac:dyDescent="0.25">
      <c r="A193" s="35"/>
      <c r="B193" s="35" t="str">
        <f t="shared" si="1"/>
        <v>0.2 Trasporto pubblico locale</v>
      </c>
      <c r="C193" s="35"/>
      <c r="D193" s="35"/>
      <c r="E193" s="35"/>
      <c r="F193" s="35"/>
      <c r="G193" s="35"/>
      <c r="H193" s="35"/>
      <c r="I193" s="35"/>
      <c r="J193" s="35"/>
      <c r="K193" s="35"/>
      <c r="L193" s="35"/>
      <c r="M193" s="35"/>
      <c r="N193" s="35"/>
      <c r="O193" s="35"/>
      <c r="P193" s="35"/>
      <c r="Q193" s="35"/>
      <c r="R193" s="35"/>
      <c r="S193" s="35"/>
      <c r="T193" s="35"/>
      <c r="U193" s="35"/>
      <c r="V193" s="35"/>
      <c r="W193" s="35"/>
      <c r="X193" s="35"/>
      <c r="Y193" s="35"/>
      <c r="Z193" s="35"/>
      <c r="AA193" s="35"/>
      <c r="AB193" s="36" t="s">
        <v>66</v>
      </c>
      <c r="AC193" s="35" t="s">
        <v>155</v>
      </c>
      <c r="AD193" s="35"/>
      <c r="AE193" s="35"/>
      <c r="AF193" s="35"/>
      <c r="AG193" s="35"/>
      <c r="AH193" s="35"/>
      <c r="AI193" s="35"/>
    </row>
    <row r="194" spans="1:35" s="38" customFormat="1" x14ac:dyDescent="0.25">
      <c r="A194" s="35"/>
      <c r="B194" s="35" t="str">
        <f t="shared" si="1"/>
        <v>0.3 Trasporto per vie d'acqua</v>
      </c>
      <c r="C194" s="35"/>
      <c r="D194" s="35"/>
      <c r="E194" s="35"/>
      <c r="F194" s="35"/>
      <c r="G194" s="35"/>
      <c r="H194" s="35"/>
      <c r="I194" s="35"/>
      <c r="J194" s="35"/>
      <c r="K194" s="35"/>
      <c r="L194" s="35"/>
      <c r="M194" s="35"/>
      <c r="N194" s="35"/>
      <c r="O194" s="35"/>
      <c r="P194" s="35"/>
      <c r="Q194" s="35"/>
      <c r="R194" s="35"/>
      <c r="S194" s="35"/>
      <c r="T194" s="35"/>
      <c r="U194" s="35"/>
      <c r="V194" s="35"/>
      <c r="W194" s="35"/>
      <c r="X194" s="35"/>
      <c r="Y194" s="35"/>
      <c r="Z194" s="35"/>
      <c r="AA194" s="35"/>
      <c r="AB194" s="36" t="s">
        <v>68</v>
      </c>
      <c r="AC194" s="35" t="s">
        <v>156</v>
      </c>
      <c r="AD194" s="35"/>
      <c r="AE194" s="35"/>
      <c r="AF194" s="35"/>
      <c r="AG194" s="35"/>
      <c r="AH194" s="35"/>
      <c r="AI194" s="35"/>
    </row>
    <row r="195" spans="1:35" s="38" customFormat="1" x14ac:dyDescent="0.25">
      <c r="A195" s="35"/>
      <c r="B195" s="35" t="str">
        <f t="shared" si="1"/>
        <v>0.4 Altre modalità di trasporto</v>
      </c>
      <c r="C195" s="35"/>
      <c r="D195" s="35"/>
      <c r="E195" s="35"/>
      <c r="F195" s="35"/>
      <c r="G195" s="35"/>
      <c r="H195" s="35"/>
      <c r="I195" s="35"/>
      <c r="J195" s="35"/>
      <c r="K195" s="35"/>
      <c r="L195" s="35"/>
      <c r="M195" s="35"/>
      <c r="N195" s="35"/>
      <c r="O195" s="35"/>
      <c r="P195" s="35"/>
      <c r="Q195" s="35"/>
      <c r="R195" s="35"/>
      <c r="S195" s="35"/>
      <c r="T195" s="35"/>
      <c r="U195" s="35"/>
      <c r="V195" s="35"/>
      <c r="W195" s="35"/>
      <c r="X195" s="35"/>
      <c r="Y195" s="35"/>
      <c r="Z195" s="35"/>
      <c r="AA195" s="35"/>
      <c r="AB195" s="36" t="s">
        <v>70</v>
      </c>
      <c r="AC195" s="35" t="s">
        <v>157</v>
      </c>
      <c r="AD195" s="35"/>
      <c r="AE195" s="35"/>
      <c r="AF195" s="35"/>
      <c r="AG195" s="35"/>
      <c r="AH195" s="35"/>
      <c r="AI195" s="35"/>
    </row>
    <row r="196" spans="1:35" s="38" customFormat="1" x14ac:dyDescent="0.25">
      <c r="A196" s="35"/>
      <c r="B196" s="35" t="str">
        <f t="shared" si="1"/>
        <v>0.5  Viabilità e infrastrutture stradali</v>
      </c>
      <c r="C196" s="35"/>
      <c r="D196" s="35"/>
      <c r="E196" s="35"/>
      <c r="F196" s="35"/>
      <c r="G196" s="35"/>
      <c r="H196" s="35"/>
      <c r="I196" s="35"/>
      <c r="J196" s="35"/>
      <c r="K196" s="35"/>
      <c r="L196" s="35"/>
      <c r="M196" s="35"/>
      <c r="N196" s="35"/>
      <c r="O196" s="35"/>
      <c r="P196" s="35"/>
      <c r="Q196" s="35"/>
      <c r="R196" s="35"/>
      <c r="S196" s="35"/>
      <c r="T196" s="35"/>
      <c r="U196" s="35"/>
      <c r="V196" s="35"/>
      <c r="W196" s="35"/>
      <c r="X196" s="35"/>
      <c r="Y196" s="35"/>
      <c r="Z196" s="35"/>
      <c r="AA196" s="35"/>
      <c r="AB196" s="36" t="s">
        <v>158</v>
      </c>
      <c r="AC196" s="35" t="s">
        <v>159</v>
      </c>
      <c r="AD196" s="35"/>
      <c r="AE196" s="35"/>
      <c r="AF196" s="35"/>
      <c r="AG196" s="35"/>
      <c r="AH196" s="35"/>
      <c r="AI196" s="35"/>
    </row>
    <row r="197" spans="1:35" s="38" customFormat="1" x14ac:dyDescent="0.25">
      <c r="A197" s="35"/>
      <c r="B197" s="35" t="str">
        <f t="shared" si="1"/>
        <v>0.1  Sistema di protezione civile</v>
      </c>
      <c r="C197" s="35"/>
      <c r="D197" s="35"/>
      <c r="E197" s="35"/>
      <c r="F197" s="35"/>
      <c r="G197" s="35"/>
      <c r="H197" s="35"/>
      <c r="I197" s="35"/>
      <c r="J197" s="35"/>
      <c r="K197" s="35"/>
      <c r="L197" s="35"/>
      <c r="M197" s="35"/>
      <c r="N197" s="35"/>
      <c r="O197" s="35"/>
      <c r="P197" s="35"/>
      <c r="Q197" s="35"/>
      <c r="R197" s="35"/>
      <c r="S197" s="35"/>
      <c r="T197" s="35"/>
      <c r="U197" s="35"/>
      <c r="V197" s="35"/>
      <c r="W197" s="35"/>
      <c r="X197" s="35"/>
      <c r="Y197" s="35"/>
      <c r="Z197" s="35"/>
      <c r="AA197" s="35"/>
      <c r="AB197" s="36" t="s">
        <v>128</v>
      </c>
      <c r="AC197" s="35" t="s">
        <v>160</v>
      </c>
      <c r="AD197" s="35"/>
      <c r="AE197" s="35"/>
      <c r="AF197" s="35"/>
      <c r="AG197" s="35"/>
      <c r="AH197" s="35"/>
      <c r="AI197" s="35"/>
    </row>
    <row r="198" spans="1:35" s="38" customFormat="1" x14ac:dyDescent="0.25">
      <c r="A198" s="35"/>
      <c r="B198" s="35" t="str">
        <f t="shared" si="1"/>
        <v>0.2   Interventi a seguito di calamità naturali</v>
      </c>
      <c r="C198" s="35"/>
      <c r="D198" s="35"/>
      <c r="E198" s="35"/>
      <c r="F198" s="35"/>
      <c r="G198" s="35"/>
      <c r="H198" s="35"/>
      <c r="I198" s="35"/>
      <c r="J198" s="35"/>
      <c r="K198" s="35"/>
      <c r="L198" s="35"/>
      <c r="M198" s="35"/>
      <c r="N198" s="35"/>
      <c r="O198" s="35"/>
      <c r="P198" s="35"/>
      <c r="Q198" s="35"/>
      <c r="R198" s="35"/>
      <c r="S198" s="35"/>
      <c r="T198" s="35"/>
      <c r="U198" s="35"/>
      <c r="V198" s="35"/>
      <c r="W198" s="35"/>
      <c r="X198" s="35"/>
      <c r="Y198" s="35"/>
      <c r="Z198" s="35"/>
      <c r="AA198" s="35"/>
      <c r="AB198" s="36" t="s">
        <v>113</v>
      </c>
      <c r="AC198" s="35" t="s">
        <v>161</v>
      </c>
      <c r="AD198" s="35"/>
      <c r="AE198" s="35"/>
      <c r="AF198" s="35"/>
      <c r="AG198" s="35"/>
      <c r="AH198" s="35"/>
      <c r="AI198" s="35"/>
    </row>
    <row r="199" spans="1:35" s="38" customFormat="1" x14ac:dyDescent="0.25">
      <c r="A199" s="35"/>
      <c r="B199" s="35" t="str">
        <f t="shared" si="1"/>
        <v>0.1   Interventi per l'infanzia e i minori e per asili nido</v>
      </c>
      <c r="C199" s="35"/>
      <c r="D199" s="35"/>
      <c r="E199" s="35"/>
      <c r="F199" s="35"/>
      <c r="G199" s="35"/>
      <c r="H199" s="35"/>
      <c r="I199" s="35"/>
      <c r="J199" s="35"/>
      <c r="K199" s="35"/>
      <c r="L199" s="35"/>
      <c r="M199" s="35"/>
      <c r="N199" s="35"/>
      <c r="O199" s="35"/>
      <c r="P199" s="35"/>
      <c r="Q199" s="35"/>
      <c r="R199" s="35"/>
      <c r="S199" s="35"/>
      <c r="T199" s="35"/>
      <c r="U199" s="35"/>
      <c r="V199" s="35"/>
      <c r="W199" s="35"/>
      <c r="X199" s="35"/>
      <c r="Y199" s="35"/>
      <c r="Z199" s="35"/>
      <c r="AA199" s="35"/>
      <c r="AB199" s="36" t="s">
        <v>111</v>
      </c>
      <c r="AC199" s="35" t="s">
        <v>162</v>
      </c>
      <c r="AD199" s="35"/>
      <c r="AE199" s="35"/>
      <c r="AF199" s="35"/>
      <c r="AG199" s="35"/>
      <c r="AH199" s="35"/>
      <c r="AI199" s="35"/>
    </row>
    <row r="200" spans="1:35" s="38" customFormat="1" x14ac:dyDescent="0.25">
      <c r="A200" s="35"/>
      <c r="B200" s="35" t="str">
        <f t="shared" si="1"/>
        <v>0.2  Interventi per la disabilità</v>
      </c>
      <c r="C200" s="35"/>
      <c r="D200" s="35"/>
      <c r="E200" s="35"/>
      <c r="F200" s="35"/>
      <c r="G200" s="35"/>
      <c r="H200" s="35"/>
      <c r="I200" s="35"/>
      <c r="J200" s="35"/>
      <c r="K200" s="35"/>
      <c r="L200" s="35"/>
      <c r="M200" s="35"/>
      <c r="N200" s="35"/>
      <c r="O200" s="35"/>
      <c r="P200" s="35"/>
      <c r="Q200" s="35"/>
      <c r="R200" s="35"/>
      <c r="S200" s="35"/>
      <c r="T200" s="35"/>
      <c r="U200" s="35"/>
      <c r="V200" s="35"/>
      <c r="W200" s="35"/>
      <c r="X200" s="35"/>
      <c r="Y200" s="35"/>
      <c r="Z200" s="35"/>
      <c r="AA200" s="35"/>
      <c r="AB200" s="36" t="s">
        <v>163</v>
      </c>
      <c r="AC200" s="35" t="s">
        <v>164</v>
      </c>
      <c r="AD200" s="35"/>
      <c r="AE200" s="35"/>
      <c r="AF200" s="35"/>
      <c r="AG200" s="35"/>
      <c r="AH200" s="35"/>
      <c r="AI200" s="35"/>
    </row>
    <row r="201" spans="1:35" s="38" customFormat="1" x14ac:dyDescent="0.25">
      <c r="A201" s="35"/>
      <c r="B201" s="35" t="str">
        <f t="shared" si="1"/>
        <v>0.3  Interventi per gli anziani</v>
      </c>
      <c r="C201" s="35"/>
      <c r="D201" s="35"/>
      <c r="E201" s="35"/>
      <c r="F201" s="35"/>
      <c r="G201" s="35"/>
      <c r="H201" s="35"/>
      <c r="I201" s="35"/>
      <c r="J201" s="35"/>
      <c r="K201" s="35"/>
      <c r="L201" s="35"/>
      <c r="M201" s="35"/>
      <c r="N201" s="35"/>
      <c r="O201" s="35"/>
      <c r="P201" s="35"/>
      <c r="Q201" s="35"/>
      <c r="R201" s="35"/>
      <c r="S201" s="35"/>
      <c r="T201" s="35"/>
      <c r="U201" s="35"/>
      <c r="V201" s="35"/>
      <c r="W201" s="35"/>
      <c r="X201" s="35"/>
      <c r="Y201" s="35"/>
      <c r="Z201" s="35"/>
      <c r="AA201" s="35"/>
      <c r="AB201" s="36" t="s">
        <v>165</v>
      </c>
      <c r="AC201" s="35" t="s">
        <v>166</v>
      </c>
      <c r="AD201" s="35"/>
      <c r="AE201" s="35"/>
      <c r="AF201" s="35"/>
      <c r="AG201" s="35"/>
      <c r="AH201" s="35"/>
      <c r="AI201" s="35"/>
    </row>
    <row r="202" spans="1:35" s="38" customFormat="1" x14ac:dyDescent="0.25">
      <c r="A202" s="35"/>
      <c r="B202" s="35" t="str">
        <f t="shared" si="1"/>
        <v>0.4  Interventi per soggetti a rischio di esclusione sociale</v>
      </c>
      <c r="C202" s="35"/>
      <c r="D202" s="35"/>
      <c r="E202" s="35"/>
      <c r="F202" s="35"/>
      <c r="G202" s="35"/>
      <c r="H202" s="35"/>
      <c r="I202" s="35"/>
      <c r="J202" s="35"/>
      <c r="K202" s="35"/>
      <c r="L202" s="35"/>
      <c r="M202" s="35"/>
      <c r="N202" s="35"/>
      <c r="O202" s="35"/>
      <c r="P202" s="35"/>
      <c r="Q202" s="35"/>
      <c r="R202" s="35"/>
      <c r="S202" s="35"/>
      <c r="T202" s="35"/>
      <c r="U202" s="35"/>
      <c r="V202" s="35"/>
      <c r="W202" s="35"/>
      <c r="X202" s="35"/>
      <c r="Y202" s="35"/>
      <c r="Z202" s="35"/>
      <c r="AA202" s="35"/>
      <c r="AB202" s="36" t="s">
        <v>167</v>
      </c>
      <c r="AC202" s="35" t="s">
        <v>168</v>
      </c>
      <c r="AD202" s="35"/>
      <c r="AE202" s="35"/>
      <c r="AF202" s="35"/>
      <c r="AG202" s="35"/>
      <c r="AH202" s="35"/>
      <c r="AI202" s="35"/>
    </row>
    <row r="203" spans="1:35" s="38" customFormat="1" x14ac:dyDescent="0.25">
      <c r="A203" s="35"/>
      <c r="B203" s="35" t="str">
        <f t="shared" si="1"/>
        <v>0.5 Interventi per le famiglie</v>
      </c>
      <c r="C203" s="35"/>
      <c r="D203" s="35"/>
      <c r="E203" s="35"/>
      <c r="F203" s="35"/>
      <c r="G203" s="35"/>
      <c r="H203" s="35"/>
      <c r="I203" s="35"/>
      <c r="J203" s="35"/>
      <c r="K203" s="35"/>
      <c r="L203" s="35"/>
      <c r="M203" s="35"/>
      <c r="N203" s="35"/>
      <c r="O203" s="35"/>
      <c r="P203" s="35"/>
      <c r="Q203" s="35"/>
      <c r="R203" s="35"/>
      <c r="S203" s="35"/>
      <c r="T203" s="35"/>
      <c r="U203" s="35"/>
      <c r="V203" s="35"/>
      <c r="W203" s="35"/>
      <c r="X203" s="35"/>
      <c r="Y203" s="35"/>
      <c r="Z203" s="35"/>
      <c r="AA203" s="35"/>
      <c r="AB203" s="36" t="s">
        <v>72</v>
      </c>
      <c r="AC203" s="35" t="s">
        <v>169</v>
      </c>
      <c r="AD203" s="35"/>
      <c r="AE203" s="35"/>
      <c r="AF203" s="35"/>
      <c r="AG203" s="35"/>
      <c r="AH203" s="35"/>
      <c r="AI203" s="35"/>
    </row>
    <row r="204" spans="1:35" s="38" customFormat="1" x14ac:dyDescent="0.25">
      <c r="A204" s="35"/>
      <c r="B204" s="35" t="str">
        <f t="shared" si="1"/>
        <v>0.6 Interventi per il diritto alla casa</v>
      </c>
      <c r="C204" s="35"/>
      <c r="D204" s="35"/>
      <c r="E204" s="35"/>
      <c r="F204" s="35"/>
      <c r="G204" s="35"/>
      <c r="H204" s="35"/>
      <c r="I204" s="35"/>
      <c r="J204" s="35"/>
      <c r="K204" s="35"/>
      <c r="L204" s="35"/>
      <c r="M204" s="35"/>
      <c r="N204" s="35"/>
      <c r="O204" s="35"/>
      <c r="P204" s="35"/>
      <c r="Q204" s="35"/>
      <c r="R204" s="35"/>
      <c r="S204" s="35"/>
      <c r="T204" s="35"/>
      <c r="U204" s="35"/>
      <c r="V204" s="35"/>
      <c r="W204" s="35"/>
      <c r="X204" s="35"/>
      <c r="Y204" s="35"/>
      <c r="Z204" s="35"/>
      <c r="AA204" s="35"/>
      <c r="AB204" s="36" t="s">
        <v>74</v>
      </c>
      <c r="AC204" s="35" t="s">
        <v>170</v>
      </c>
      <c r="AD204" s="35"/>
      <c r="AE204" s="35"/>
      <c r="AF204" s="35"/>
      <c r="AG204" s="35"/>
      <c r="AH204" s="35"/>
      <c r="AI204" s="35"/>
    </row>
    <row r="205" spans="1:35" s="38" customFormat="1" x14ac:dyDescent="0.25">
      <c r="A205" s="35"/>
      <c r="B205" s="35" t="str">
        <f t="shared" si="1"/>
        <v>0.7 Programmazione e governo della rete dei servizi sociosanitari e sociali</v>
      </c>
      <c r="C205" s="35"/>
      <c r="D205" s="35"/>
      <c r="E205" s="35"/>
      <c r="F205" s="35"/>
      <c r="G205" s="35"/>
      <c r="H205" s="35"/>
      <c r="I205" s="35"/>
      <c r="J205" s="35"/>
      <c r="K205" s="35"/>
      <c r="L205" s="35"/>
      <c r="M205" s="35"/>
      <c r="N205" s="35"/>
      <c r="O205" s="35"/>
      <c r="P205" s="35"/>
      <c r="Q205" s="35"/>
      <c r="R205" s="35"/>
      <c r="S205" s="35"/>
      <c r="T205" s="35"/>
      <c r="U205" s="35"/>
      <c r="V205" s="35"/>
      <c r="W205" s="35"/>
      <c r="X205" s="35"/>
      <c r="Y205" s="35"/>
      <c r="Z205" s="35"/>
      <c r="AA205" s="35"/>
      <c r="AB205" s="36" t="s">
        <v>76</v>
      </c>
      <c r="AC205" s="35" t="s">
        <v>171</v>
      </c>
      <c r="AD205" s="35"/>
      <c r="AE205" s="35"/>
      <c r="AF205" s="35"/>
      <c r="AG205" s="35"/>
      <c r="AH205" s="35"/>
      <c r="AI205" s="35"/>
    </row>
    <row r="206" spans="1:35" s="38" customFormat="1" x14ac:dyDescent="0.25">
      <c r="A206" s="35"/>
      <c r="B206" s="35" t="str">
        <f t="shared" si="1"/>
        <v>0.8 Cooperazione e associazionismo</v>
      </c>
      <c r="C206" s="35"/>
      <c r="D206" s="35"/>
      <c r="E206" s="35"/>
      <c r="F206" s="35"/>
      <c r="G206" s="35"/>
      <c r="H206" s="35"/>
      <c r="I206" s="35"/>
      <c r="J206" s="35"/>
      <c r="K206" s="35"/>
      <c r="L206" s="35"/>
      <c r="M206" s="35"/>
      <c r="N206" s="35"/>
      <c r="O206" s="35"/>
      <c r="P206" s="35"/>
      <c r="Q206" s="35"/>
      <c r="R206" s="35"/>
      <c r="S206" s="35"/>
      <c r="T206" s="35"/>
      <c r="U206" s="35"/>
      <c r="V206" s="35"/>
      <c r="W206" s="35"/>
      <c r="X206" s="35"/>
      <c r="Y206" s="35"/>
      <c r="Z206" s="35"/>
      <c r="AA206" s="35"/>
      <c r="AB206" s="36" t="s">
        <v>78</v>
      </c>
      <c r="AC206" s="35" t="s">
        <v>172</v>
      </c>
      <c r="AD206" s="35"/>
      <c r="AE206" s="35"/>
      <c r="AF206" s="35"/>
      <c r="AG206" s="35"/>
      <c r="AH206" s="35"/>
      <c r="AI206" s="35"/>
    </row>
    <row r="207" spans="1:35" s="38" customFormat="1" x14ac:dyDescent="0.25">
      <c r="A207" s="35"/>
      <c r="B207" s="35" t="str">
        <f t="shared" si="1"/>
        <v>0.9 Servizio necroscopico e cimiteriale</v>
      </c>
      <c r="C207" s="35"/>
      <c r="D207" s="35"/>
      <c r="E207" s="35"/>
      <c r="F207" s="35"/>
      <c r="G207" s="35"/>
      <c r="H207" s="35"/>
      <c r="I207" s="35"/>
      <c r="J207" s="35"/>
      <c r="K207" s="35"/>
      <c r="L207" s="35"/>
      <c r="M207" s="35"/>
      <c r="N207" s="35"/>
      <c r="O207" s="35"/>
      <c r="P207" s="35"/>
      <c r="Q207" s="35"/>
      <c r="R207" s="35"/>
      <c r="S207" s="35"/>
      <c r="T207" s="35"/>
      <c r="U207" s="35"/>
      <c r="V207" s="35"/>
      <c r="W207" s="35"/>
      <c r="X207" s="35"/>
      <c r="Y207" s="35"/>
      <c r="Z207" s="35"/>
      <c r="AA207" s="35"/>
      <c r="AB207" s="36" t="s">
        <v>122</v>
      </c>
      <c r="AC207" s="35" t="s">
        <v>173</v>
      </c>
      <c r="AD207" s="35"/>
      <c r="AE207" s="35"/>
      <c r="AF207" s="35"/>
      <c r="AG207" s="35"/>
      <c r="AH207" s="35"/>
      <c r="AI207" s="35"/>
    </row>
    <row r="208" spans="1:35" s="38" customFormat="1" x14ac:dyDescent="0.25">
      <c r="A208" s="35"/>
      <c r="B208" s="35" t="str">
        <f t="shared" si="1"/>
        <v>0.1 Industria, PMI e Artigianato</v>
      </c>
      <c r="C208" s="35"/>
      <c r="D208" s="35"/>
      <c r="E208" s="35"/>
      <c r="F208" s="35"/>
      <c r="G208" s="35"/>
      <c r="H208" s="35"/>
      <c r="I208" s="35"/>
      <c r="J208" s="35"/>
      <c r="K208" s="35"/>
      <c r="L208" s="35"/>
      <c r="M208" s="35"/>
      <c r="N208" s="35"/>
      <c r="O208" s="35"/>
      <c r="P208" s="35"/>
      <c r="Q208" s="35"/>
      <c r="R208" s="35"/>
      <c r="S208" s="35"/>
      <c r="T208" s="35"/>
      <c r="U208" s="35"/>
      <c r="V208" s="35"/>
      <c r="W208" s="35"/>
      <c r="X208" s="35"/>
      <c r="Y208" s="35"/>
      <c r="Z208" s="35"/>
      <c r="AA208" s="35"/>
      <c r="AB208" s="36" t="s">
        <v>64</v>
      </c>
      <c r="AC208" s="35" t="s">
        <v>174</v>
      </c>
      <c r="AD208" s="35"/>
      <c r="AE208" s="35"/>
      <c r="AF208" s="35"/>
      <c r="AG208" s="35"/>
      <c r="AH208" s="35"/>
      <c r="AI208" s="35"/>
    </row>
    <row r="209" spans="1:35" s="38" customFormat="1" x14ac:dyDescent="0.25">
      <c r="A209" s="35"/>
      <c r="B209" s="35" t="str">
        <f t="shared" si="1"/>
        <v>0.2 Commercio - reti distributive - tutela dei consumatori</v>
      </c>
      <c r="C209" s="35"/>
      <c r="D209" s="35"/>
      <c r="E209" s="35"/>
      <c r="F209" s="35"/>
      <c r="G209" s="35"/>
      <c r="H209" s="35"/>
      <c r="I209" s="35"/>
      <c r="J209" s="35"/>
      <c r="K209" s="35"/>
      <c r="L209" s="35"/>
      <c r="M209" s="35"/>
      <c r="N209" s="35"/>
      <c r="O209" s="35"/>
      <c r="P209" s="35"/>
      <c r="Q209" s="35"/>
      <c r="R209" s="35"/>
      <c r="S209" s="35"/>
      <c r="T209" s="35"/>
      <c r="U209" s="35"/>
      <c r="V209" s="35"/>
      <c r="W209" s="35"/>
      <c r="X209" s="35"/>
      <c r="Y209" s="35"/>
      <c r="Z209" s="35"/>
      <c r="AA209" s="35"/>
      <c r="AB209" s="36" t="s">
        <v>66</v>
      </c>
      <c r="AC209" s="35" t="s">
        <v>175</v>
      </c>
      <c r="AD209" s="35"/>
      <c r="AE209" s="35"/>
      <c r="AF209" s="35"/>
      <c r="AG209" s="35"/>
      <c r="AH209" s="35"/>
      <c r="AI209" s="35"/>
    </row>
    <row r="210" spans="1:35" s="38" customFormat="1" x14ac:dyDescent="0.25">
      <c r="A210" s="35"/>
      <c r="B210" s="35" t="str">
        <f t="shared" si="1"/>
        <v>0.3  Ricerca e innovazione</v>
      </c>
      <c r="C210" s="35"/>
      <c r="D210" s="35"/>
      <c r="E210" s="35"/>
      <c r="F210" s="35"/>
      <c r="G210" s="35"/>
      <c r="H210" s="35"/>
      <c r="I210" s="35"/>
      <c r="J210" s="35"/>
      <c r="K210" s="35"/>
      <c r="L210" s="35"/>
      <c r="M210" s="35"/>
      <c r="N210" s="35"/>
      <c r="O210" s="35"/>
      <c r="P210" s="35"/>
      <c r="Q210" s="35"/>
      <c r="R210" s="35"/>
      <c r="S210" s="35"/>
      <c r="T210" s="35"/>
      <c r="U210" s="35"/>
      <c r="V210" s="35"/>
      <c r="W210" s="35"/>
      <c r="X210" s="35"/>
      <c r="Y210" s="35"/>
      <c r="Z210" s="35"/>
      <c r="AA210" s="35"/>
      <c r="AB210" s="36" t="s">
        <v>165</v>
      </c>
      <c r="AC210" s="35" t="s">
        <v>176</v>
      </c>
      <c r="AD210" s="35"/>
      <c r="AE210" s="35"/>
      <c r="AF210" s="35"/>
      <c r="AG210" s="35"/>
      <c r="AH210" s="35"/>
      <c r="AI210" s="35"/>
    </row>
    <row r="211" spans="1:35" s="38" customFormat="1" x14ac:dyDescent="0.25">
      <c r="A211" s="35"/>
      <c r="B211" s="35" t="str">
        <f t="shared" si="1"/>
        <v>0.4  Reti e altri servizi di pubblica utilità</v>
      </c>
      <c r="C211" s="35"/>
      <c r="D211" s="35"/>
      <c r="E211" s="35"/>
      <c r="F211" s="35"/>
      <c r="G211" s="35"/>
      <c r="H211" s="35"/>
      <c r="I211" s="35"/>
      <c r="J211" s="35"/>
      <c r="K211" s="35"/>
      <c r="L211" s="35"/>
      <c r="M211" s="35"/>
      <c r="N211" s="35"/>
      <c r="O211" s="35"/>
      <c r="P211" s="35"/>
      <c r="Q211" s="35"/>
      <c r="R211" s="35"/>
      <c r="S211" s="35"/>
      <c r="T211" s="35"/>
      <c r="U211" s="35"/>
      <c r="V211" s="35"/>
      <c r="W211" s="35"/>
      <c r="X211" s="35"/>
      <c r="Y211" s="35"/>
      <c r="Z211" s="35"/>
      <c r="AA211" s="35"/>
      <c r="AB211" s="36" t="s">
        <v>167</v>
      </c>
      <c r="AC211" s="35" t="s">
        <v>177</v>
      </c>
      <c r="AD211" s="35"/>
      <c r="AE211" s="35"/>
      <c r="AF211" s="35"/>
      <c r="AG211" s="35"/>
      <c r="AH211" s="35"/>
      <c r="AI211" s="35"/>
    </row>
    <row r="212" spans="1:35" s="38" customFormat="1" x14ac:dyDescent="0.25">
      <c r="A212" s="35"/>
      <c r="B212" s="35" t="str">
        <f t="shared" si="1"/>
        <v>0.1  Servizi per lo sviluppo del mercato del lavoro</v>
      </c>
      <c r="C212" s="35"/>
      <c r="D212" s="35"/>
      <c r="E212" s="35"/>
      <c r="F212" s="35"/>
      <c r="G212" s="35"/>
      <c r="H212" s="35"/>
      <c r="I212" s="35"/>
      <c r="J212" s="35"/>
      <c r="K212" s="35"/>
      <c r="L212" s="35"/>
      <c r="M212" s="35"/>
      <c r="N212" s="35"/>
      <c r="O212" s="35"/>
      <c r="P212" s="35"/>
      <c r="Q212" s="35"/>
      <c r="R212" s="35"/>
      <c r="S212" s="35"/>
      <c r="T212" s="35"/>
      <c r="U212" s="35"/>
      <c r="V212" s="35"/>
      <c r="W212" s="35"/>
      <c r="X212" s="35"/>
      <c r="Y212" s="35"/>
      <c r="Z212" s="35"/>
      <c r="AA212" s="35"/>
      <c r="AB212" s="36" t="s">
        <v>128</v>
      </c>
      <c r="AC212" s="35" t="s">
        <v>178</v>
      </c>
      <c r="AD212" s="35"/>
      <c r="AE212" s="35"/>
      <c r="AF212" s="35"/>
      <c r="AG212" s="35"/>
      <c r="AH212" s="35"/>
      <c r="AI212" s="35"/>
    </row>
    <row r="213" spans="1:35" s="38" customFormat="1" x14ac:dyDescent="0.25">
      <c r="A213" s="35"/>
      <c r="B213" s="35" t="str">
        <f t="shared" si="1"/>
        <v>0.2Formazione professionale</v>
      </c>
      <c r="C213" s="35"/>
      <c r="D213" s="35"/>
      <c r="E213" s="35"/>
      <c r="F213" s="35"/>
      <c r="G213" s="35"/>
      <c r="H213" s="35"/>
      <c r="I213" s="35"/>
      <c r="J213" s="35"/>
      <c r="K213" s="35"/>
      <c r="L213" s="35"/>
      <c r="M213" s="35"/>
      <c r="N213" s="35"/>
      <c r="O213" s="35"/>
      <c r="P213" s="35"/>
      <c r="Q213" s="35"/>
      <c r="R213" s="35"/>
      <c r="S213" s="35"/>
      <c r="T213" s="35"/>
      <c r="U213" s="35"/>
      <c r="V213" s="35"/>
      <c r="W213" s="35"/>
      <c r="X213" s="35"/>
      <c r="Y213" s="35"/>
      <c r="Z213" s="35"/>
      <c r="AA213" s="35"/>
      <c r="AB213" s="36" t="s">
        <v>179</v>
      </c>
      <c r="AC213" s="35" t="s">
        <v>180</v>
      </c>
      <c r="AD213" s="35"/>
      <c r="AE213" s="35"/>
      <c r="AF213" s="35"/>
      <c r="AG213" s="35"/>
      <c r="AH213" s="35"/>
      <c r="AI213" s="35"/>
    </row>
    <row r="214" spans="1:35" s="38" customFormat="1" x14ac:dyDescent="0.25">
      <c r="A214" s="35"/>
      <c r="B214" s="35" t="str">
        <f t="shared" si="1"/>
        <v>0.3  Sostegno all'occupazione</v>
      </c>
      <c r="C214" s="35"/>
      <c r="D214" s="35"/>
      <c r="E214" s="35"/>
      <c r="F214" s="35"/>
      <c r="G214" s="35"/>
      <c r="H214" s="35"/>
      <c r="I214" s="35"/>
      <c r="J214" s="35"/>
      <c r="K214" s="35"/>
      <c r="L214" s="35"/>
      <c r="M214" s="35"/>
      <c r="N214" s="35"/>
      <c r="O214" s="35"/>
      <c r="P214" s="35"/>
      <c r="Q214" s="35"/>
      <c r="R214" s="35"/>
      <c r="S214" s="35"/>
      <c r="T214" s="35"/>
      <c r="U214" s="35"/>
      <c r="V214" s="35"/>
      <c r="W214" s="35"/>
      <c r="X214" s="35"/>
      <c r="Y214" s="35"/>
      <c r="Z214" s="35"/>
      <c r="AA214" s="35"/>
      <c r="AB214" s="36" t="s">
        <v>165</v>
      </c>
      <c r="AC214" s="35" t="s">
        <v>181</v>
      </c>
      <c r="AD214" s="35"/>
      <c r="AE214" s="35"/>
      <c r="AF214" s="35"/>
      <c r="AG214" s="35"/>
      <c r="AH214" s="35"/>
      <c r="AI214" s="35"/>
    </row>
    <row r="215" spans="1:35" s="38" customFormat="1" x14ac:dyDescent="0.25">
      <c r="A215" s="35"/>
      <c r="B215" s="35" t="str">
        <f t="shared" si="1"/>
        <v>0.1  Sviluppo del settore agricolo e del sistema agroalimentare</v>
      </c>
      <c r="C215" s="35"/>
      <c r="D215" s="35"/>
      <c r="E215" s="35"/>
      <c r="F215" s="35"/>
      <c r="G215" s="35"/>
      <c r="H215" s="35"/>
      <c r="I215" s="35"/>
      <c r="J215" s="35"/>
      <c r="K215" s="35"/>
      <c r="L215" s="35"/>
      <c r="M215" s="35"/>
      <c r="N215" s="35"/>
      <c r="O215" s="35"/>
      <c r="P215" s="35"/>
      <c r="Q215" s="35"/>
      <c r="R215" s="35"/>
      <c r="S215" s="35"/>
      <c r="T215" s="35"/>
      <c r="U215" s="35"/>
      <c r="V215" s="35"/>
      <c r="W215" s="35"/>
      <c r="X215" s="35"/>
      <c r="Y215" s="35"/>
      <c r="Z215" s="35"/>
      <c r="AA215" s="35"/>
      <c r="AB215" s="36" t="s">
        <v>128</v>
      </c>
      <c r="AC215" s="35" t="s">
        <v>182</v>
      </c>
      <c r="AD215" s="35"/>
      <c r="AE215" s="35"/>
      <c r="AF215" s="35"/>
      <c r="AG215" s="35"/>
      <c r="AH215" s="35"/>
      <c r="AI215" s="35"/>
    </row>
    <row r="216" spans="1:35" s="38" customFormat="1" x14ac:dyDescent="0.25">
      <c r="A216" s="35"/>
      <c r="B216" s="35" t="str">
        <f t="shared" si="1"/>
        <v>0.2  Caccia e pesca</v>
      </c>
      <c r="C216" s="35"/>
      <c r="D216" s="35"/>
      <c r="E216" s="35"/>
      <c r="F216" s="35"/>
      <c r="G216" s="35"/>
      <c r="H216" s="35"/>
      <c r="I216" s="35"/>
      <c r="J216" s="35"/>
      <c r="K216" s="35"/>
      <c r="L216" s="35"/>
      <c r="M216" s="35"/>
      <c r="N216" s="35"/>
      <c r="O216" s="35"/>
      <c r="P216" s="35"/>
      <c r="Q216" s="35"/>
      <c r="R216" s="35"/>
      <c r="S216" s="35"/>
      <c r="T216" s="35"/>
      <c r="U216" s="35"/>
      <c r="V216" s="35"/>
      <c r="W216" s="35"/>
      <c r="X216" s="35"/>
      <c r="Y216" s="35"/>
      <c r="Z216" s="35"/>
      <c r="AA216" s="35"/>
      <c r="AB216" s="36" t="s">
        <v>163</v>
      </c>
      <c r="AC216" s="35" t="s">
        <v>183</v>
      </c>
      <c r="AD216" s="35"/>
      <c r="AE216" s="35"/>
      <c r="AF216" s="35"/>
      <c r="AG216" s="35"/>
      <c r="AH216" s="35"/>
      <c r="AI216" s="35"/>
    </row>
    <row r="217" spans="1:35" s="38" customFormat="1" x14ac:dyDescent="0.25">
      <c r="A217" s="35"/>
      <c r="B217" s="35" t="str">
        <f t="shared" si="1"/>
        <v>0.1  Fonti energetiche</v>
      </c>
      <c r="C217" s="35"/>
      <c r="D217" s="35"/>
      <c r="E217" s="35"/>
      <c r="F217" s="35"/>
      <c r="G217" s="35"/>
      <c r="H217" s="35"/>
      <c r="I217" s="35"/>
      <c r="J217" s="35"/>
      <c r="K217" s="35"/>
      <c r="L217" s="35"/>
      <c r="M217" s="35"/>
      <c r="N217" s="35"/>
      <c r="O217" s="35"/>
      <c r="P217" s="35"/>
      <c r="Q217" s="35"/>
      <c r="R217" s="35"/>
      <c r="S217" s="35"/>
      <c r="T217" s="35"/>
      <c r="U217" s="35"/>
      <c r="V217" s="35"/>
      <c r="W217" s="35"/>
      <c r="X217" s="35"/>
      <c r="Y217" s="35"/>
      <c r="Z217" s="35"/>
      <c r="AA217" s="35"/>
      <c r="AB217" s="36" t="s">
        <v>128</v>
      </c>
      <c r="AC217" s="35" t="s">
        <v>184</v>
      </c>
      <c r="AD217" s="35"/>
      <c r="AE217" s="35"/>
      <c r="AF217" s="35"/>
      <c r="AG217" s="35"/>
      <c r="AH217" s="35"/>
      <c r="AI217" s="35"/>
    </row>
    <row r="218" spans="1:35" s="38" customFormat="1" x14ac:dyDescent="0.25">
      <c r="A218" s="35"/>
      <c r="B218" s="35" t="str">
        <f t="shared" si="1"/>
        <v>0.1  Relazioni finanziarie con le altre autonomie territoriali</v>
      </c>
      <c r="C218" s="35"/>
      <c r="D218" s="35"/>
      <c r="E218" s="35"/>
      <c r="F218" s="35"/>
      <c r="G218" s="35"/>
      <c r="H218" s="35"/>
      <c r="I218" s="35"/>
      <c r="J218" s="35"/>
      <c r="K218" s="35"/>
      <c r="L218" s="35"/>
      <c r="M218" s="35"/>
      <c r="N218" s="35"/>
      <c r="O218" s="35"/>
      <c r="P218" s="35"/>
      <c r="Q218" s="35"/>
      <c r="R218" s="35"/>
      <c r="S218" s="35"/>
      <c r="T218" s="35"/>
      <c r="U218" s="35"/>
      <c r="V218" s="35"/>
      <c r="W218" s="35"/>
      <c r="X218" s="35"/>
      <c r="Y218" s="35"/>
      <c r="Z218" s="35"/>
      <c r="AA218" s="35"/>
      <c r="AB218" s="36" t="s">
        <v>128</v>
      </c>
      <c r="AC218" s="35" t="s">
        <v>185</v>
      </c>
      <c r="AD218" s="35"/>
      <c r="AE218" s="35"/>
      <c r="AF218" s="35"/>
      <c r="AG218" s="35"/>
      <c r="AH218" s="35"/>
      <c r="AI218" s="35"/>
    </row>
    <row r="219" spans="1:35" s="38" customFormat="1" x14ac:dyDescent="0.25">
      <c r="A219" s="35"/>
      <c r="B219" s="35"/>
      <c r="C219" s="35"/>
      <c r="D219" s="35"/>
      <c r="E219" s="35"/>
      <c r="F219" s="35"/>
      <c r="G219" s="35"/>
      <c r="H219" s="35"/>
      <c r="I219" s="35"/>
      <c r="J219" s="35"/>
      <c r="K219" s="35"/>
      <c r="L219" s="35"/>
      <c r="M219" s="35"/>
      <c r="N219" s="35"/>
      <c r="O219" s="35"/>
      <c r="P219" s="35"/>
      <c r="Q219" s="35"/>
      <c r="R219" s="35"/>
      <c r="S219" s="35"/>
      <c r="T219" s="35"/>
      <c r="U219" s="35"/>
      <c r="V219" s="35"/>
      <c r="W219" s="35"/>
      <c r="X219" s="35"/>
      <c r="Y219" s="35"/>
      <c r="Z219" s="35"/>
      <c r="AA219" s="35"/>
      <c r="AB219" s="36"/>
      <c r="AC219" s="35"/>
      <c r="AD219" s="35"/>
      <c r="AE219" s="35"/>
      <c r="AF219" s="35"/>
      <c r="AG219" s="35"/>
      <c r="AH219" s="35"/>
      <c r="AI219" s="35"/>
    </row>
    <row r="220" spans="1:35" s="38" customFormat="1" x14ac:dyDescent="0.25">
      <c r="A220" s="35"/>
      <c r="B220" s="35"/>
      <c r="C220" s="35"/>
      <c r="D220" s="35"/>
      <c r="E220" s="35"/>
      <c r="F220" s="35"/>
      <c r="G220" s="35"/>
      <c r="H220" s="35"/>
      <c r="I220" s="35"/>
      <c r="J220" s="35"/>
      <c r="K220" s="35"/>
      <c r="L220" s="35"/>
      <c r="M220" s="35"/>
      <c r="N220" s="35"/>
      <c r="O220" s="35"/>
      <c r="P220" s="35"/>
      <c r="Q220" s="35"/>
      <c r="R220" s="35"/>
      <c r="S220" s="35"/>
      <c r="T220" s="35"/>
      <c r="U220" s="35"/>
      <c r="V220" s="35"/>
      <c r="W220" s="35"/>
      <c r="X220" s="35"/>
      <c r="Y220" s="35"/>
      <c r="Z220" s="35"/>
      <c r="AA220" s="35"/>
      <c r="AB220" s="36"/>
      <c r="AC220" s="35"/>
      <c r="AD220" s="35"/>
      <c r="AE220" s="35"/>
      <c r="AF220" s="35"/>
      <c r="AG220" s="35"/>
      <c r="AH220" s="35"/>
      <c r="AI220" s="35"/>
    </row>
    <row r="221" spans="1:35" s="38" customFormat="1" x14ac:dyDescent="0.25">
      <c r="A221" s="35"/>
      <c r="B221" s="35"/>
      <c r="C221" s="35"/>
      <c r="D221" s="35"/>
      <c r="E221" s="35"/>
      <c r="F221" s="35"/>
      <c r="G221" s="35"/>
      <c r="H221" s="35"/>
      <c r="I221" s="35"/>
      <c r="J221" s="35"/>
      <c r="K221" s="35"/>
      <c r="L221" s="35"/>
      <c r="M221" s="35"/>
      <c r="N221" s="35"/>
      <c r="O221" s="35"/>
      <c r="P221" s="35"/>
      <c r="Q221" s="35"/>
      <c r="R221" s="35"/>
      <c r="S221" s="35"/>
      <c r="T221" s="35"/>
      <c r="U221" s="35"/>
      <c r="V221" s="35"/>
      <c r="W221" s="35"/>
      <c r="X221" s="35"/>
      <c r="Y221" s="35"/>
      <c r="Z221" s="35"/>
      <c r="AA221" s="35"/>
      <c r="AB221" s="36"/>
      <c r="AC221" s="35"/>
      <c r="AD221" s="35"/>
      <c r="AE221" s="35"/>
      <c r="AF221" s="35"/>
      <c r="AG221" s="35"/>
      <c r="AH221" s="35"/>
      <c r="AI221" s="35"/>
    </row>
    <row r="222" spans="1:35" s="38" customFormat="1" x14ac:dyDescent="0.25">
      <c r="A222" s="35"/>
      <c r="B222" s="35"/>
      <c r="C222" s="35"/>
      <c r="D222" s="35"/>
      <c r="E222" s="35"/>
      <c r="F222" s="35"/>
      <c r="G222" s="35"/>
      <c r="H222" s="35"/>
      <c r="I222" s="35"/>
      <c r="J222" s="35"/>
      <c r="K222" s="35"/>
      <c r="L222" s="35"/>
      <c r="M222" s="35"/>
      <c r="N222" s="35"/>
      <c r="O222" s="35"/>
      <c r="P222" s="35"/>
      <c r="Q222" s="35"/>
      <c r="R222" s="35"/>
      <c r="S222" s="35"/>
      <c r="T222" s="35"/>
      <c r="U222" s="35"/>
      <c r="V222" s="35"/>
      <c r="W222" s="35"/>
      <c r="X222" s="35"/>
      <c r="Y222" s="35"/>
      <c r="Z222" s="35"/>
      <c r="AA222" s="35"/>
      <c r="AB222" s="36"/>
      <c r="AC222" s="35"/>
      <c r="AD222" s="35"/>
      <c r="AE222" s="35"/>
      <c r="AF222" s="35"/>
      <c r="AG222" s="35"/>
      <c r="AH222" s="35"/>
      <c r="AI222" s="35"/>
    </row>
    <row r="223" spans="1:35" s="38" customFormat="1" x14ac:dyDescent="0.25">
      <c r="A223" s="35"/>
      <c r="B223" s="35"/>
      <c r="C223" s="35"/>
      <c r="D223" s="35"/>
      <c r="E223" s="35"/>
      <c r="F223" s="35"/>
      <c r="G223" s="35"/>
      <c r="H223" s="35"/>
      <c r="I223" s="35"/>
      <c r="J223" s="35"/>
      <c r="K223" s="35"/>
      <c r="L223" s="35"/>
      <c r="M223" s="35"/>
      <c r="N223" s="35"/>
      <c r="O223" s="35"/>
      <c r="P223" s="35"/>
      <c r="Q223" s="35"/>
      <c r="R223" s="35"/>
      <c r="S223" s="35"/>
      <c r="T223" s="35"/>
      <c r="U223" s="35"/>
      <c r="V223" s="35"/>
      <c r="W223" s="35"/>
      <c r="X223" s="35"/>
      <c r="Y223" s="35"/>
      <c r="Z223" s="35"/>
      <c r="AA223" s="35"/>
      <c r="AB223" s="36"/>
      <c r="AC223" s="35"/>
      <c r="AD223" s="35"/>
      <c r="AE223" s="35"/>
      <c r="AF223" s="35"/>
      <c r="AG223" s="35"/>
      <c r="AH223" s="35"/>
      <c r="AI223" s="35"/>
    </row>
    <row r="224" spans="1:35" s="38" customFormat="1" x14ac:dyDescent="0.25">
      <c r="A224" s="35"/>
      <c r="B224" s="35"/>
      <c r="C224" s="35"/>
      <c r="D224" s="35"/>
      <c r="E224" s="35"/>
      <c r="F224" s="35"/>
      <c r="G224" s="35"/>
      <c r="H224" s="35"/>
      <c r="I224" s="35"/>
      <c r="J224" s="35"/>
      <c r="K224" s="35"/>
      <c r="L224" s="35"/>
      <c r="M224" s="35"/>
      <c r="N224" s="35"/>
      <c r="O224" s="35"/>
      <c r="P224" s="35"/>
      <c r="Q224" s="35"/>
      <c r="R224" s="35"/>
      <c r="S224" s="35"/>
      <c r="T224" s="35"/>
      <c r="U224" s="35"/>
      <c r="V224" s="35"/>
      <c r="W224" s="35"/>
      <c r="X224" s="35"/>
      <c r="Y224" s="35"/>
      <c r="Z224" s="35"/>
      <c r="AA224" s="35"/>
      <c r="AB224" s="36"/>
      <c r="AC224" s="35"/>
      <c r="AD224" s="35"/>
      <c r="AE224" s="35"/>
      <c r="AF224" s="35"/>
      <c r="AG224" s="35"/>
      <c r="AH224" s="35"/>
      <c r="AI224" s="35"/>
    </row>
    <row r="225" spans="1:35" s="38" customFormat="1" x14ac:dyDescent="0.25">
      <c r="A225" s="35"/>
      <c r="B225" s="35"/>
      <c r="C225" s="35"/>
      <c r="D225" s="35"/>
      <c r="E225" s="35"/>
      <c r="F225" s="35"/>
      <c r="G225" s="35"/>
      <c r="H225" s="35"/>
      <c r="I225" s="35"/>
      <c r="J225" s="35"/>
      <c r="K225" s="35"/>
      <c r="L225" s="35"/>
      <c r="M225" s="35"/>
      <c r="N225" s="35"/>
      <c r="O225" s="35"/>
      <c r="P225" s="35"/>
      <c r="Q225" s="35"/>
      <c r="R225" s="35"/>
      <c r="S225" s="35"/>
      <c r="T225" s="35"/>
      <c r="U225" s="35"/>
      <c r="V225" s="35"/>
      <c r="W225" s="35"/>
      <c r="X225" s="35"/>
      <c r="Y225" s="35"/>
      <c r="Z225" s="35"/>
      <c r="AA225" s="35"/>
      <c r="AB225" s="36"/>
      <c r="AC225" s="35"/>
      <c r="AD225" s="35"/>
      <c r="AE225" s="35"/>
      <c r="AF225" s="35"/>
      <c r="AG225" s="35"/>
      <c r="AH225" s="35"/>
      <c r="AI225" s="35"/>
    </row>
    <row r="226" spans="1:35" s="38" customFormat="1" x14ac:dyDescent="0.25">
      <c r="A226" s="35"/>
      <c r="B226" s="35"/>
      <c r="C226" s="35"/>
      <c r="D226" s="35"/>
      <c r="E226" s="35"/>
      <c r="F226" s="35"/>
      <c r="G226" s="35"/>
      <c r="H226" s="35"/>
      <c r="I226" s="35"/>
      <c r="J226" s="35"/>
      <c r="K226" s="35"/>
      <c r="L226" s="35"/>
      <c r="M226" s="35"/>
      <c r="N226" s="35"/>
      <c r="O226" s="35"/>
      <c r="P226" s="35"/>
      <c r="Q226" s="35"/>
      <c r="R226" s="35"/>
      <c r="S226" s="35"/>
      <c r="T226" s="35"/>
      <c r="U226" s="35"/>
      <c r="V226" s="35"/>
      <c r="W226" s="35"/>
      <c r="X226" s="35"/>
      <c r="Y226" s="35"/>
      <c r="Z226" s="35"/>
      <c r="AA226" s="35"/>
      <c r="AB226" s="36"/>
      <c r="AC226" s="35"/>
      <c r="AD226" s="35"/>
      <c r="AE226" s="35"/>
      <c r="AF226" s="35"/>
      <c r="AG226" s="35"/>
      <c r="AH226" s="35"/>
      <c r="AI226" s="35"/>
    </row>
    <row r="227" spans="1:35" s="38" customFormat="1" x14ac:dyDescent="0.25">
      <c r="A227" s="35"/>
      <c r="B227" s="35"/>
      <c r="C227" s="35"/>
      <c r="D227" s="35"/>
      <c r="E227" s="35"/>
      <c r="F227" s="35"/>
      <c r="G227" s="35"/>
      <c r="H227" s="35"/>
      <c r="I227" s="35"/>
      <c r="J227" s="35"/>
      <c r="K227" s="35"/>
      <c r="L227" s="35"/>
      <c r="M227" s="35"/>
      <c r="N227" s="35"/>
      <c r="O227" s="35"/>
      <c r="P227" s="35"/>
      <c r="Q227" s="35"/>
      <c r="R227" s="35"/>
      <c r="S227" s="35"/>
      <c r="T227" s="35"/>
      <c r="U227" s="35"/>
      <c r="V227" s="35"/>
      <c r="W227" s="35"/>
      <c r="X227" s="35"/>
      <c r="Y227" s="35"/>
      <c r="Z227" s="35"/>
      <c r="AA227" s="35"/>
      <c r="AB227" s="36"/>
      <c r="AC227" s="35"/>
      <c r="AD227" s="35"/>
      <c r="AE227" s="35"/>
      <c r="AF227" s="35"/>
      <c r="AG227" s="35"/>
      <c r="AH227" s="35"/>
      <c r="AI227" s="35"/>
    </row>
    <row r="228" spans="1:35" s="38" customFormat="1" x14ac:dyDescent="0.25">
      <c r="A228" s="35"/>
      <c r="B228" s="35"/>
      <c r="C228" s="35"/>
      <c r="D228" s="35"/>
      <c r="E228" s="35"/>
      <c r="F228" s="35"/>
      <c r="G228" s="35"/>
      <c r="H228" s="35"/>
      <c r="I228" s="35"/>
      <c r="J228" s="35"/>
      <c r="K228" s="35"/>
      <c r="L228" s="35"/>
      <c r="M228" s="35"/>
      <c r="N228" s="35"/>
      <c r="O228" s="35"/>
      <c r="P228" s="35"/>
      <c r="Q228" s="35"/>
      <c r="R228" s="35"/>
      <c r="S228" s="35"/>
      <c r="T228" s="35"/>
      <c r="U228" s="35"/>
      <c r="V228" s="35"/>
      <c r="W228" s="35"/>
      <c r="X228" s="35"/>
      <c r="Y228" s="35"/>
      <c r="Z228" s="35"/>
      <c r="AA228" s="35"/>
      <c r="AB228" s="36"/>
      <c r="AC228" s="35"/>
      <c r="AD228" s="35"/>
      <c r="AE228" s="35"/>
      <c r="AF228" s="35"/>
      <c r="AG228" s="35"/>
      <c r="AH228" s="35"/>
      <c r="AI228" s="35"/>
    </row>
    <row r="229" spans="1:35" s="38" customFormat="1" x14ac:dyDescent="0.25">
      <c r="A229" s="35"/>
      <c r="B229" s="35"/>
      <c r="C229" s="35"/>
      <c r="D229" s="35"/>
      <c r="E229" s="35"/>
      <c r="F229" s="35"/>
      <c r="G229" s="35"/>
      <c r="H229" s="35"/>
      <c r="I229" s="35"/>
      <c r="J229" s="35"/>
      <c r="K229" s="35"/>
      <c r="L229" s="35"/>
      <c r="M229" s="35"/>
      <c r="N229" s="35"/>
      <c r="O229" s="35"/>
      <c r="P229" s="35"/>
      <c r="Q229" s="35"/>
      <c r="R229" s="35"/>
      <c r="S229" s="35"/>
      <c r="T229" s="35"/>
      <c r="U229" s="35"/>
      <c r="V229" s="35"/>
      <c r="W229" s="35"/>
      <c r="X229" s="35"/>
      <c r="Y229" s="35"/>
      <c r="Z229" s="35"/>
      <c r="AA229" s="35"/>
      <c r="AB229" s="36"/>
      <c r="AC229" s="35"/>
      <c r="AD229" s="35"/>
      <c r="AE229" s="35"/>
      <c r="AF229" s="35"/>
      <c r="AG229" s="35"/>
      <c r="AH229" s="35"/>
      <c r="AI229" s="35"/>
    </row>
    <row r="230" spans="1:35" s="38" customFormat="1" x14ac:dyDescent="0.25">
      <c r="A230" s="35"/>
      <c r="B230" s="35"/>
      <c r="C230" s="35"/>
      <c r="D230" s="35"/>
      <c r="E230" s="35"/>
      <c r="F230" s="35"/>
      <c r="G230" s="35"/>
      <c r="H230" s="35"/>
      <c r="I230" s="35"/>
      <c r="J230" s="35"/>
      <c r="K230" s="35"/>
      <c r="L230" s="35"/>
      <c r="M230" s="35"/>
      <c r="N230" s="35"/>
      <c r="O230" s="35"/>
      <c r="P230" s="35"/>
      <c r="Q230" s="35"/>
      <c r="R230" s="35"/>
      <c r="S230" s="35"/>
      <c r="T230" s="35"/>
      <c r="U230" s="35"/>
      <c r="V230" s="35"/>
      <c r="W230" s="35"/>
      <c r="X230" s="35"/>
      <c r="Y230" s="35"/>
      <c r="Z230" s="35"/>
      <c r="AA230" s="35"/>
      <c r="AB230" s="36"/>
      <c r="AC230" s="35"/>
      <c r="AD230" s="35"/>
      <c r="AE230" s="35"/>
      <c r="AF230" s="35"/>
      <c r="AG230" s="35"/>
      <c r="AH230" s="35"/>
      <c r="AI230" s="35"/>
    </row>
    <row r="231" spans="1:35" s="38" customFormat="1" x14ac:dyDescent="0.25">
      <c r="A231" s="35"/>
      <c r="B231" s="35"/>
      <c r="C231" s="35"/>
      <c r="D231" s="35"/>
      <c r="E231" s="35"/>
      <c r="F231" s="35"/>
      <c r="G231" s="35"/>
      <c r="H231" s="35"/>
      <c r="I231" s="35"/>
      <c r="J231" s="35"/>
      <c r="K231" s="35"/>
      <c r="L231" s="35"/>
      <c r="M231" s="35"/>
      <c r="N231" s="35"/>
      <c r="O231" s="35"/>
      <c r="P231" s="35"/>
      <c r="Q231" s="35"/>
      <c r="R231" s="35"/>
      <c r="S231" s="35"/>
      <c r="T231" s="35"/>
      <c r="U231" s="35"/>
      <c r="V231" s="35"/>
      <c r="W231" s="35"/>
      <c r="X231" s="35"/>
      <c r="Y231" s="35"/>
      <c r="Z231" s="35"/>
      <c r="AA231" s="35"/>
      <c r="AB231" s="36"/>
      <c r="AC231" s="35"/>
      <c r="AD231" s="35"/>
      <c r="AE231" s="35"/>
      <c r="AF231" s="35"/>
      <c r="AG231" s="35"/>
      <c r="AH231" s="35"/>
      <c r="AI231" s="35"/>
    </row>
    <row r="232" spans="1:35" s="38" customFormat="1" x14ac:dyDescent="0.25">
      <c r="A232" s="35"/>
      <c r="B232" s="35"/>
      <c r="C232" s="35"/>
      <c r="D232" s="35"/>
      <c r="E232" s="35"/>
      <c r="F232" s="35"/>
      <c r="G232" s="35"/>
      <c r="H232" s="35"/>
      <c r="I232" s="35"/>
      <c r="J232" s="35"/>
      <c r="K232" s="35"/>
      <c r="L232" s="35"/>
      <c r="M232" s="35"/>
      <c r="N232" s="35"/>
      <c r="O232" s="35"/>
      <c r="P232" s="35"/>
      <c r="Q232" s="35"/>
      <c r="R232" s="35"/>
      <c r="S232" s="35"/>
      <c r="T232" s="35"/>
      <c r="U232" s="35"/>
      <c r="V232" s="35"/>
      <c r="W232" s="35"/>
      <c r="X232" s="35"/>
      <c r="Y232" s="35"/>
      <c r="Z232" s="35"/>
      <c r="AA232" s="35"/>
      <c r="AB232" s="36"/>
      <c r="AC232" s="35"/>
      <c r="AD232" s="35"/>
      <c r="AE232" s="35"/>
      <c r="AF232" s="35"/>
      <c r="AG232" s="35"/>
      <c r="AH232" s="35"/>
      <c r="AI232" s="35"/>
    </row>
    <row r="233" spans="1:35" s="38" customFormat="1" x14ac:dyDescent="0.25">
      <c r="A233" s="35"/>
      <c r="B233" s="35"/>
      <c r="C233" s="35"/>
      <c r="D233" s="35"/>
      <c r="E233" s="35"/>
      <c r="F233" s="35"/>
      <c r="G233" s="35"/>
      <c r="H233" s="35"/>
      <c r="I233" s="35"/>
      <c r="J233" s="35"/>
      <c r="K233" s="35"/>
      <c r="L233" s="35"/>
      <c r="M233" s="35"/>
      <c r="N233" s="35"/>
      <c r="O233" s="35"/>
      <c r="P233" s="35"/>
      <c r="Q233" s="35"/>
      <c r="R233" s="35"/>
      <c r="S233" s="35"/>
      <c r="T233" s="35"/>
      <c r="U233" s="35"/>
      <c r="V233" s="35"/>
      <c r="W233" s="35"/>
      <c r="X233" s="35"/>
      <c r="Y233" s="35"/>
      <c r="Z233" s="35"/>
      <c r="AA233" s="35"/>
      <c r="AB233" s="36"/>
      <c r="AC233" s="35"/>
      <c r="AD233" s="35"/>
      <c r="AE233" s="35"/>
      <c r="AF233" s="35"/>
      <c r="AG233" s="35"/>
      <c r="AH233" s="35"/>
      <c r="AI233" s="35"/>
    </row>
    <row r="234" spans="1:35" s="38" customFormat="1" x14ac:dyDescent="0.25">
      <c r="A234" s="35"/>
      <c r="B234" s="35"/>
      <c r="C234" s="35"/>
      <c r="D234" s="35"/>
      <c r="E234" s="35"/>
      <c r="F234" s="35"/>
      <c r="G234" s="35"/>
      <c r="H234" s="35"/>
      <c r="I234" s="35"/>
      <c r="J234" s="35"/>
      <c r="K234" s="35"/>
      <c r="L234" s="35"/>
      <c r="M234" s="35"/>
      <c r="N234" s="35"/>
      <c r="O234" s="35"/>
      <c r="P234" s="35"/>
      <c r="Q234" s="35"/>
      <c r="R234" s="35"/>
      <c r="S234" s="35"/>
      <c r="T234" s="35"/>
      <c r="U234" s="35"/>
      <c r="V234" s="35"/>
      <c r="W234" s="35"/>
      <c r="X234" s="35"/>
      <c r="Y234" s="35"/>
      <c r="Z234" s="35"/>
      <c r="AA234" s="35"/>
      <c r="AB234" s="36"/>
      <c r="AC234" s="35"/>
      <c r="AD234" s="35"/>
      <c r="AE234" s="35"/>
      <c r="AF234" s="35"/>
      <c r="AG234" s="35"/>
      <c r="AH234" s="35"/>
      <c r="AI234" s="35"/>
    </row>
    <row r="235" spans="1:35" s="38" customFormat="1" x14ac:dyDescent="0.25">
      <c r="A235" s="35"/>
      <c r="B235" s="35"/>
      <c r="C235" s="35"/>
      <c r="D235" s="35"/>
      <c r="E235" s="35"/>
      <c r="F235" s="35"/>
      <c r="G235" s="35"/>
      <c r="H235" s="35"/>
      <c r="I235" s="35"/>
      <c r="J235" s="35"/>
      <c r="K235" s="35"/>
      <c r="L235" s="35"/>
      <c r="M235" s="35"/>
      <c r="N235" s="35"/>
      <c r="O235" s="35"/>
      <c r="P235" s="35"/>
      <c r="Q235" s="35"/>
      <c r="R235" s="35"/>
      <c r="S235" s="35"/>
      <c r="T235" s="35"/>
      <c r="U235" s="35"/>
      <c r="V235" s="35"/>
      <c r="W235" s="35"/>
      <c r="X235" s="35"/>
      <c r="Y235" s="35"/>
      <c r="Z235" s="35"/>
      <c r="AA235" s="35"/>
      <c r="AB235" s="36"/>
      <c r="AC235" s="35"/>
      <c r="AD235" s="35"/>
      <c r="AE235" s="35"/>
      <c r="AF235" s="35"/>
      <c r="AG235" s="35"/>
      <c r="AH235" s="35"/>
      <c r="AI235" s="35"/>
    </row>
    <row r="236" spans="1:35" s="38" customFormat="1" x14ac:dyDescent="0.25">
      <c r="A236" s="35"/>
      <c r="B236" s="35"/>
      <c r="C236" s="35"/>
      <c r="D236" s="35"/>
      <c r="E236" s="35"/>
      <c r="F236" s="35"/>
      <c r="G236" s="35"/>
      <c r="H236" s="35"/>
      <c r="I236" s="35"/>
      <c r="J236" s="35"/>
      <c r="K236" s="35"/>
      <c r="L236" s="35"/>
      <c r="M236" s="35"/>
      <c r="N236" s="35"/>
      <c r="O236" s="35"/>
      <c r="P236" s="35"/>
      <c r="Q236" s="35"/>
      <c r="R236" s="35"/>
      <c r="S236" s="35"/>
      <c r="T236" s="35"/>
      <c r="U236" s="35"/>
      <c r="V236" s="35"/>
      <c r="W236" s="35"/>
      <c r="X236" s="35"/>
      <c r="Y236" s="35"/>
      <c r="Z236" s="35"/>
      <c r="AA236" s="35"/>
      <c r="AB236" s="36"/>
      <c r="AC236" s="35"/>
      <c r="AD236" s="35"/>
      <c r="AE236" s="35"/>
      <c r="AF236" s="35"/>
      <c r="AG236" s="35"/>
      <c r="AH236" s="35"/>
      <c r="AI236" s="35"/>
    </row>
    <row r="237" spans="1:35" x14ac:dyDescent="0.25">
      <c r="AA237" s="35"/>
      <c r="AB237" s="36"/>
      <c r="AH237" s="35"/>
      <c r="AI237" s="35"/>
    </row>
    <row r="238" spans="1:35" x14ac:dyDescent="0.25">
      <c r="AA238" s="35"/>
      <c r="AB238" s="36"/>
      <c r="AH238" s="35"/>
      <c r="AI238" s="35"/>
    </row>
    <row r="239" spans="1:35" x14ac:dyDescent="0.25">
      <c r="AA239" s="35"/>
      <c r="AB239" s="36"/>
      <c r="AH239" s="35"/>
      <c r="AI239" s="35"/>
    </row>
    <row r="240" spans="1:35" x14ac:dyDescent="0.25">
      <c r="AA240" s="35"/>
      <c r="AB240" s="36"/>
      <c r="AH240" s="35"/>
      <c r="AI240" s="35"/>
    </row>
    <row r="241" spans="27:35" x14ac:dyDescent="0.25">
      <c r="AA241" s="35"/>
      <c r="AB241" s="36"/>
      <c r="AH241" s="35"/>
      <c r="AI241" s="35"/>
    </row>
    <row r="242" spans="27:35" x14ac:dyDescent="0.25">
      <c r="AA242" s="35"/>
      <c r="AB242" s="36"/>
      <c r="AH242" s="35"/>
      <c r="AI242" s="35"/>
    </row>
    <row r="243" spans="27:35" x14ac:dyDescent="0.25">
      <c r="AA243" s="35"/>
      <c r="AB243" s="36"/>
      <c r="AH243" s="35"/>
      <c r="AI243" s="35"/>
    </row>
    <row r="244" spans="27:35" x14ac:dyDescent="0.25">
      <c r="AA244" s="35"/>
      <c r="AB244" s="36"/>
      <c r="AH244" s="35"/>
      <c r="AI244" s="35"/>
    </row>
    <row r="245" spans="27:35" x14ac:dyDescent="0.25">
      <c r="AA245" s="35"/>
      <c r="AB245" s="36"/>
      <c r="AH245" s="35"/>
      <c r="AI245" s="35"/>
    </row>
    <row r="246" spans="27:35" x14ac:dyDescent="0.25">
      <c r="AA246" s="35"/>
      <c r="AB246" s="36"/>
      <c r="AH246" s="35"/>
      <c r="AI246" s="35"/>
    </row>
    <row r="247" spans="27:35" x14ac:dyDescent="0.25">
      <c r="AA247" s="35"/>
      <c r="AB247" s="36"/>
      <c r="AH247" s="35"/>
      <c r="AI247" s="35"/>
    </row>
    <row r="248" spans="27:35" x14ac:dyDescent="0.25">
      <c r="AA248" s="35"/>
      <c r="AB248" s="36"/>
      <c r="AH248" s="35"/>
      <c r="AI248" s="35"/>
    </row>
    <row r="249" spans="27:35" x14ac:dyDescent="0.25">
      <c r="AA249" s="35"/>
      <c r="AB249" s="36"/>
      <c r="AH249" s="35"/>
      <c r="AI249" s="35"/>
    </row>
    <row r="250" spans="27:35" x14ac:dyDescent="0.25">
      <c r="AA250" s="35"/>
      <c r="AB250" s="36"/>
      <c r="AH250" s="35"/>
      <c r="AI250" s="35"/>
    </row>
    <row r="251" spans="27:35" x14ac:dyDescent="0.25">
      <c r="AA251" s="35"/>
      <c r="AB251" s="36"/>
      <c r="AH251" s="35"/>
      <c r="AI251" s="35"/>
    </row>
    <row r="252" spans="27:35" x14ac:dyDescent="0.25">
      <c r="AA252" s="35"/>
      <c r="AB252" s="36"/>
      <c r="AH252" s="35"/>
      <c r="AI252" s="35"/>
    </row>
    <row r="253" spans="27:35" x14ac:dyDescent="0.25">
      <c r="AA253" s="35"/>
      <c r="AB253" s="36"/>
      <c r="AH253" s="35"/>
      <c r="AI253" s="35"/>
    </row>
    <row r="254" spans="27:35" x14ac:dyDescent="0.25">
      <c r="AA254" s="35"/>
      <c r="AB254" s="36"/>
      <c r="AH254" s="35"/>
      <c r="AI254" s="35"/>
    </row>
    <row r="255" spans="27:35" x14ac:dyDescent="0.25">
      <c r="AA255" s="35"/>
      <c r="AB255" s="36"/>
      <c r="AH255" s="35"/>
      <c r="AI255" s="35"/>
    </row>
    <row r="256" spans="27:35" x14ac:dyDescent="0.25">
      <c r="AA256" s="35"/>
      <c r="AB256" s="36"/>
      <c r="AH256" s="35"/>
      <c r="AI256" s="35"/>
    </row>
    <row r="257" spans="27:35" x14ac:dyDescent="0.25">
      <c r="AA257" s="35"/>
      <c r="AB257" s="36"/>
      <c r="AH257" s="35"/>
      <c r="AI257" s="35"/>
    </row>
    <row r="258" spans="27:35" x14ac:dyDescent="0.25">
      <c r="AA258" s="35"/>
      <c r="AB258" s="36"/>
      <c r="AH258" s="35"/>
      <c r="AI258" s="35"/>
    </row>
    <row r="259" spans="27:35" x14ac:dyDescent="0.25">
      <c r="AA259" s="35"/>
      <c r="AB259" s="36"/>
      <c r="AH259" s="35"/>
      <c r="AI259" s="35"/>
    </row>
    <row r="260" spans="27:35" x14ac:dyDescent="0.25">
      <c r="AA260" s="35"/>
      <c r="AB260" s="36"/>
      <c r="AH260" s="35"/>
      <c r="AI260" s="35"/>
    </row>
    <row r="261" spans="27:35" x14ac:dyDescent="0.25">
      <c r="AA261" s="35"/>
      <c r="AB261" s="36"/>
      <c r="AH261" s="35"/>
      <c r="AI261" s="35"/>
    </row>
    <row r="262" spans="27:35" x14ac:dyDescent="0.25">
      <c r="AA262" s="35"/>
      <c r="AB262" s="36"/>
      <c r="AH262" s="35"/>
      <c r="AI262" s="35"/>
    </row>
    <row r="263" spans="27:35" x14ac:dyDescent="0.25">
      <c r="AA263" s="35"/>
      <c r="AB263" s="36"/>
      <c r="AH263" s="35"/>
      <c r="AI263" s="35"/>
    </row>
    <row r="264" spans="27:35" x14ac:dyDescent="0.25">
      <c r="AA264" s="35"/>
      <c r="AB264" s="36"/>
      <c r="AH264" s="35"/>
      <c r="AI264" s="35"/>
    </row>
    <row r="265" spans="27:35" x14ac:dyDescent="0.25">
      <c r="AA265" s="35"/>
      <c r="AB265" s="36"/>
      <c r="AH265" s="35"/>
      <c r="AI265" s="35"/>
    </row>
    <row r="266" spans="27:35" x14ac:dyDescent="0.25">
      <c r="AA266" s="35"/>
      <c r="AB266" s="36"/>
      <c r="AH266" s="35"/>
      <c r="AI266" s="35"/>
    </row>
    <row r="267" spans="27:35" x14ac:dyDescent="0.25">
      <c r="AA267" s="35"/>
      <c r="AB267" s="36"/>
      <c r="AH267" s="35"/>
      <c r="AI267" s="35"/>
    </row>
    <row r="268" spans="27:35" x14ac:dyDescent="0.25">
      <c r="AA268" s="35"/>
      <c r="AB268" s="36"/>
      <c r="AH268" s="35"/>
      <c r="AI268" s="35"/>
    </row>
    <row r="269" spans="27:35" x14ac:dyDescent="0.25">
      <c r="AA269" s="35"/>
      <c r="AB269" s="36"/>
      <c r="AH269" s="35"/>
      <c r="AI269" s="35"/>
    </row>
    <row r="270" spans="27:35" x14ac:dyDescent="0.25">
      <c r="AA270" s="35"/>
      <c r="AB270" s="36"/>
      <c r="AH270" s="35"/>
      <c r="AI270" s="35"/>
    </row>
    <row r="271" spans="27:35" x14ac:dyDescent="0.25">
      <c r="AA271" s="35"/>
      <c r="AB271" s="36"/>
      <c r="AH271" s="35"/>
      <c r="AI271" s="35"/>
    </row>
    <row r="272" spans="27:35" x14ac:dyDescent="0.25">
      <c r="AA272" s="35"/>
      <c r="AB272" s="36"/>
      <c r="AH272" s="35"/>
      <c r="AI272" s="35"/>
    </row>
    <row r="273" spans="27:35" x14ac:dyDescent="0.25">
      <c r="AA273" s="35"/>
      <c r="AB273" s="36"/>
      <c r="AH273" s="35"/>
      <c r="AI273" s="35"/>
    </row>
    <row r="274" spans="27:35" x14ac:dyDescent="0.25">
      <c r="AA274" s="35"/>
      <c r="AB274" s="36"/>
      <c r="AH274" s="35"/>
      <c r="AI274" s="35"/>
    </row>
    <row r="275" spans="27:35" x14ac:dyDescent="0.25">
      <c r="AA275" s="35"/>
      <c r="AB275" s="36"/>
      <c r="AH275" s="35"/>
      <c r="AI275" s="35"/>
    </row>
    <row r="276" spans="27:35" x14ac:dyDescent="0.25">
      <c r="AA276" s="35"/>
      <c r="AB276" s="36"/>
      <c r="AH276" s="35"/>
      <c r="AI276" s="35"/>
    </row>
    <row r="277" spans="27:35" x14ac:dyDescent="0.25">
      <c r="AA277" s="35"/>
      <c r="AB277" s="36"/>
      <c r="AH277" s="35"/>
      <c r="AI277" s="35"/>
    </row>
    <row r="278" spans="27:35" x14ac:dyDescent="0.25">
      <c r="AA278" s="35"/>
      <c r="AB278" s="36"/>
      <c r="AH278" s="35"/>
      <c r="AI278" s="35"/>
    </row>
    <row r="279" spans="27:35" x14ac:dyDescent="0.25">
      <c r="AA279" s="35"/>
      <c r="AB279" s="36"/>
      <c r="AH279" s="35"/>
      <c r="AI279" s="35"/>
    </row>
    <row r="280" spans="27:35" x14ac:dyDescent="0.25">
      <c r="AA280" s="35"/>
      <c r="AB280" s="36"/>
      <c r="AH280" s="35"/>
      <c r="AI280" s="35"/>
    </row>
    <row r="281" spans="27:35" x14ac:dyDescent="0.25">
      <c r="AA281" s="35"/>
      <c r="AB281" s="36"/>
      <c r="AH281" s="35"/>
      <c r="AI281" s="35"/>
    </row>
    <row r="282" spans="27:35" x14ac:dyDescent="0.25">
      <c r="AA282" s="35"/>
      <c r="AB282" s="36"/>
      <c r="AH282" s="35"/>
      <c r="AI282" s="35"/>
    </row>
    <row r="283" spans="27:35" x14ac:dyDescent="0.25">
      <c r="AA283" s="35"/>
      <c r="AB283" s="36"/>
      <c r="AH283" s="35"/>
      <c r="AI283" s="35"/>
    </row>
    <row r="284" spans="27:35" x14ac:dyDescent="0.25">
      <c r="AA284" s="35"/>
      <c r="AB284" s="36"/>
      <c r="AH284" s="35"/>
      <c r="AI284" s="35"/>
    </row>
    <row r="285" spans="27:35" x14ac:dyDescent="0.25">
      <c r="AA285" s="35"/>
      <c r="AB285" s="36"/>
      <c r="AH285" s="35"/>
      <c r="AI285" s="35"/>
    </row>
    <row r="286" spans="27:35" x14ac:dyDescent="0.25">
      <c r="AA286" s="35"/>
      <c r="AB286" s="36"/>
      <c r="AH286" s="35"/>
      <c r="AI286" s="35"/>
    </row>
    <row r="287" spans="27:35" x14ac:dyDescent="0.25">
      <c r="AA287" s="35"/>
      <c r="AB287" s="36"/>
      <c r="AH287" s="35"/>
      <c r="AI287" s="35"/>
    </row>
    <row r="288" spans="27:35" x14ac:dyDescent="0.25">
      <c r="AA288" s="35"/>
      <c r="AB288" s="36"/>
      <c r="AH288" s="35"/>
      <c r="AI288" s="35"/>
    </row>
    <row r="289" spans="27:35" x14ac:dyDescent="0.25">
      <c r="AA289" s="35"/>
      <c r="AB289" s="36"/>
      <c r="AH289" s="35"/>
      <c r="AI289" s="35"/>
    </row>
    <row r="290" spans="27:35" x14ac:dyDescent="0.25">
      <c r="AA290" s="35"/>
      <c r="AB290" s="36"/>
      <c r="AH290" s="35"/>
      <c r="AI290" s="35"/>
    </row>
    <row r="291" spans="27:35" x14ac:dyDescent="0.25">
      <c r="AA291" s="35"/>
      <c r="AB291" s="36"/>
      <c r="AH291" s="35"/>
      <c r="AI291" s="35"/>
    </row>
    <row r="292" spans="27:35" x14ac:dyDescent="0.25">
      <c r="AA292" s="35"/>
      <c r="AB292" s="36"/>
      <c r="AH292" s="35"/>
      <c r="AI292" s="35"/>
    </row>
    <row r="293" spans="27:35" x14ac:dyDescent="0.25">
      <c r="AA293" s="35"/>
      <c r="AB293" s="36"/>
      <c r="AH293" s="35"/>
      <c r="AI293" s="35"/>
    </row>
    <row r="294" spans="27:35" x14ac:dyDescent="0.25">
      <c r="AA294" s="35"/>
      <c r="AB294" s="36"/>
      <c r="AH294" s="35"/>
      <c r="AI294" s="35"/>
    </row>
    <row r="295" spans="27:35" x14ac:dyDescent="0.25">
      <c r="AA295" s="35"/>
      <c r="AB295" s="36"/>
      <c r="AH295" s="35"/>
      <c r="AI295" s="35"/>
    </row>
    <row r="296" spans="27:35" x14ac:dyDescent="0.25">
      <c r="AA296" s="35"/>
      <c r="AB296" s="36"/>
      <c r="AH296" s="35"/>
      <c r="AI296" s="35"/>
    </row>
    <row r="297" spans="27:35" x14ac:dyDescent="0.25">
      <c r="AA297" s="35"/>
      <c r="AB297" s="36"/>
      <c r="AH297" s="35"/>
      <c r="AI297" s="35"/>
    </row>
    <row r="298" spans="27:35" x14ac:dyDescent="0.25">
      <c r="AA298" s="35"/>
      <c r="AB298" s="36"/>
      <c r="AH298" s="35"/>
      <c r="AI298" s="35"/>
    </row>
    <row r="299" spans="27:35" x14ac:dyDescent="0.25">
      <c r="AA299" s="35"/>
      <c r="AB299" s="36"/>
      <c r="AH299" s="35"/>
      <c r="AI299" s="35"/>
    </row>
    <row r="300" spans="27:35" x14ac:dyDescent="0.25">
      <c r="AA300" s="35"/>
      <c r="AB300" s="36"/>
      <c r="AH300" s="35"/>
      <c r="AI300" s="35"/>
    </row>
    <row r="301" spans="27:35" x14ac:dyDescent="0.25">
      <c r="AA301" s="35"/>
      <c r="AB301" s="36"/>
      <c r="AH301" s="35"/>
      <c r="AI301" s="35"/>
    </row>
    <row r="302" spans="27:35" x14ac:dyDescent="0.25">
      <c r="AA302" s="35"/>
      <c r="AB302" s="36"/>
      <c r="AH302" s="35"/>
      <c r="AI302" s="35"/>
    </row>
    <row r="303" spans="27:35" x14ac:dyDescent="0.25">
      <c r="AA303" s="35"/>
      <c r="AB303" s="36"/>
      <c r="AH303" s="35"/>
      <c r="AI303" s="35"/>
    </row>
    <row r="304" spans="27:35" x14ac:dyDescent="0.25">
      <c r="AA304" s="35"/>
      <c r="AB304" s="36"/>
      <c r="AH304" s="35"/>
      <c r="AI304" s="35"/>
    </row>
    <row r="305" spans="27:35" x14ac:dyDescent="0.25">
      <c r="AA305" s="35"/>
      <c r="AB305" s="36"/>
      <c r="AH305" s="35"/>
      <c r="AI305" s="35"/>
    </row>
    <row r="306" spans="27:35" x14ac:dyDescent="0.25">
      <c r="AA306" s="35"/>
      <c r="AB306" s="36"/>
      <c r="AH306" s="35"/>
      <c r="AI306" s="35"/>
    </row>
    <row r="307" spans="27:35" x14ac:dyDescent="0.25">
      <c r="AA307" s="35"/>
      <c r="AB307" s="36"/>
      <c r="AH307" s="35"/>
      <c r="AI307" s="35"/>
    </row>
    <row r="308" spans="27:35" x14ac:dyDescent="0.25">
      <c r="AA308" s="35"/>
      <c r="AB308" s="36"/>
      <c r="AH308" s="35"/>
      <c r="AI308" s="35"/>
    </row>
    <row r="309" spans="27:35" x14ac:dyDescent="0.25">
      <c r="AA309" s="35"/>
      <c r="AB309" s="36"/>
      <c r="AH309" s="35"/>
      <c r="AI309" s="35"/>
    </row>
    <row r="310" spans="27:35" x14ac:dyDescent="0.25">
      <c r="AA310" s="35"/>
      <c r="AB310" s="36"/>
      <c r="AH310" s="35"/>
      <c r="AI310" s="35"/>
    </row>
    <row r="311" spans="27:35" x14ac:dyDescent="0.25">
      <c r="AA311" s="35"/>
      <c r="AB311" s="36"/>
      <c r="AH311" s="35"/>
      <c r="AI311" s="35"/>
    </row>
    <row r="312" spans="27:35" x14ac:dyDescent="0.25">
      <c r="AA312" s="35"/>
      <c r="AB312" s="36"/>
      <c r="AH312" s="35"/>
      <c r="AI312" s="35"/>
    </row>
    <row r="313" spans="27:35" x14ac:dyDescent="0.25">
      <c r="AA313" s="35"/>
      <c r="AB313" s="36"/>
      <c r="AH313" s="35"/>
      <c r="AI313" s="35"/>
    </row>
    <row r="314" spans="27:35" x14ac:dyDescent="0.25">
      <c r="AA314" s="35"/>
      <c r="AB314" s="36"/>
      <c r="AH314" s="35"/>
      <c r="AI314" s="35"/>
    </row>
    <row r="315" spans="27:35" x14ac:dyDescent="0.25">
      <c r="AA315" s="35"/>
      <c r="AB315" s="36"/>
      <c r="AH315" s="35"/>
      <c r="AI315" s="35"/>
    </row>
    <row r="316" spans="27:35" x14ac:dyDescent="0.25">
      <c r="AA316" s="35"/>
      <c r="AB316" s="36"/>
      <c r="AH316" s="35"/>
      <c r="AI316" s="35"/>
    </row>
    <row r="317" spans="27:35" x14ac:dyDescent="0.25">
      <c r="AA317" s="35"/>
      <c r="AB317" s="36"/>
      <c r="AH317" s="35"/>
      <c r="AI317" s="35"/>
    </row>
  </sheetData>
  <mergeCells count="376">
    <mergeCell ref="A1:AG1"/>
    <mergeCell ref="A2:AI2"/>
    <mergeCell ref="A3:AG3"/>
    <mergeCell ref="A4:R4"/>
    <mergeCell ref="S4:AI4"/>
    <mergeCell ref="BA5:BH5"/>
    <mergeCell ref="A12:AI12"/>
    <mergeCell ref="A13:D13"/>
    <mergeCell ref="E13:AI13"/>
    <mergeCell ref="AC5:AI5"/>
    <mergeCell ref="A8:D8"/>
    <mergeCell ref="E8:AI8"/>
    <mergeCell ref="A9:AI10"/>
    <mergeCell ref="A11:AI11"/>
    <mergeCell ref="A6:D6"/>
    <mergeCell ref="E6:AI6"/>
    <mergeCell ref="A7:D7"/>
    <mergeCell ref="E7:AI7"/>
    <mergeCell ref="A5:D5"/>
    <mergeCell ref="E5:J5"/>
    <mergeCell ref="K5:O5"/>
    <mergeCell ref="P5:W5"/>
    <mergeCell ref="X5:AB5"/>
    <mergeCell ref="AH16:AI16"/>
    <mergeCell ref="E17:L17"/>
    <mergeCell ref="M17:T17"/>
    <mergeCell ref="U17:AB17"/>
    <mergeCell ref="AC17:AE17"/>
    <mergeCell ref="AF17:AG17"/>
    <mergeCell ref="AH17:AI17"/>
    <mergeCell ref="AH14:AI14"/>
    <mergeCell ref="E15:L15"/>
    <mergeCell ref="M15:T15"/>
    <mergeCell ref="U15:AB15"/>
    <mergeCell ref="AC15:AE15"/>
    <mergeCell ref="AF15:AG15"/>
    <mergeCell ref="AH15:AI15"/>
    <mergeCell ref="E14:L14"/>
    <mergeCell ref="M14:T14"/>
    <mergeCell ref="U14:AB14"/>
    <mergeCell ref="AC14:AE14"/>
    <mergeCell ref="AF14:AG14"/>
    <mergeCell ref="E16:L16"/>
    <mergeCell ref="M16:T16"/>
    <mergeCell ref="U16:AB16"/>
    <mergeCell ref="AC16:AE16"/>
    <mergeCell ref="AF16:AG16"/>
    <mergeCell ref="AH19:AI19"/>
    <mergeCell ref="E18:L18"/>
    <mergeCell ref="M18:T18"/>
    <mergeCell ref="U18:AB18"/>
    <mergeCell ref="AC18:AE18"/>
    <mergeCell ref="AF18:AG18"/>
    <mergeCell ref="AH18:AI18"/>
    <mergeCell ref="E21:L21"/>
    <mergeCell ref="AC21:AE21"/>
    <mergeCell ref="AF21:AG21"/>
    <mergeCell ref="AH21:AI21"/>
    <mergeCell ref="E20:L20"/>
    <mergeCell ref="M20:T20"/>
    <mergeCell ref="U20:AB20"/>
    <mergeCell ref="AC20:AE20"/>
    <mergeCell ref="AF20:AG20"/>
    <mergeCell ref="AH20:AI20"/>
    <mergeCell ref="AC19:AE19"/>
    <mergeCell ref="AF19:AG19"/>
    <mergeCell ref="A14:D28"/>
    <mergeCell ref="E28:L28"/>
    <mergeCell ref="M28:T28"/>
    <mergeCell ref="U28:AB28"/>
    <mergeCell ref="M21:T21"/>
    <mergeCell ref="U21:AB21"/>
    <mergeCell ref="E19:L19"/>
    <mergeCell ref="M19:T19"/>
    <mergeCell ref="U19:AB19"/>
    <mergeCell ref="AH28:AI28"/>
    <mergeCell ref="N31:R31"/>
    <mergeCell ref="S31:W31"/>
    <mergeCell ref="E32:H32"/>
    <mergeCell ref="I32:M32"/>
    <mergeCell ref="N32:R32"/>
    <mergeCell ref="S32:W32"/>
    <mergeCell ref="E29:H30"/>
    <mergeCell ref="I29:W29"/>
    <mergeCell ref="X29:AI29"/>
    <mergeCell ref="I30:M30"/>
    <mergeCell ref="N30:R30"/>
    <mergeCell ref="S30:W30"/>
    <mergeCell ref="X30:AI34"/>
    <mergeCell ref="E31:H31"/>
    <mergeCell ref="I31:M31"/>
    <mergeCell ref="AC28:AE28"/>
    <mergeCell ref="AF28:AG28"/>
    <mergeCell ref="A35:D35"/>
    <mergeCell ref="E35:M35"/>
    <mergeCell ref="N35:R35"/>
    <mergeCell ref="S35:W35"/>
    <mergeCell ref="X35:AE35"/>
    <mergeCell ref="AF35:AI35"/>
    <mergeCell ref="E34:H34"/>
    <mergeCell ref="I34:M34"/>
    <mergeCell ref="N34:R34"/>
    <mergeCell ref="S34:W34"/>
    <mergeCell ref="A29:D34"/>
    <mergeCell ref="E33:H33"/>
    <mergeCell ref="I33:M33"/>
    <mergeCell ref="N33:R33"/>
    <mergeCell ref="S33:W33"/>
    <mergeCell ref="A44:E44"/>
    <mergeCell ref="F44:I44"/>
    <mergeCell ref="J44:M44"/>
    <mergeCell ref="N44:W44"/>
    <mergeCell ref="A36:AI36"/>
    <mergeCell ref="X37:AE37"/>
    <mergeCell ref="AF37:AI37"/>
    <mergeCell ref="A38:E38"/>
    <mergeCell ref="F38:I38"/>
    <mergeCell ref="J38:M38"/>
    <mergeCell ref="N38:W38"/>
    <mergeCell ref="X38:AE38"/>
    <mergeCell ref="AF38:AI38"/>
    <mergeCell ref="A37:W37"/>
    <mergeCell ref="X39:AE39"/>
    <mergeCell ref="AF39:AI39"/>
    <mergeCell ref="X40:AE40"/>
    <mergeCell ref="AF40:AI40"/>
    <mergeCell ref="A39:E43"/>
    <mergeCell ref="F39:I43"/>
    <mergeCell ref="J39:M43"/>
    <mergeCell ref="N39:W43"/>
    <mergeCell ref="X42:AE42"/>
    <mergeCell ref="AF42:AI42"/>
    <mergeCell ref="X41:AE41"/>
    <mergeCell ref="AF41:AI41"/>
    <mergeCell ref="X43:AE43"/>
    <mergeCell ref="AF43:AI43"/>
    <mergeCell ref="X50:AE50"/>
    <mergeCell ref="AF50:AI50"/>
    <mergeCell ref="X44:AE44"/>
    <mergeCell ref="AF44:AI44"/>
    <mergeCell ref="X45:AE45"/>
    <mergeCell ref="AF45:AI45"/>
    <mergeCell ref="J45:M49"/>
    <mergeCell ref="N45:W49"/>
    <mergeCell ref="A50:E50"/>
    <mergeCell ref="F50:I50"/>
    <mergeCell ref="J50:M50"/>
    <mergeCell ref="N50:W50"/>
    <mergeCell ref="X47:AE47"/>
    <mergeCell ref="AF47:AI47"/>
    <mergeCell ref="X46:AE46"/>
    <mergeCell ref="AF46:AI46"/>
    <mergeCell ref="A45:E49"/>
    <mergeCell ref="F45:I49"/>
    <mergeCell ref="X48:AE48"/>
    <mergeCell ref="AF48:AI48"/>
    <mergeCell ref="X49:AE49"/>
    <mergeCell ref="AF49:AI49"/>
    <mergeCell ref="X52:AE52"/>
    <mergeCell ref="AF52:AI52"/>
    <mergeCell ref="A51:E55"/>
    <mergeCell ref="F51:I55"/>
    <mergeCell ref="J51:M55"/>
    <mergeCell ref="N51:W55"/>
    <mergeCell ref="X54:AE54"/>
    <mergeCell ref="AF54:AI54"/>
    <mergeCell ref="X55:AE55"/>
    <mergeCell ref="AF55:AI55"/>
    <mergeCell ref="X53:AE53"/>
    <mergeCell ref="AF53:AI53"/>
    <mergeCell ref="X51:AE51"/>
    <mergeCell ref="AF51:AI51"/>
    <mergeCell ref="A56:E56"/>
    <mergeCell ref="F56:I56"/>
    <mergeCell ref="J56:M56"/>
    <mergeCell ref="N56:W56"/>
    <mergeCell ref="X59:AE59"/>
    <mergeCell ref="AF59:AI59"/>
    <mergeCell ref="X56:AE56"/>
    <mergeCell ref="AF56:AI56"/>
    <mergeCell ref="X57:AE57"/>
    <mergeCell ref="AF57:AI57"/>
    <mergeCell ref="X58:AE58"/>
    <mergeCell ref="AF58:AI58"/>
    <mergeCell ref="A57:E61"/>
    <mergeCell ref="F57:I61"/>
    <mergeCell ref="J57:M61"/>
    <mergeCell ref="N57:W61"/>
    <mergeCell ref="X60:AE60"/>
    <mergeCell ref="AF60:AI60"/>
    <mergeCell ref="X61:AE61"/>
    <mergeCell ref="AF61:AI61"/>
    <mergeCell ref="A62:E62"/>
    <mergeCell ref="F62:I62"/>
    <mergeCell ref="J62:M62"/>
    <mergeCell ref="N62:W62"/>
    <mergeCell ref="X65:AE65"/>
    <mergeCell ref="AF65:AI65"/>
    <mergeCell ref="X62:AE62"/>
    <mergeCell ref="AF62:AI62"/>
    <mergeCell ref="X63:AE63"/>
    <mergeCell ref="AF63:AI63"/>
    <mergeCell ref="X64:AE64"/>
    <mergeCell ref="AF64:AI64"/>
    <mergeCell ref="A63:E67"/>
    <mergeCell ref="F63:I67"/>
    <mergeCell ref="J63:M67"/>
    <mergeCell ref="N63:W67"/>
    <mergeCell ref="X66:AE66"/>
    <mergeCell ref="AF66:AI66"/>
    <mergeCell ref="X67:AE67"/>
    <mergeCell ref="AF67:AI67"/>
    <mergeCell ref="A68:E68"/>
    <mergeCell ref="F68:I68"/>
    <mergeCell ref="J68:M68"/>
    <mergeCell ref="N68:W68"/>
    <mergeCell ref="X71:AE71"/>
    <mergeCell ref="AF71:AI71"/>
    <mergeCell ref="X68:AE68"/>
    <mergeCell ref="AF68:AI68"/>
    <mergeCell ref="X69:AE69"/>
    <mergeCell ref="AF69:AI69"/>
    <mergeCell ref="X70:AE70"/>
    <mergeCell ref="AF70:AI70"/>
    <mergeCell ref="A69:E73"/>
    <mergeCell ref="F69:I73"/>
    <mergeCell ref="J69:M73"/>
    <mergeCell ref="N69:W73"/>
    <mergeCell ref="X72:AE72"/>
    <mergeCell ref="AF72:AI72"/>
    <mergeCell ref="X73:AE73"/>
    <mergeCell ref="AF73:AI73"/>
    <mergeCell ref="A74:E74"/>
    <mergeCell ref="F74:I74"/>
    <mergeCell ref="J74:M74"/>
    <mergeCell ref="N74:W74"/>
    <mergeCell ref="X77:AE77"/>
    <mergeCell ref="AF77:AI77"/>
    <mergeCell ref="X74:AE74"/>
    <mergeCell ref="AF74:AI74"/>
    <mergeCell ref="X75:AE75"/>
    <mergeCell ref="AF75:AI75"/>
    <mergeCell ref="X76:AE76"/>
    <mergeCell ref="AF76:AI76"/>
    <mergeCell ref="A75:E79"/>
    <mergeCell ref="F75:I79"/>
    <mergeCell ref="J75:M79"/>
    <mergeCell ref="N75:W79"/>
    <mergeCell ref="X78:AE78"/>
    <mergeCell ref="AF78:AI78"/>
    <mergeCell ref="X79:AE79"/>
    <mergeCell ref="AF79:AI79"/>
    <mergeCell ref="A80:E80"/>
    <mergeCell ref="F80:I80"/>
    <mergeCell ref="J80:M80"/>
    <mergeCell ref="N80:W80"/>
    <mergeCell ref="X83:AE83"/>
    <mergeCell ref="AF83:AI83"/>
    <mergeCell ref="X80:AE80"/>
    <mergeCell ref="AF80:AI80"/>
    <mergeCell ref="X81:AE81"/>
    <mergeCell ref="AF81:AI81"/>
    <mergeCell ref="X82:AE82"/>
    <mergeCell ref="AF82:AI82"/>
    <mergeCell ref="A81:E85"/>
    <mergeCell ref="F81:I85"/>
    <mergeCell ref="J81:M85"/>
    <mergeCell ref="N81:W85"/>
    <mergeCell ref="X84:AE84"/>
    <mergeCell ref="AF84:AI84"/>
    <mergeCell ref="X85:AE85"/>
    <mergeCell ref="AF85:AI85"/>
    <mergeCell ref="A86:E86"/>
    <mergeCell ref="F86:I86"/>
    <mergeCell ref="J86:M86"/>
    <mergeCell ref="N86:W86"/>
    <mergeCell ref="X89:AE89"/>
    <mergeCell ref="AF89:AI89"/>
    <mergeCell ref="X86:AE86"/>
    <mergeCell ref="AF86:AI86"/>
    <mergeCell ref="X87:AE87"/>
    <mergeCell ref="AF87:AI87"/>
    <mergeCell ref="X88:AE88"/>
    <mergeCell ref="AF88:AI88"/>
    <mergeCell ref="A87:E91"/>
    <mergeCell ref="F87:I91"/>
    <mergeCell ref="J87:M91"/>
    <mergeCell ref="N87:W91"/>
    <mergeCell ref="X90:AE90"/>
    <mergeCell ref="AF90:AI90"/>
    <mergeCell ref="X91:AE91"/>
    <mergeCell ref="AF91:AI91"/>
    <mergeCell ref="A92:E92"/>
    <mergeCell ref="F92:I92"/>
    <mergeCell ref="J92:M92"/>
    <mergeCell ref="N92:W92"/>
    <mergeCell ref="X95:AE95"/>
    <mergeCell ref="AF95:AI95"/>
    <mergeCell ref="X92:AE92"/>
    <mergeCell ref="AF92:AI92"/>
    <mergeCell ref="X93:AE93"/>
    <mergeCell ref="AF93:AI93"/>
    <mergeCell ref="X94:AE94"/>
    <mergeCell ref="AF94:AI94"/>
    <mergeCell ref="A93:E97"/>
    <mergeCell ref="F93:I97"/>
    <mergeCell ref="J93:M97"/>
    <mergeCell ref="N93:W97"/>
    <mergeCell ref="X96:AE96"/>
    <mergeCell ref="AF96:AI96"/>
    <mergeCell ref="X97:AE97"/>
    <mergeCell ref="AF97:AI97"/>
    <mergeCell ref="A98:E98"/>
    <mergeCell ref="F98:I98"/>
    <mergeCell ref="J98:M98"/>
    <mergeCell ref="N98:W98"/>
    <mergeCell ref="X101:AE101"/>
    <mergeCell ref="AF101:AI101"/>
    <mergeCell ref="X98:AE98"/>
    <mergeCell ref="AF98:AI98"/>
    <mergeCell ref="X99:AE99"/>
    <mergeCell ref="AF99:AI99"/>
    <mergeCell ref="X100:AE100"/>
    <mergeCell ref="AF100:AI100"/>
    <mergeCell ref="A99:E103"/>
    <mergeCell ref="F99:I103"/>
    <mergeCell ref="J99:M103"/>
    <mergeCell ref="N99:W103"/>
    <mergeCell ref="X102:AE102"/>
    <mergeCell ref="AF102:AI102"/>
    <mergeCell ref="X103:AE103"/>
    <mergeCell ref="AF103:AI103"/>
    <mergeCell ref="A104:E104"/>
    <mergeCell ref="F104:I104"/>
    <mergeCell ref="J104:M104"/>
    <mergeCell ref="N104:W104"/>
    <mergeCell ref="X107:AE107"/>
    <mergeCell ref="AF107:AI107"/>
    <mergeCell ref="X104:AE104"/>
    <mergeCell ref="AF104:AI104"/>
    <mergeCell ref="X105:AE105"/>
    <mergeCell ref="AF105:AI105"/>
    <mergeCell ref="X108:AE108"/>
    <mergeCell ref="AF108:AI108"/>
    <mergeCell ref="X109:AE109"/>
    <mergeCell ref="AF109:AI109"/>
    <mergeCell ref="A110:AI110"/>
    <mergeCell ref="N111:X111"/>
    <mergeCell ref="Y111:AF111"/>
    <mergeCell ref="X106:AE106"/>
    <mergeCell ref="AF106:AI106"/>
    <mergeCell ref="A105:E109"/>
    <mergeCell ref="F105:I109"/>
    <mergeCell ref="J105:M109"/>
    <mergeCell ref="N105:W109"/>
    <mergeCell ref="B154:N154"/>
    <mergeCell ref="B155:N155"/>
    <mergeCell ref="A115:F115"/>
    <mergeCell ref="N115:X116"/>
    <mergeCell ref="Y115:AF115"/>
    <mergeCell ref="A116:L116"/>
    <mergeCell ref="V120:AH120"/>
    <mergeCell ref="B129:I129"/>
    <mergeCell ref="A112:F112"/>
    <mergeCell ref="N112:X113"/>
    <mergeCell ref="Y112:AF112"/>
    <mergeCell ref="A113:L113"/>
    <mergeCell ref="A118:AI118"/>
    <mergeCell ref="A120:F120"/>
    <mergeCell ref="G120:H120"/>
    <mergeCell ref="K120:L120"/>
    <mergeCell ref="O120:P120"/>
    <mergeCell ref="S120:T120"/>
    <mergeCell ref="A114:L114"/>
    <mergeCell ref="N114:X114"/>
    <mergeCell ref="Y114:AF114"/>
  </mergeCells>
  <phoneticPr fontId="0" type="noConversion"/>
  <dataValidations count="3">
    <dataValidation type="list" allowBlank="1" showInputMessage="1" showErrorMessage="1" sqref="A3" xr:uid="{00000000-0002-0000-0300-000000000000}">
      <formula1>$A$126:$A$127</formula1>
    </dataValidation>
    <dataValidation type="list" allowBlank="1" showInputMessage="1" showErrorMessage="1" sqref="E8" xr:uid="{00000000-0002-0000-0300-000001000000}">
      <formula1>$B$156:$B$218</formula1>
    </dataValidation>
    <dataValidation type="list" allowBlank="1" showInputMessage="1" showErrorMessage="1" sqref="E7" xr:uid="{00000000-0002-0000-0300-000002000000}">
      <formula1>$B$131:$B$153</formula1>
    </dataValidation>
  </dataValidations>
  <hyperlinks>
    <hyperlink ref="S147" location="'Z1'!A1" display="D1" xr:uid="{00000000-0004-0000-0300-000000000000}"/>
    <hyperlink ref="S148" location="'Z2'!A1" display="D2" xr:uid="{00000000-0004-0000-0300-000001000000}"/>
    <hyperlink ref="S238" location="'Z3'!A1" display="O2" xr:uid="{00000000-0004-0000-0300-000002000000}"/>
    <hyperlink ref="S239" location="'Z4'!A1" display="O3" xr:uid="{00000000-0004-0000-0300-000003000000}"/>
    <hyperlink ref="S240" location="'Z5'!A1" display="O4" xr:uid="{00000000-0004-0000-0300-000004000000}"/>
    <hyperlink ref="S242" location="'Z6'!A1" display="P1" xr:uid="{00000000-0004-0000-0300-000005000000}"/>
    <hyperlink ref="S243" location="'Z7'!A1" display="P2" xr:uid="{00000000-0004-0000-0300-000006000000}"/>
    <hyperlink ref="S244" location="'AP1'!A1" display="P3" xr:uid="{00000000-0004-0000-0300-000007000000}"/>
    <hyperlink ref="S245" location="'AP2'!A1" display="P4" xr:uid="{00000000-0004-0000-0300-000008000000}"/>
    <hyperlink ref="S246" location="'AP3'!A1" display="P5" xr:uid="{00000000-0004-0000-0300-000009000000}"/>
    <hyperlink ref="S248" location="'AQ1'!A1" display="Q1" xr:uid="{00000000-0004-0000-0300-00000A000000}"/>
    <hyperlink ref="S249" location="'AQ2'!A1" display="Q2" xr:uid="{00000000-0004-0000-0300-00000B000000}"/>
    <hyperlink ref="S250" location="'AQ3'!A1" display="Q3" xr:uid="{00000000-0004-0000-0300-00000C000000}"/>
    <hyperlink ref="S251" location="'AQ4'!A1" display="Q4" xr:uid="{00000000-0004-0000-0300-00000D000000}"/>
    <hyperlink ref="S252" location="'AR1'!A1" display="Q5" xr:uid="{00000000-0004-0000-0300-00000E000000}"/>
    <hyperlink ref="S253" location="'AR2'!A1" display="Q6" xr:uid="{00000000-0004-0000-0300-00000F000000}"/>
    <hyperlink ref="S255" location="'AR3'!A1" display="R1" xr:uid="{00000000-0004-0000-0300-000010000000}"/>
    <hyperlink ref="S256" location="'AS1'!A1" display="R2" xr:uid="{00000000-0004-0000-0300-000011000000}"/>
    <hyperlink ref="S257" location="'AS2'!A1" display="R3" xr:uid="{00000000-0004-0000-0300-000012000000}"/>
    <hyperlink ref="S258" location="'AS3'!A1" display="R4" xr:uid="{00000000-0004-0000-0300-000013000000}"/>
    <hyperlink ref="S259" location="'AN2'!A1" display="R5" xr:uid="{00000000-0004-0000-0300-000014000000}"/>
    <hyperlink ref="S260" location="'AN1'!A1" display="R6" xr:uid="{00000000-0004-0000-0300-000015000000}"/>
    <hyperlink ref="S265" location="AM.5!A1" display="S1" xr:uid="{00000000-0004-0000-0300-000016000000}"/>
    <hyperlink ref="S266" location="AM.4!A1" display="S2" xr:uid="{00000000-0004-0000-0300-000017000000}"/>
    <hyperlink ref="S267" location="AM.3!A1" display="S3" xr:uid="{00000000-0004-0000-0300-000018000000}"/>
    <hyperlink ref="S268" location="AM.2!A1" display="S4" xr:uid="{00000000-0004-0000-0300-000019000000}"/>
    <hyperlink ref="S269" location="'AM1'!A1" display="S5" xr:uid="{00000000-0004-0000-0300-00001A000000}"/>
    <hyperlink ref="S270" location="'AL5'!A1" display="S6" xr:uid="{00000000-0004-0000-0300-00001B000000}"/>
    <hyperlink ref="S272" location="'AL4'!A1" display="T1" xr:uid="{00000000-0004-0000-0300-00001C000000}"/>
    <hyperlink ref="S273" location="'AL3'!A1" display="T2" xr:uid="{00000000-0004-0000-0300-00001D000000}"/>
    <hyperlink ref="S274" location="'AL2'!A1" display="T3" xr:uid="{00000000-0004-0000-0300-00001E000000}"/>
    <hyperlink ref="S275" location="'AL1'!A1" display="T4" xr:uid="{00000000-0004-0000-0300-00001F000000}"/>
    <hyperlink ref="S277" location="'AH6'!A1" display="U1" xr:uid="{00000000-0004-0000-0300-000020000000}"/>
    <hyperlink ref="S278" location="'AH5'!A1" display="U2" xr:uid="{00000000-0004-0000-0300-000021000000}"/>
    <hyperlink ref="S279" location="'AH4'!A1" display="U3" xr:uid="{00000000-0004-0000-0300-000022000000}"/>
    <hyperlink ref="S280" location="'AH3'!A1" display="U4" xr:uid="{00000000-0004-0000-0300-000023000000}"/>
    <hyperlink ref="S281" location="'AH2'!A1" display="U5" xr:uid="{00000000-0004-0000-0300-000024000000}"/>
    <hyperlink ref="S282" location="'AH1'!A1" display="U6" xr:uid="{00000000-0004-0000-0300-000025000000}"/>
    <hyperlink ref="S283" location="'AG8'!A1" display="U7" xr:uid="{00000000-0004-0000-0300-000026000000}"/>
    <hyperlink ref="S284" location="'AG7'!A1" display="U8" xr:uid="{00000000-0004-0000-0300-000027000000}"/>
    <hyperlink ref="S286" location="'AG6'!A1" display="V1" xr:uid="{00000000-0004-0000-0300-000028000000}"/>
    <hyperlink ref="S287" location="'AG5'!A1" display="V2" xr:uid="{00000000-0004-0000-0300-000029000000}"/>
    <hyperlink ref="S288" location="'AG4'!A1" display="V3" xr:uid="{00000000-0004-0000-0300-00002A000000}"/>
    <hyperlink ref="S289" location="'AG3'!A1" display="V4" xr:uid="{00000000-0004-0000-0300-00002B000000}"/>
    <hyperlink ref="S290" location="'AG2'!A1" display="V5" xr:uid="{00000000-0004-0000-0300-00002C000000}"/>
    <hyperlink ref="S291" location="'AG1'!A1" display="V6" xr:uid="{00000000-0004-0000-0300-00002D000000}"/>
    <hyperlink ref="S292" location="'AF6'!A1" display="V7" xr:uid="{00000000-0004-0000-0300-00002E000000}"/>
    <hyperlink ref="S293" location="'AF5'!A1" display="V8" xr:uid="{00000000-0004-0000-0300-00002F000000}"/>
    <hyperlink ref="S295" location="'AF4'!A1" display="W1" xr:uid="{00000000-0004-0000-0300-000030000000}"/>
    <hyperlink ref="S296" location="'AF3'!A1" display="W2" xr:uid="{00000000-0004-0000-0300-000031000000}"/>
    <hyperlink ref="S297" location="'AF2'!A1" display="W3" xr:uid="{00000000-0004-0000-0300-000032000000}"/>
    <hyperlink ref="S298" location="'AF1'!A1" display="W4" xr:uid="{00000000-0004-0000-0300-000033000000}"/>
    <hyperlink ref="S299" location="'AE5'!A1" display="W5" xr:uid="{00000000-0004-0000-0300-000034000000}"/>
    <hyperlink ref="S300" location="'AE4'!A1" display="W6" xr:uid="{00000000-0004-0000-0300-000035000000}"/>
    <hyperlink ref="S301" location="'AE3'!A1" display="W7" xr:uid="{00000000-0004-0000-0300-000036000000}"/>
    <hyperlink ref="S303" location="'AE2'!A1" display="X1" xr:uid="{00000000-0004-0000-0300-000037000000}"/>
    <hyperlink ref="S304" location="'AE1'!A1" display="X2" xr:uid="{00000000-0004-0000-0300-000038000000}"/>
    <hyperlink ref="S305" location="'AD5'!A1" display="X3" xr:uid="{00000000-0004-0000-0300-000039000000}"/>
    <hyperlink ref="S306" location="'AD4'!A1" display="X4" xr:uid="{00000000-0004-0000-0300-00003A000000}"/>
    <hyperlink ref="S307" location="'AD3'!A1" display="X5" xr:uid="{00000000-0004-0000-0300-00003B000000}"/>
    <hyperlink ref="S308" location="'AD2'!A1" display="X6" xr:uid="{00000000-0004-0000-0300-00003C000000}"/>
    <hyperlink ref="S310" location="'AD1'!A1" display="'Y1'!A1" xr:uid="{00000000-0004-0000-0300-00003D000000}"/>
    <hyperlink ref="S311" location="'AC4'!A1" display="Y2" xr:uid="{00000000-0004-0000-0300-00003E000000}"/>
    <hyperlink ref="S312" location="'AC3'!A1" display="Y3" xr:uid="{00000000-0004-0000-0300-00003F000000}"/>
    <hyperlink ref="S313" location="'AC2'!A1" display="Y4" xr:uid="{00000000-0004-0000-0300-000040000000}"/>
    <hyperlink ref="S314" location="'AC1'!A1" display="Y5" xr:uid="{00000000-0004-0000-0300-000041000000}"/>
    <hyperlink ref="S315" location="'AB5'!A1" display="Y6" xr:uid="{00000000-0004-0000-0300-000042000000}"/>
    <hyperlink ref="S316" location="'AB4'!A1" display="Y7" xr:uid="{00000000-0004-0000-0300-000043000000}"/>
    <hyperlink ref="S261" location="'AB3'!A1" display="R7" xr:uid="{00000000-0004-0000-0300-000044000000}"/>
    <hyperlink ref="S262" location="'AB2'!A1" display="R8" xr:uid="{00000000-0004-0000-0300-000045000000}"/>
    <hyperlink ref="S263" location="'AB1'!A1" display="R9" xr:uid="{00000000-0004-0000-0300-000046000000}"/>
    <hyperlink ref="S241" location="'AA8'!A1" display="'Elenco obiettivi '!A207" xr:uid="{00000000-0004-0000-0300-000047000000}"/>
    <hyperlink ref="S247" location="'AA7'!A1" display="informazioni!A218" xr:uid="{00000000-0004-0000-0300-000048000000}"/>
    <hyperlink ref="S254" location="'AA6'!A1" display="informazioni!A229" xr:uid="{00000000-0004-0000-0300-000049000000}"/>
    <hyperlink ref="S264" location="'AA5'!A1" display="informazioni!A240" xr:uid="{00000000-0004-0000-0300-00004A000000}"/>
    <hyperlink ref="S271" location="'AA4'!A1" display="informazioni!A251" xr:uid="{00000000-0004-0000-0300-00004B000000}"/>
    <hyperlink ref="S276" location="'AA3'!A1" display="informazioni!A262" xr:uid="{00000000-0004-0000-0300-00004C000000}"/>
    <hyperlink ref="S285" location="'AA2'!A1" display="informazioni!A273" xr:uid="{00000000-0004-0000-0300-00004D000000}"/>
    <hyperlink ref="S294" location="'AA1'!A1" display="informazioni!A284" xr:uid="{00000000-0004-0000-0300-00004E000000}"/>
    <hyperlink ref="S302" location="'AO1'!A1" display="informazioni!A295" xr:uid="{00000000-0004-0000-0300-00004F000000}"/>
    <hyperlink ref="S309" location="'AV3'!A1" display="0.1" xr:uid="{00000000-0004-0000-0300-000050000000}"/>
    <hyperlink ref="S317" location="'AV2'!A1" display="informazioni!A317" xr:uid="{00000000-0004-0000-0300-000051000000}"/>
    <hyperlink ref="S123" location="'AV1'!A1" display="B14" xr:uid="{00000000-0004-0000-0300-000052000000}"/>
    <hyperlink ref="S122" location="'AU3'!A1" display="B13" xr:uid="{00000000-0004-0000-0300-000053000000}"/>
    <hyperlink ref="S117" location="'AU2'!A1" display="B21" xr:uid="{00000000-0004-0000-0300-000054000000}"/>
    <hyperlink ref="S119" location="'AU1'!A1" display="B23" xr:uid="{00000000-0004-0000-0300-000055000000}"/>
    <hyperlink ref="S121" location="'AT3'!A1" display="B25" xr:uid="{00000000-0004-0000-0300-000056000000}"/>
  </hyperlinks>
  <pageMargins left="0.31496062992125984" right="0.11811023622047245" top="0.74803149606299213" bottom="0.74803149606299213" header="0.31496062992125984" footer="0.31496062992125984"/>
  <pageSetup paperSize="9" scale="53" orientation="portrait" horizontalDpi="300" verticalDpi="300"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50"/>
    <pageSetUpPr fitToPage="1"/>
  </sheetPr>
  <dimension ref="A1:BH317"/>
  <sheetViews>
    <sheetView view="pageBreakPreview" topLeftCell="A15" zoomScale="80" zoomScaleNormal="80" zoomScaleSheetLayoutView="80" workbookViewId="0">
      <selection activeCell="A38" sqref="A38:E38"/>
    </sheetView>
  </sheetViews>
  <sheetFormatPr defaultColWidth="5.140625" defaultRowHeight="15" x14ac:dyDescent="0.25"/>
  <cols>
    <col min="1" max="26" width="5.28515625" style="35" customWidth="1"/>
    <col min="27" max="27" width="5.28515625" style="36" customWidth="1"/>
    <col min="28" max="33" width="5.28515625" style="35" customWidth="1"/>
    <col min="34" max="35" width="5.28515625" style="2" customWidth="1"/>
    <col min="36" max="16384" width="5.140625" style="2"/>
  </cols>
  <sheetData>
    <row r="1" spans="1:60" ht="3" customHeight="1" thickBot="1" x14ac:dyDescent="0.3">
      <c r="A1" s="473"/>
      <c r="B1" s="474"/>
      <c r="C1" s="474"/>
      <c r="D1" s="474"/>
      <c r="E1" s="474"/>
      <c r="F1" s="474"/>
      <c r="G1" s="474"/>
      <c r="H1" s="474"/>
      <c r="I1" s="474"/>
      <c r="J1" s="474"/>
      <c r="K1" s="474"/>
      <c r="L1" s="474"/>
      <c r="M1" s="474"/>
      <c r="N1" s="474"/>
      <c r="O1" s="474"/>
      <c r="P1" s="474"/>
      <c r="Q1" s="474"/>
      <c r="R1" s="474"/>
      <c r="S1" s="474"/>
      <c r="T1" s="474"/>
      <c r="U1" s="474"/>
      <c r="V1" s="474"/>
      <c r="W1" s="474"/>
      <c r="X1" s="474"/>
      <c r="Y1" s="474"/>
      <c r="Z1" s="474"/>
      <c r="AA1" s="474"/>
      <c r="AB1" s="474"/>
      <c r="AC1" s="474"/>
      <c r="AD1" s="474"/>
      <c r="AE1" s="474"/>
      <c r="AF1" s="474"/>
      <c r="AG1" s="475"/>
      <c r="AH1" s="1"/>
      <c r="AI1" s="1"/>
      <c r="AJ1" s="1"/>
      <c r="AK1" s="1"/>
    </row>
    <row r="2" spans="1:60" ht="30" customHeight="1" thickTop="1" thickBot="1" x14ac:dyDescent="0.3">
      <c r="A2" s="436" t="s">
        <v>223</v>
      </c>
      <c r="B2" s="436"/>
      <c r="C2" s="436"/>
      <c r="D2" s="436"/>
      <c r="E2" s="436"/>
      <c r="F2" s="436"/>
      <c r="G2" s="436"/>
      <c r="H2" s="436"/>
      <c r="I2" s="436"/>
      <c r="J2" s="436"/>
      <c r="K2" s="436"/>
      <c r="L2" s="436"/>
      <c r="M2" s="436"/>
      <c r="N2" s="436"/>
      <c r="O2" s="436"/>
      <c r="P2" s="436"/>
      <c r="Q2" s="436"/>
      <c r="R2" s="436"/>
      <c r="S2" s="436"/>
      <c r="T2" s="436"/>
      <c r="U2" s="436"/>
      <c r="V2" s="436"/>
      <c r="W2" s="436"/>
      <c r="X2" s="436"/>
      <c r="Y2" s="436"/>
      <c r="Z2" s="436"/>
      <c r="AA2" s="436"/>
      <c r="AB2" s="436"/>
      <c r="AC2" s="436"/>
      <c r="AD2" s="436"/>
      <c r="AE2" s="436"/>
      <c r="AF2" s="436"/>
      <c r="AG2" s="436"/>
      <c r="AH2" s="436"/>
      <c r="AI2" s="436"/>
      <c r="AJ2" s="1"/>
      <c r="AK2" s="1"/>
    </row>
    <row r="3" spans="1:60" s="5" customFormat="1" ht="35.25" customHeight="1" thickTop="1" thickBot="1" x14ac:dyDescent="0.3">
      <c r="A3" s="441" t="s">
        <v>3</v>
      </c>
      <c r="B3" s="442"/>
      <c r="C3" s="442"/>
      <c r="D3" s="442"/>
      <c r="E3" s="442"/>
      <c r="F3" s="442"/>
      <c r="G3" s="442"/>
      <c r="H3" s="442"/>
      <c r="I3" s="442"/>
      <c r="J3" s="442"/>
      <c r="K3" s="442"/>
      <c r="L3" s="442"/>
      <c r="M3" s="442"/>
      <c r="N3" s="442"/>
      <c r="O3" s="442"/>
      <c r="P3" s="442"/>
      <c r="Q3" s="442"/>
      <c r="R3" s="442"/>
      <c r="S3" s="442"/>
      <c r="T3" s="442"/>
      <c r="U3" s="442"/>
      <c r="V3" s="442"/>
      <c r="W3" s="442"/>
      <c r="X3" s="442"/>
      <c r="Y3" s="442"/>
      <c r="Z3" s="442"/>
      <c r="AA3" s="442"/>
      <c r="AB3" s="442"/>
      <c r="AC3" s="442"/>
      <c r="AD3" s="442"/>
      <c r="AE3" s="442"/>
      <c r="AF3" s="442"/>
      <c r="AG3" s="443"/>
      <c r="AH3" s="3" t="s">
        <v>4</v>
      </c>
      <c r="AI3" s="3" t="e">
        <f>'Elenco Obiettivi'!#REF!</f>
        <v>#REF!</v>
      </c>
      <c r="AJ3" s="4"/>
      <c r="AK3" s="4"/>
    </row>
    <row r="4" spans="1:60" s="5" customFormat="1" ht="33" customHeight="1" thickTop="1" thickBot="1" x14ac:dyDescent="0.3">
      <c r="A4" s="476" t="s">
        <v>5</v>
      </c>
      <c r="B4" s="476"/>
      <c r="C4" s="476"/>
      <c r="D4" s="476"/>
      <c r="E4" s="476"/>
      <c r="F4" s="476"/>
      <c r="G4" s="476"/>
      <c r="H4" s="476"/>
      <c r="I4" s="476"/>
      <c r="J4" s="476"/>
      <c r="K4" s="476"/>
      <c r="L4" s="476"/>
      <c r="M4" s="476"/>
      <c r="N4" s="476"/>
      <c r="O4" s="476"/>
      <c r="P4" s="476"/>
      <c r="Q4" s="476"/>
      <c r="R4" s="476"/>
      <c r="S4" s="476">
        <f>'Elenco Obiettivi'!C1</f>
        <v>0</v>
      </c>
      <c r="T4" s="476"/>
      <c r="U4" s="476"/>
      <c r="V4" s="476"/>
      <c r="W4" s="476"/>
      <c r="X4" s="476"/>
      <c r="Y4" s="476"/>
      <c r="Z4" s="476"/>
      <c r="AA4" s="476"/>
      <c r="AB4" s="476"/>
      <c r="AC4" s="476"/>
      <c r="AD4" s="476"/>
      <c r="AE4" s="476"/>
      <c r="AF4" s="476"/>
      <c r="AG4" s="476"/>
      <c r="AH4" s="476"/>
      <c r="AI4" s="476"/>
      <c r="AJ4" s="4"/>
      <c r="AK4" s="4"/>
    </row>
    <row r="5" spans="1:60" s="7" customFormat="1" ht="35.25" customHeight="1" thickTop="1" thickBot="1" x14ac:dyDescent="0.3">
      <c r="A5" s="436" t="s">
        <v>6</v>
      </c>
      <c r="B5" s="436"/>
      <c r="C5" s="436"/>
      <c r="D5" s="436"/>
      <c r="E5" s="479" t="s">
        <v>7</v>
      </c>
      <c r="F5" s="479"/>
      <c r="G5" s="479"/>
      <c r="H5" s="479"/>
      <c r="I5" s="479"/>
      <c r="J5" s="479"/>
      <c r="K5" s="436" t="s">
        <v>8</v>
      </c>
      <c r="L5" s="436"/>
      <c r="M5" s="436"/>
      <c r="N5" s="436"/>
      <c r="O5" s="436"/>
      <c r="P5" s="479"/>
      <c r="Q5" s="479"/>
      <c r="R5" s="479"/>
      <c r="S5" s="479"/>
      <c r="T5" s="479"/>
      <c r="U5" s="479"/>
      <c r="V5" s="479"/>
      <c r="W5" s="479"/>
      <c r="X5" s="436" t="s">
        <v>9</v>
      </c>
      <c r="Y5" s="436"/>
      <c r="Z5" s="436"/>
      <c r="AA5" s="436"/>
      <c r="AB5" s="436"/>
      <c r="AC5" s="479" t="s">
        <v>10</v>
      </c>
      <c r="AD5" s="479"/>
      <c r="AE5" s="479"/>
      <c r="AF5" s="479"/>
      <c r="AG5" s="479"/>
      <c r="AH5" s="479"/>
      <c r="AI5" s="479"/>
      <c r="AJ5" s="6"/>
      <c r="AK5" s="6"/>
      <c r="BA5" s="477" t="s">
        <v>11</v>
      </c>
      <c r="BB5" s="477"/>
      <c r="BC5" s="477"/>
      <c r="BD5" s="477"/>
      <c r="BE5" s="477"/>
      <c r="BF5" s="477"/>
      <c r="BG5" s="477"/>
      <c r="BH5" s="477"/>
    </row>
    <row r="6" spans="1:60" s="5" customFormat="1" ht="33" customHeight="1" thickTop="1" thickBot="1" x14ac:dyDescent="0.3">
      <c r="A6" s="436" t="s">
        <v>12</v>
      </c>
      <c r="B6" s="436"/>
      <c r="C6" s="436"/>
      <c r="D6" s="436"/>
      <c r="E6" s="481"/>
      <c r="F6" s="481"/>
      <c r="G6" s="481"/>
      <c r="H6" s="481"/>
      <c r="I6" s="481"/>
      <c r="J6" s="481"/>
      <c r="K6" s="481"/>
      <c r="L6" s="481"/>
      <c r="M6" s="481"/>
      <c r="N6" s="481"/>
      <c r="O6" s="481"/>
      <c r="P6" s="481"/>
      <c r="Q6" s="481"/>
      <c r="R6" s="481"/>
      <c r="S6" s="481"/>
      <c r="T6" s="481"/>
      <c r="U6" s="481"/>
      <c r="V6" s="481"/>
      <c r="W6" s="481"/>
      <c r="X6" s="481"/>
      <c r="Y6" s="481"/>
      <c r="Z6" s="481"/>
      <c r="AA6" s="481"/>
      <c r="AB6" s="481"/>
      <c r="AC6" s="481"/>
      <c r="AD6" s="481"/>
      <c r="AE6" s="481"/>
      <c r="AF6" s="481"/>
      <c r="AG6" s="481"/>
      <c r="AH6" s="481"/>
      <c r="AI6" s="481"/>
      <c r="AJ6" s="4"/>
      <c r="AK6" s="4"/>
    </row>
    <row r="7" spans="1:60" s="5" customFormat="1" ht="33.75" customHeight="1" thickTop="1" thickBot="1" x14ac:dyDescent="0.3">
      <c r="A7" s="436" t="s">
        <v>13</v>
      </c>
      <c r="B7" s="436"/>
      <c r="C7" s="436"/>
      <c r="D7" s="436"/>
      <c r="E7" s="480"/>
      <c r="F7" s="480"/>
      <c r="G7" s="480"/>
      <c r="H7" s="480"/>
      <c r="I7" s="480"/>
      <c r="J7" s="480"/>
      <c r="K7" s="480"/>
      <c r="L7" s="480"/>
      <c r="M7" s="480"/>
      <c r="N7" s="480"/>
      <c r="O7" s="480"/>
      <c r="P7" s="480"/>
      <c r="Q7" s="480"/>
      <c r="R7" s="480"/>
      <c r="S7" s="480"/>
      <c r="T7" s="480"/>
      <c r="U7" s="480"/>
      <c r="V7" s="480"/>
      <c r="W7" s="480"/>
      <c r="X7" s="480"/>
      <c r="Y7" s="480"/>
      <c r="Z7" s="480"/>
      <c r="AA7" s="480"/>
      <c r="AB7" s="480"/>
      <c r="AC7" s="480"/>
      <c r="AD7" s="480"/>
      <c r="AE7" s="480"/>
      <c r="AF7" s="480"/>
      <c r="AG7" s="480"/>
      <c r="AH7" s="480"/>
      <c r="AI7" s="480"/>
      <c r="AJ7" s="4"/>
      <c r="AK7" s="4"/>
    </row>
    <row r="8" spans="1:60" s="5" customFormat="1" ht="33.75" customHeight="1" thickTop="1" thickBot="1" x14ac:dyDescent="0.3">
      <c r="A8" s="436" t="s">
        <v>14</v>
      </c>
      <c r="B8" s="436"/>
      <c r="C8" s="436"/>
      <c r="D8" s="436"/>
      <c r="E8" s="480"/>
      <c r="F8" s="480"/>
      <c r="G8" s="480"/>
      <c r="H8" s="480"/>
      <c r="I8" s="480"/>
      <c r="J8" s="480"/>
      <c r="K8" s="480"/>
      <c r="L8" s="480"/>
      <c r="M8" s="480"/>
      <c r="N8" s="480"/>
      <c r="O8" s="480"/>
      <c r="P8" s="480"/>
      <c r="Q8" s="480"/>
      <c r="R8" s="480"/>
      <c r="S8" s="480"/>
      <c r="T8" s="480"/>
      <c r="U8" s="480"/>
      <c r="V8" s="480"/>
      <c r="W8" s="480"/>
      <c r="X8" s="480"/>
      <c r="Y8" s="480"/>
      <c r="Z8" s="480"/>
      <c r="AA8" s="480"/>
      <c r="AB8" s="480"/>
      <c r="AC8" s="480"/>
      <c r="AD8" s="480"/>
      <c r="AE8" s="480"/>
      <c r="AF8" s="480"/>
      <c r="AG8" s="480"/>
      <c r="AH8" s="480"/>
      <c r="AI8" s="480"/>
      <c r="AJ8" s="4"/>
      <c r="AK8" s="4"/>
    </row>
    <row r="9" spans="1:60" s="5" customFormat="1" ht="15" customHeight="1" thickTop="1" x14ac:dyDescent="0.25">
      <c r="A9" s="462" t="s">
        <v>15</v>
      </c>
      <c r="B9" s="463"/>
      <c r="C9" s="463"/>
      <c r="D9" s="463"/>
      <c r="E9" s="463"/>
      <c r="F9" s="463"/>
      <c r="G9" s="463"/>
      <c r="H9" s="463"/>
      <c r="I9" s="463"/>
      <c r="J9" s="463"/>
      <c r="K9" s="463"/>
      <c r="L9" s="463"/>
      <c r="M9" s="463"/>
      <c r="N9" s="463"/>
      <c r="O9" s="463"/>
      <c r="P9" s="463"/>
      <c r="Q9" s="463"/>
      <c r="R9" s="463"/>
      <c r="S9" s="463"/>
      <c r="T9" s="463"/>
      <c r="U9" s="463"/>
      <c r="V9" s="463"/>
      <c r="W9" s="463"/>
      <c r="X9" s="463"/>
      <c r="Y9" s="463"/>
      <c r="Z9" s="463"/>
      <c r="AA9" s="463"/>
      <c r="AB9" s="463"/>
      <c r="AC9" s="463"/>
      <c r="AD9" s="463"/>
      <c r="AE9" s="463"/>
      <c r="AF9" s="463"/>
      <c r="AG9" s="463"/>
      <c r="AH9" s="463"/>
      <c r="AI9" s="478"/>
      <c r="AJ9" s="4"/>
      <c r="AK9" s="4"/>
    </row>
    <row r="10" spans="1:60" s="5" customFormat="1" ht="17.25" customHeight="1" thickBot="1" x14ac:dyDescent="0.3">
      <c r="A10" s="467"/>
      <c r="B10" s="468"/>
      <c r="C10" s="468"/>
      <c r="D10" s="468"/>
      <c r="E10" s="468"/>
      <c r="F10" s="468"/>
      <c r="G10" s="468"/>
      <c r="H10" s="468"/>
      <c r="I10" s="468"/>
      <c r="J10" s="468"/>
      <c r="K10" s="468"/>
      <c r="L10" s="468"/>
      <c r="M10" s="468"/>
      <c r="N10" s="468"/>
      <c r="O10" s="468"/>
      <c r="P10" s="468"/>
      <c r="Q10" s="468"/>
      <c r="R10" s="468"/>
      <c r="S10" s="468"/>
      <c r="T10" s="468"/>
      <c r="U10" s="468"/>
      <c r="V10" s="468"/>
      <c r="W10" s="468"/>
      <c r="X10" s="468"/>
      <c r="Y10" s="468"/>
      <c r="Z10" s="468"/>
      <c r="AA10" s="468"/>
      <c r="AB10" s="468"/>
      <c r="AC10" s="468"/>
      <c r="AD10" s="468"/>
      <c r="AE10" s="468"/>
      <c r="AF10" s="468"/>
      <c r="AG10" s="468"/>
      <c r="AH10" s="468"/>
      <c r="AI10" s="469"/>
      <c r="AJ10" s="4"/>
      <c r="AK10" s="4"/>
    </row>
    <row r="11" spans="1:60" s="5" customFormat="1" ht="45" customHeight="1" thickTop="1" thickBot="1" x14ac:dyDescent="0.3">
      <c r="A11" s="447"/>
      <c r="B11" s="448"/>
      <c r="C11" s="448"/>
      <c r="D11" s="448"/>
      <c r="E11" s="448"/>
      <c r="F11" s="448"/>
      <c r="G11" s="448"/>
      <c r="H11" s="448"/>
      <c r="I11" s="448"/>
      <c r="J11" s="448"/>
      <c r="K11" s="448"/>
      <c r="L11" s="448"/>
      <c r="M11" s="448"/>
      <c r="N11" s="448"/>
      <c r="O11" s="448"/>
      <c r="P11" s="448"/>
      <c r="Q11" s="448"/>
      <c r="R11" s="448"/>
      <c r="S11" s="448"/>
      <c r="T11" s="448"/>
      <c r="U11" s="448"/>
      <c r="V11" s="448"/>
      <c r="W11" s="448"/>
      <c r="X11" s="448"/>
      <c r="Y11" s="448"/>
      <c r="Z11" s="448"/>
      <c r="AA11" s="448"/>
      <c r="AB11" s="448"/>
      <c r="AC11" s="448"/>
      <c r="AD11" s="448"/>
      <c r="AE11" s="448"/>
      <c r="AF11" s="448"/>
      <c r="AG11" s="448"/>
      <c r="AH11" s="448"/>
      <c r="AI11" s="449"/>
      <c r="AJ11" s="4"/>
      <c r="AK11" s="4"/>
    </row>
    <row r="12" spans="1:60" s="5" customFormat="1" ht="21" customHeight="1" thickTop="1" thickBot="1" x14ac:dyDescent="0.3">
      <c r="A12" s="441" t="s">
        <v>16</v>
      </c>
      <c r="B12" s="442"/>
      <c r="C12" s="442"/>
      <c r="D12" s="442"/>
      <c r="E12" s="442"/>
      <c r="F12" s="442"/>
      <c r="G12" s="442"/>
      <c r="H12" s="442"/>
      <c r="I12" s="442"/>
      <c r="J12" s="442"/>
      <c r="K12" s="442"/>
      <c r="L12" s="442"/>
      <c r="M12" s="442"/>
      <c r="N12" s="442"/>
      <c r="O12" s="442"/>
      <c r="P12" s="442"/>
      <c r="Q12" s="442"/>
      <c r="R12" s="442"/>
      <c r="S12" s="442"/>
      <c r="T12" s="442"/>
      <c r="U12" s="442"/>
      <c r="V12" s="442"/>
      <c r="W12" s="442"/>
      <c r="X12" s="442"/>
      <c r="Y12" s="442"/>
      <c r="Z12" s="442"/>
      <c r="AA12" s="442"/>
      <c r="AB12" s="442"/>
      <c r="AC12" s="442"/>
      <c r="AD12" s="442"/>
      <c r="AE12" s="442"/>
      <c r="AF12" s="442"/>
      <c r="AG12" s="442"/>
      <c r="AH12" s="442"/>
      <c r="AI12" s="443"/>
      <c r="AJ12" s="8"/>
      <c r="AK12" s="8"/>
    </row>
    <row r="13" spans="1:60" s="5" customFormat="1" ht="43.5" customHeight="1" thickTop="1" thickBot="1" x14ac:dyDescent="0.3">
      <c r="A13" s="441" t="s">
        <v>17</v>
      </c>
      <c r="B13" s="442"/>
      <c r="C13" s="442"/>
      <c r="D13" s="443"/>
      <c r="E13" s="462" t="e">
        <f>'Elenco Obiettivi'!#REF!</f>
        <v>#REF!</v>
      </c>
      <c r="F13" s="463"/>
      <c r="G13" s="463"/>
      <c r="H13" s="463"/>
      <c r="I13" s="463"/>
      <c r="J13" s="463"/>
      <c r="K13" s="463"/>
      <c r="L13" s="463"/>
      <c r="M13" s="463"/>
      <c r="N13" s="463"/>
      <c r="O13" s="463"/>
      <c r="P13" s="463"/>
      <c r="Q13" s="463"/>
      <c r="R13" s="463"/>
      <c r="S13" s="463"/>
      <c r="T13" s="463"/>
      <c r="U13" s="463"/>
      <c r="V13" s="463"/>
      <c r="W13" s="463"/>
      <c r="X13" s="463"/>
      <c r="Y13" s="463"/>
      <c r="Z13" s="463"/>
      <c r="AA13" s="463"/>
      <c r="AB13" s="463"/>
      <c r="AC13" s="463"/>
      <c r="AD13" s="463"/>
      <c r="AE13" s="463"/>
      <c r="AF13" s="463"/>
      <c r="AG13" s="463"/>
      <c r="AH13" s="463"/>
      <c r="AI13" s="478"/>
      <c r="AJ13" s="4"/>
      <c r="AK13" s="4"/>
    </row>
    <row r="14" spans="1:60" s="5" customFormat="1" ht="16.5" thickTop="1" x14ac:dyDescent="0.25">
      <c r="A14" s="462" t="s">
        <v>18</v>
      </c>
      <c r="B14" s="463"/>
      <c r="C14" s="463"/>
      <c r="D14" s="463"/>
      <c r="E14" s="470" t="s">
        <v>219</v>
      </c>
      <c r="F14" s="472"/>
      <c r="G14" s="472"/>
      <c r="H14" s="472"/>
      <c r="I14" s="472"/>
      <c r="J14" s="472"/>
      <c r="K14" s="472"/>
      <c r="L14" s="472"/>
      <c r="M14" s="470" t="s">
        <v>220</v>
      </c>
      <c r="N14" s="472"/>
      <c r="O14" s="472"/>
      <c r="P14" s="472"/>
      <c r="Q14" s="472"/>
      <c r="R14" s="472"/>
      <c r="S14" s="472"/>
      <c r="T14" s="472"/>
      <c r="U14" s="470" t="s">
        <v>221</v>
      </c>
      <c r="V14" s="472"/>
      <c r="W14" s="472"/>
      <c r="X14" s="472"/>
      <c r="Y14" s="472"/>
      <c r="Z14" s="472"/>
      <c r="AA14" s="472"/>
      <c r="AB14" s="472"/>
      <c r="AC14" s="470" t="s">
        <v>222</v>
      </c>
      <c r="AD14" s="472"/>
      <c r="AE14" s="471"/>
      <c r="AF14" s="470">
        <v>2018</v>
      </c>
      <c r="AG14" s="471"/>
      <c r="AH14" s="470">
        <v>2017</v>
      </c>
      <c r="AI14" s="471"/>
      <c r="AJ14" s="4"/>
      <c r="AK14" s="4"/>
      <c r="AV14" s="4"/>
      <c r="AW14" s="4"/>
      <c r="AX14" s="4"/>
    </row>
    <row r="15" spans="1:60" s="5" customFormat="1" ht="15.75" x14ac:dyDescent="0.25">
      <c r="A15" s="464"/>
      <c r="B15" s="465"/>
      <c r="C15" s="465"/>
      <c r="D15" s="466"/>
      <c r="E15" s="450"/>
      <c r="F15" s="461"/>
      <c r="G15" s="461"/>
      <c r="H15" s="461"/>
      <c r="I15" s="461"/>
      <c r="J15" s="461"/>
      <c r="K15" s="461"/>
      <c r="L15" s="461"/>
      <c r="M15" s="450"/>
      <c r="N15" s="461"/>
      <c r="O15" s="461"/>
      <c r="P15" s="461"/>
      <c r="Q15" s="461"/>
      <c r="R15" s="461"/>
      <c r="S15" s="461"/>
      <c r="T15" s="461"/>
      <c r="U15" s="450"/>
      <c r="V15" s="461"/>
      <c r="W15" s="461"/>
      <c r="X15" s="461"/>
      <c r="Y15" s="461"/>
      <c r="Z15" s="461"/>
      <c r="AA15" s="461"/>
      <c r="AB15" s="461"/>
      <c r="AC15" s="450"/>
      <c r="AD15" s="461"/>
      <c r="AE15" s="451"/>
      <c r="AF15" s="450"/>
      <c r="AG15" s="451"/>
      <c r="AH15" s="450"/>
      <c r="AI15" s="451"/>
      <c r="AJ15" s="4"/>
      <c r="AK15" s="4"/>
      <c r="AV15" s="4"/>
      <c r="AW15" s="4"/>
      <c r="AX15" s="4"/>
    </row>
    <row r="16" spans="1:60" s="5" customFormat="1" ht="15.75" x14ac:dyDescent="0.25">
      <c r="A16" s="464"/>
      <c r="B16" s="465"/>
      <c r="C16" s="465"/>
      <c r="D16" s="466"/>
      <c r="E16" s="450"/>
      <c r="F16" s="461"/>
      <c r="G16" s="461"/>
      <c r="H16" s="461"/>
      <c r="I16" s="461"/>
      <c r="J16" s="461"/>
      <c r="K16" s="461"/>
      <c r="L16" s="461"/>
      <c r="M16" s="450"/>
      <c r="N16" s="461"/>
      <c r="O16" s="461"/>
      <c r="P16" s="461"/>
      <c r="Q16" s="461"/>
      <c r="R16" s="461"/>
      <c r="S16" s="461"/>
      <c r="T16" s="461"/>
      <c r="U16" s="450"/>
      <c r="V16" s="461"/>
      <c r="W16" s="461"/>
      <c r="X16" s="461"/>
      <c r="Y16" s="461"/>
      <c r="Z16" s="461"/>
      <c r="AA16" s="461"/>
      <c r="AB16" s="461"/>
      <c r="AC16" s="450"/>
      <c r="AD16" s="461"/>
      <c r="AE16" s="451"/>
      <c r="AF16" s="450"/>
      <c r="AG16" s="451"/>
      <c r="AH16" s="450"/>
      <c r="AI16" s="451"/>
      <c r="AJ16" s="4"/>
      <c r="AK16" s="4"/>
      <c r="AV16" s="4"/>
      <c r="AW16" s="4"/>
      <c r="AX16" s="4"/>
    </row>
    <row r="17" spans="1:50" s="5" customFormat="1" ht="15.75" x14ac:dyDescent="0.25">
      <c r="A17" s="464"/>
      <c r="B17" s="465"/>
      <c r="C17" s="465"/>
      <c r="D17" s="466"/>
      <c r="E17" s="450"/>
      <c r="F17" s="461"/>
      <c r="G17" s="461"/>
      <c r="H17" s="461"/>
      <c r="I17" s="461"/>
      <c r="J17" s="461"/>
      <c r="K17" s="461"/>
      <c r="L17" s="461"/>
      <c r="M17" s="450"/>
      <c r="N17" s="461"/>
      <c r="O17" s="461"/>
      <c r="P17" s="461"/>
      <c r="Q17" s="461"/>
      <c r="R17" s="461"/>
      <c r="S17" s="461"/>
      <c r="T17" s="461"/>
      <c r="U17" s="450"/>
      <c r="V17" s="461"/>
      <c r="W17" s="461"/>
      <c r="X17" s="461"/>
      <c r="Y17" s="461"/>
      <c r="Z17" s="461"/>
      <c r="AA17" s="461"/>
      <c r="AB17" s="461"/>
      <c r="AC17" s="450"/>
      <c r="AD17" s="461"/>
      <c r="AE17" s="451"/>
      <c r="AF17" s="450"/>
      <c r="AG17" s="451"/>
      <c r="AH17" s="450"/>
      <c r="AI17" s="451"/>
      <c r="AJ17" s="4"/>
      <c r="AK17" s="4"/>
      <c r="AV17" s="4"/>
      <c r="AW17" s="4"/>
      <c r="AX17" s="4"/>
    </row>
    <row r="18" spans="1:50" s="5" customFormat="1" ht="15.75" x14ac:dyDescent="0.25">
      <c r="A18" s="464"/>
      <c r="B18" s="465"/>
      <c r="C18" s="465"/>
      <c r="D18" s="466"/>
      <c r="E18" s="450"/>
      <c r="F18" s="461"/>
      <c r="G18" s="461"/>
      <c r="H18" s="461"/>
      <c r="I18" s="461"/>
      <c r="J18" s="461"/>
      <c r="K18" s="461"/>
      <c r="L18" s="461"/>
      <c r="M18" s="450"/>
      <c r="N18" s="461"/>
      <c r="O18" s="461"/>
      <c r="P18" s="461"/>
      <c r="Q18" s="461"/>
      <c r="R18" s="461"/>
      <c r="S18" s="461"/>
      <c r="T18" s="461"/>
      <c r="U18" s="450"/>
      <c r="V18" s="461"/>
      <c r="W18" s="461"/>
      <c r="X18" s="461"/>
      <c r="Y18" s="461"/>
      <c r="Z18" s="461"/>
      <c r="AA18" s="461"/>
      <c r="AB18" s="461"/>
      <c r="AC18" s="450"/>
      <c r="AD18" s="461"/>
      <c r="AE18" s="451"/>
      <c r="AF18" s="450"/>
      <c r="AG18" s="451"/>
      <c r="AH18" s="450"/>
      <c r="AI18" s="451"/>
      <c r="AJ18" s="4"/>
      <c r="AK18" s="4"/>
      <c r="AV18" s="4"/>
      <c r="AW18" s="4"/>
      <c r="AX18" s="4"/>
    </row>
    <row r="19" spans="1:50" s="5" customFormat="1" ht="15.75" x14ac:dyDescent="0.25">
      <c r="A19" s="464"/>
      <c r="B19" s="465"/>
      <c r="C19" s="465"/>
      <c r="D19" s="466"/>
      <c r="E19" s="450"/>
      <c r="F19" s="461"/>
      <c r="G19" s="461"/>
      <c r="H19" s="461"/>
      <c r="I19" s="461"/>
      <c r="J19" s="461"/>
      <c r="K19" s="461"/>
      <c r="L19" s="461"/>
      <c r="M19" s="450"/>
      <c r="N19" s="461"/>
      <c r="O19" s="461"/>
      <c r="P19" s="461"/>
      <c r="Q19" s="461"/>
      <c r="R19" s="461"/>
      <c r="S19" s="461"/>
      <c r="T19" s="461"/>
      <c r="U19" s="450"/>
      <c r="V19" s="461"/>
      <c r="W19" s="461"/>
      <c r="X19" s="461"/>
      <c r="Y19" s="461"/>
      <c r="Z19" s="461"/>
      <c r="AA19" s="461"/>
      <c r="AB19" s="461"/>
      <c r="AC19" s="450"/>
      <c r="AD19" s="461"/>
      <c r="AE19" s="451"/>
      <c r="AF19" s="450"/>
      <c r="AG19" s="451"/>
      <c r="AH19" s="450"/>
      <c r="AI19" s="451"/>
      <c r="AJ19" s="4"/>
      <c r="AK19" s="4"/>
      <c r="AV19" s="4"/>
      <c r="AW19" s="4"/>
      <c r="AX19" s="4"/>
    </row>
    <row r="20" spans="1:50" s="5" customFormat="1" ht="15.75" x14ac:dyDescent="0.25">
      <c r="A20" s="464"/>
      <c r="B20" s="465"/>
      <c r="C20" s="465"/>
      <c r="D20" s="466"/>
      <c r="E20" s="450"/>
      <c r="F20" s="461"/>
      <c r="G20" s="461"/>
      <c r="H20" s="461"/>
      <c r="I20" s="461"/>
      <c r="J20" s="461"/>
      <c r="K20" s="461"/>
      <c r="L20" s="461"/>
      <c r="M20" s="450"/>
      <c r="N20" s="461"/>
      <c r="O20" s="461"/>
      <c r="P20" s="461"/>
      <c r="Q20" s="461"/>
      <c r="R20" s="461"/>
      <c r="S20" s="461"/>
      <c r="T20" s="461"/>
      <c r="U20" s="450"/>
      <c r="V20" s="461"/>
      <c r="W20" s="461"/>
      <c r="X20" s="461"/>
      <c r="Y20" s="461"/>
      <c r="Z20" s="461"/>
      <c r="AA20" s="461"/>
      <c r="AB20" s="461"/>
      <c r="AC20" s="450"/>
      <c r="AD20" s="461"/>
      <c r="AE20" s="451"/>
      <c r="AF20" s="450"/>
      <c r="AG20" s="451"/>
      <c r="AH20" s="450"/>
      <c r="AI20" s="451"/>
      <c r="AJ20" s="4"/>
      <c r="AK20" s="4"/>
      <c r="AV20" s="4"/>
      <c r="AW20" s="4"/>
      <c r="AX20" s="4"/>
    </row>
    <row r="21" spans="1:50" s="5" customFormat="1" ht="15.75" x14ac:dyDescent="0.25">
      <c r="A21" s="464"/>
      <c r="B21" s="465"/>
      <c r="C21" s="465"/>
      <c r="D21" s="466"/>
      <c r="E21" s="450"/>
      <c r="F21" s="461"/>
      <c r="G21" s="461"/>
      <c r="H21" s="461"/>
      <c r="I21" s="461"/>
      <c r="J21" s="461"/>
      <c r="K21" s="461"/>
      <c r="L21" s="461"/>
      <c r="M21" s="450"/>
      <c r="N21" s="461"/>
      <c r="O21" s="461"/>
      <c r="P21" s="461"/>
      <c r="Q21" s="461"/>
      <c r="R21" s="461"/>
      <c r="S21" s="461"/>
      <c r="T21" s="461"/>
      <c r="U21" s="450"/>
      <c r="V21" s="461"/>
      <c r="W21" s="461"/>
      <c r="X21" s="461"/>
      <c r="Y21" s="461"/>
      <c r="Z21" s="461"/>
      <c r="AA21" s="461"/>
      <c r="AB21" s="461"/>
      <c r="AC21" s="450"/>
      <c r="AD21" s="461"/>
      <c r="AE21" s="451"/>
      <c r="AF21" s="450"/>
      <c r="AG21" s="451"/>
      <c r="AH21" s="450"/>
      <c r="AI21" s="451"/>
      <c r="AJ21" s="4"/>
      <c r="AK21" s="4"/>
      <c r="AV21" s="4"/>
      <c r="AW21" s="4"/>
      <c r="AX21" s="4"/>
    </row>
    <row r="22" spans="1:50" s="5" customFormat="1" ht="15.75" x14ac:dyDescent="0.25">
      <c r="A22" s="464"/>
      <c r="B22" s="465"/>
      <c r="C22" s="465"/>
      <c r="D22" s="466"/>
      <c r="E22" s="62"/>
      <c r="F22" s="63"/>
      <c r="G22" s="63"/>
      <c r="H22" s="63"/>
      <c r="I22" s="63"/>
      <c r="J22" s="63"/>
      <c r="K22" s="63"/>
      <c r="L22" s="63"/>
      <c r="M22" s="62"/>
      <c r="N22" s="63"/>
      <c r="O22" s="63"/>
      <c r="P22" s="63"/>
      <c r="Q22" s="63"/>
      <c r="R22" s="63"/>
      <c r="S22" s="63"/>
      <c r="T22" s="63"/>
      <c r="U22" s="62"/>
      <c r="V22" s="63"/>
      <c r="W22" s="63"/>
      <c r="X22" s="63"/>
      <c r="Y22" s="63"/>
      <c r="Z22" s="63"/>
      <c r="AA22" s="63"/>
      <c r="AB22" s="63"/>
      <c r="AC22" s="62"/>
      <c r="AD22" s="63"/>
      <c r="AE22" s="64"/>
      <c r="AF22" s="62"/>
      <c r="AG22" s="64"/>
      <c r="AH22" s="62"/>
      <c r="AI22" s="64"/>
      <c r="AJ22" s="4"/>
      <c r="AK22" s="4"/>
      <c r="AV22" s="4"/>
      <c r="AW22" s="4"/>
      <c r="AX22" s="4"/>
    </row>
    <row r="23" spans="1:50" s="5" customFormat="1" ht="15.75" x14ac:dyDescent="0.25">
      <c r="A23" s="464"/>
      <c r="B23" s="465"/>
      <c r="C23" s="465"/>
      <c r="D23" s="466"/>
      <c r="E23" s="62"/>
      <c r="F23" s="63"/>
      <c r="G23" s="63"/>
      <c r="H23" s="63"/>
      <c r="I23" s="63"/>
      <c r="J23" s="63"/>
      <c r="K23" s="63"/>
      <c r="L23" s="63"/>
      <c r="M23" s="62"/>
      <c r="N23" s="63"/>
      <c r="O23" s="63"/>
      <c r="P23" s="63"/>
      <c r="Q23" s="63"/>
      <c r="R23" s="63"/>
      <c r="S23" s="63"/>
      <c r="T23" s="63"/>
      <c r="U23" s="62"/>
      <c r="V23" s="63"/>
      <c r="W23" s="63"/>
      <c r="X23" s="63"/>
      <c r="Y23" s="63"/>
      <c r="Z23" s="63"/>
      <c r="AA23" s="63"/>
      <c r="AB23" s="63"/>
      <c r="AC23" s="62"/>
      <c r="AD23" s="63"/>
      <c r="AE23" s="64"/>
      <c r="AF23" s="62"/>
      <c r="AG23" s="64"/>
      <c r="AH23" s="62"/>
      <c r="AI23" s="64"/>
      <c r="AJ23" s="4"/>
      <c r="AK23" s="4"/>
      <c r="AV23" s="4"/>
      <c r="AW23" s="4"/>
      <c r="AX23" s="4"/>
    </row>
    <row r="24" spans="1:50" s="5" customFormat="1" ht="15.75" x14ac:dyDescent="0.25">
      <c r="A24" s="464"/>
      <c r="B24" s="465"/>
      <c r="C24" s="465"/>
      <c r="D24" s="466"/>
      <c r="E24" s="62"/>
      <c r="F24" s="63"/>
      <c r="G24" s="63"/>
      <c r="H24" s="63"/>
      <c r="I24" s="63"/>
      <c r="J24" s="63"/>
      <c r="K24" s="63"/>
      <c r="L24" s="63"/>
      <c r="M24" s="62"/>
      <c r="N24" s="63"/>
      <c r="O24" s="63"/>
      <c r="P24" s="63"/>
      <c r="Q24" s="63"/>
      <c r="R24" s="63"/>
      <c r="S24" s="63"/>
      <c r="T24" s="63"/>
      <c r="U24" s="62"/>
      <c r="V24" s="63"/>
      <c r="W24" s="63"/>
      <c r="X24" s="63"/>
      <c r="Y24" s="63"/>
      <c r="Z24" s="63"/>
      <c r="AA24" s="63"/>
      <c r="AB24" s="63"/>
      <c r="AC24" s="62"/>
      <c r="AD24" s="63"/>
      <c r="AE24" s="64"/>
      <c r="AF24" s="62"/>
      <c r="AG24" s="64"/>
      <c r="AH24" s="62"/>
      <c r="AI24" s="64"/>
      <c r="AJ24" s="4"/>
      <c r="AK24" s="4"/>
      <c r="AV24" s="4"/>
      <c r="AW24" s="4"/>
      <c r="AX24" s="4"/>
    </row>
    <row r="25" spans="1:50" s="5" customFormat="1" ht="15.75" x14ac:dyDescent="0.25">
      <c r="A25" s="464"/>
      <c r="B25" s="465"/>
      <c r="C25" s="465"/>
      <c r="D25" s="466"/>
      <c r="E25" s="62"/>
      <c r="F25" s="63"/>
      <c r="G25" s="63"/>
      <c r="H25" s="63"/>
      <c r="I25" s="63"/>
      <c r="J25" s="63"/>
      <c r="K25" s="63"/>
      <c r="L25" s="63"/>
      <c r="M25" s="62"/>
      <c r="N25" s="63"/>
      <c r="O25" s="63"/>
      <c r="P25" s="63"/>
      <c r="Q25" s="63"/>
      <c r="R25" s="63"/>
      <c r="S25" s="63"/>
      <c r="T25" s="63"/>
      <c r="U25" s="62"/>
      <c r="V25" s="63"/>
      <c r="W25" s="63"/>
      <c r="X25" s="63"/>
      <c r="Y25" s="63"/>
      <c r="Z25" s="63"/>
      <c r="AA25" s="63"/>
      <c r="AB25" s="63"/>
      <c r="AC25" s="62"/>
      <c r="AD25" s="63"/>
      <c r="AE25" s="64"/>
      <c r="AF25" s="62"/>
      <c r="AG25" s="64"/>
      <c r="AH25" s="62"/>
      <c r="AI25" s="64"/>
      <c r="AJ25" s="4"/>
      <c r="AK25" s="4"/>
      <c r="AV25" s="4"/>
      <c r="AW25" s="4"/>
      <c r="AX25" s="4"/>
    </row>
    <row r="26" spans="1:50" s="5" customFormat="1" ht="15.75" x14ac:dyDescent="0.25">
      <c r="A26" s="464"/>
      <c r="B26" s="465"/>
      <c r="C26" s="465"/>
      <c r="D26" s="466"/>
      <c r="E26" s="62"/>
      <c r="F26" s="63"/>
      <c r="G26" s="63"/>
      <c r="H26" s="63"/>
      <c r="I26" s="63"/>
      <c r="J26" s="63"/>
      <c r="K26" s="63"/>
      <c r="L26" s="63"/>
      <c r="M26" s="62"/>
      <c r="N26" s="63"/>
      <c r="O26" s="63"/>
      <c r="P26" s="63"/>
      <c r="Q26" s="63"/>
      <c r="R26" s="63"/>
      <c r="S26" s="63"/>
      <c r="T26" s="63"/>
      <c r="U26" s="62"/>
      <c r="V26" s="63"/>
      <c r="W26" s="63"/>
      <c r="X26" s="63"/>
      <c r="Y26" s="63"/>
      <c r="Z26" s="63"/>
      <c r="AA26" s="63"/>
      <c r="AB26" s="63"/>
      <c r="AC26" s="62"/>
      <c r="AD26" s="63"/>
      <c r="AE26" s="64"/>
      <c r="AF26" s="62"/>
      <c r="AG26" s="64"/>
      <c r="AH26" s="62"/>
      <c r="AI26" s="64"/>
      <c r="AJ26" s="4"/>
      <c r="AK26" s="4"/>
      <c r="AV26" s="4"/>
      <c r="AW26" s="4"/>
      <c r="AX26" s="4"/>
    </row>
    <row r="27" spans="1:50" s="5" customFormat="1" ht="15.75" x14ac:dyDescent="0.25">
      <c r="A27" s="464"/>
      <c r="B27" s="465"/>
      <c r="C27" s="465"/>
      <c r="D27" s="466"/>
      <c r="E27" s="62"/>
      <c r="F27" s="63"/>
      <c r="G27" s="63"/>
      <c r="H27" s="63"/>
      <c r="I27" s="63"/>
      <c r="J27" s="63"/>
      <c r="K27" s="63"/>
      <c r="L27" s="63"/>
      <c r="M27" s="62"/>
      <c r="N27" s="63"/>
      <c r="O27" s="63"/>
      <c r="P27" s="63"/>
      <c r="Q27" s="63"/>
      <c r="R27" s="63"/>
      <c r="S27" s="63"/>
      <c r="T27" s="63"/>
      <c r="U27" s="62"/>
      <c r="V27" s="63"/>
      <c r="W27" s="63"/>
      <c r="X27" s="63"/>
      <c r="Y27" s="63"/>
      <c r="Z27" s="63"/>
      <c r="AA27" s="63"/>
      <c r="AB27" s="63"/>
      <c r="AC27" s="62"/>
      <c r="AD27" s="63"/>
      <c r="AE27" s="64"/>
      <c r="AF27" s="62"/>
      <c r="AG27" s="64"/>
      <c r="AH27" s="62"/>
      <c r="AI27" s="64"/>
      <c r="AJ27" s="4"/>
      <c r="AK27" s="4"/>
      <c r="AV27" s="4"/>
      <c r="AW27" s="4"/>
      <c r="AX27" s="4"/>
    </row>
    <row r="28" spans="1:50" s="5" customFormat="1" ht="16.5" thickBot="1" x14ac:dyDescent="0.3">
      <c r="A28" s="467"/>
      <c r="B28" s="468"/>
      <c r="C28" s="468"/>
      <c r="D28" s="469"/>
      <c r="E28" s="450"/>
      <c r="F28" s="461"/>
      <c r="G28" s="461"/>
      <c r="H28" s="461"/>
      <c r="I28" s="461"/>
      <c r="J28" s="461"/>
      <c r="K28" s="461"/>
      <c r="L28" s="461"/>
      <c r="M28" s="450"/>
      <c r="N28" s="461"/>
      <c r="O28" s="461"/>
      <c r="P28" s="461"/>
      <c r="Q28" s="461"/>
      <c r="R28" s="461"/>
      <c r="S28" s="461"/>
      <c r="T28" s="461"/>
      <c r="U28" s="450"/>
      <c r="V28" s="461"/>
      <c r="W28" s="461"/>
      <c r="X28" s="461"/>
      <c r="Y28" s="461"/>
      <c r="Z28" s="461"/>
      <c r="AA28" s="461"/>
      <c r="AB28" s="461"/>
      <c r="AC28" s="450"/>
      <c r="AD28" s="461"/>
      <c r="AE28" s="451"/>
      <c r="AF28" s="450"/>
      <c r="AG28" s="451"/>
      <c r="AH28" s="450"/>
      <c r="AI28" s="451"/>
      <c r="AJ28" s="4"/>
      <c r="AK28" s="4"/>
      <c r="AV28" s="4"/>
      <c r="AW28" s="4"/>
      <c r="AX28" s="4"/>
    </row>
    <row r="29" spans="1:50" s="5" customFormat="1" ht="15.75" customHeight="1" thickTop="1" thickBot="1" x14ac:dyDescent="0.3">
      <c r="A29" s="436" t="s">
        <v>19</v>
      </c>
      <c r="B29" s="436"/>
      <c r="C29" s="436"/>
      <c r="D29" s="436"/>
      <c r="E29" s="436" t="s">
        <v>20</v>
      </c>
      <c r="F29" s="436"/>
      <c r="G29" s="436"/>
      <c r="H29" s="436"/>
      <c r="I29" s="441" t="s">
        <v>21</v>
      </c>
      <c r="J29" s="442"/>
      <c r="K29" s="442"/>
      <c r="L29" s="442"/>
      <c r="M29" s="442"/>
      <c r="N29" s="442"/>
      <c r="O29" s="442"/>
      <c r="P29" s="442"/>
      <c r="Q29" s="442"/>
      <c r="R29" s="442"/>
      <c r="S29" s="442"/>
      <c r="T29" s="442"/>
      <c r="U29" s="442"/>
      <c r="V29" s="442"/>
      <c r="W29" s="443"/>
      <c r="X29" s="436" t="s">
        <v>22</v>
      </c>
      <c r="Y29" s="436"/>
      <c r="Z29" s="436"/>
      <c r="AA29" s="436"/>
      <c r="AB29" s="436"/>
      <c r="AC29" s="436"/>
      <c r="AD29" s="436"/>
      <c r="AE29" s="436"/>
      <c r="AF29" s="436"/>
      <c r="AG29" s="436"/>
      <c r="AH29" s="436"/>
      <c r="AI29" s="436"/>
      <c r="AJ29" s="4"/>
      <c r="AK29" s="4"/>
    </row>
    <row r="30" spans="1:50" s="5" customFormat="1" ht="15.75" customHeight="1" thickTop="1" thickBot="1" x14ac:dyDescent="0.3">
      <c r="A30" s="436"/>
      <c r="B30" s="436"/>
      <c r="C30" s="436"/>
      <c r="D30" s="436"/>
      <c r="E30" s="436"/>
      <c r="F30" s="436"/>
      <c r="G30" s="436"/>
      <c r="H30" s="436"/>
      <c r="I30" s="441" t="s">
        <v>23</v>
      </c>
      <c r="J30" s="442"/>
      <c r="K30" s="442"/>
      <c r="L30" s="442"/>
      <c r="M30" s="443"/>
      <c r="N30" s="441" t="s">
        <v>24</v>
      </c>
      <c r="O30" s="442"/>
      <c r="P30" s="442"/>
      <c r="Q30" s="442"/>
      <c r="R30" s="443"/>
      <c r="S30" s="441" t="s">
        <v>25</v>
      </c>
      <c r="T30" s="442"/>
      <c r="U30" s="442"/>
      <c r="V30" s="442"/>
      <c r="W30" s="443"/>
      <c r="X30" s="452">
        <f>IF(I31="X",5)+IF(I32="X",5)+IF(I33="X",5)+IF(I34="X",1)+IF(N31="X",3)+IF(N32="X",3)+IF(N33="X",3)+IF(N34="X",3)+IF(S31="X",1)+IF(S32="X",1)+IF(S33="X",1)+IF(S34="X",5)</f>
        <v>0</v>
      </c>
      <c r="Y30" s="453"/>
      <c r="Z30" s="453"/>
      <c r="AA30" s="453"/>
      <c r="AB30" s="453"/>
      <c r="AC30" s="453"/>
      <c r="AD30" s="453"/>
      <c r="AE30" s="453"/>
      <c r="AF30" s="453"/>
      <c r="AG30" s="453"/>
      <c r="AH30" s="453"/>
      <c r="AI30" s="454"/>
      <c r="AJ30" s="4"/>
      <c r="AK30" s="4"/>
    </row>
    <row r="31" spans="1:50" s="5" customFormat="1" ht="18.75" customHeight="1" thickTop="1" thickBot="1" x14ac:dyDescent="0.3">
      <c r="A31" s="436"/>
      <c r="B31" s="436"/>
      <c r="C31" s="436"/>
      <c r="D31" s="436"/>
      <c r="E31" s="436" t="s">
        <v>26</v>
      </c>
      <c r="F31" s="436"/>
      <c r="G31" s="436"/>
      <c r="H31" s="436"/>
      <c r="I31" s="447"/>
      <c r="J31" s="448"/>
      <c r="K31" s="448"/>
      <c r="L31" s="448"/>
      <c r="M31" s="449"/>
      <c r="N31" s="447"/>
      <c r="O31" s="448"/>
      <c r="P31" s="448"/>
      <c r="Q31" s="448"/>
      <c r="R31" s="449"/>
      <c r="S31" s="447"/>
      <c r="T31" s="448"/>
      <c r="U31" s="448"/>
      <c r="V31" s="448"/>
      <c r="W31" s="449"/>
      <c r="X31" s="455"/>
      <c r="Y31" s="456"/>
      <c r="Z31" s="456"/>
      <c r="AA31" s="456"/>
      <c r="AB31" s="456"/>
      <c r="AC31" s="456"/>
      <c r="AD31" s="456"/>
      <c r="AE31" s="456"/>
      <c r="AF31" s="456"/>
      <c r="AG31" s="456"/>
      <c r="AH31" s="456"/>
      <c r="AI31" s="457"/>
      <c r="AJ31" s="4"/>
      <c r="AK31" s="4"/>
    </row>
    <row r="32" spans="1:50" s="5" customFormat="1" ht="17.25" customHeight="1" thickTop="1" thickBot="1" x14ac:dyDescent="0.3">
      <c r="A32" s="436"/>
      <c r="B32" s="436"/>
      <c r="C32" s="436"/>
      <c r="D32" s="436"/>
      <c r="E32" s="436" t="s">
        <v>27</v>
      </c>
      <c r="F32" s="436"/>
      <c r="G32" s="436"/>
      <c r="H32" s="436"/>
      <c r="I32" s="447"/>
      <c r="J32" s="448"/>
      <c r="K32" s="448"/>
      <c r="L32" s="448"/>
      <c r="M32" s="449"/>
      <c r="N32" s="447"/>
      <c r="O32" s="448"/>
      <c r="P32" s="448"/>
      <c r="Q32" s="448"/>
      <c r="R32" s="449"/>
      <c r="S32" s="447"/>
      <c r="T32" s="448"/>
      <c r="U32" s="448"/>
      <c r="V32" s="448"/>
      <c r="W32" s="449"/>
      <c r="X32" s="455"/>
      <c r="Y32" s="456"/>
      <c r="Z32" s="456"/>
      <c r="AA32" s="456"/>
      <c r="AB32" s="456"/>
      <c r="AC32" s="456"/>
      <c r="AD32" s="456"/>
      <c r="AE32" s="456"/>
      <c r="AF32" s="456"/>
      <c r="AG32" s="456"/>
      <c r="AH32" s="456"/>
      <c r="AI32" s="457"/>
      <c r="AJ32" s="4"/>
      <c r="AK32" s="4"/>
    </row>
    <row r="33" spans="1:37" s="5" customFormat="1" ht="20.25" customHeight="1" thickTop="1" thickBot="1" x14ac:dyDescent="0.3">
      <c r="A33" s="436"/>
      <c r="B33" s="436"/>
      <c r="C33" s="436"/>
      <c r="D33" s="436"/>
      <c r="E33" s="436" t="s">
        <v>28</v>
      </c>
      <c r="F33" s="436"/>
      <c r="G33" s="436"/>
      <c r="H33" s="436"/>
      <c r="I33" s="447"/>
      <c r="J33" s="448"/>
      <c r="K33" s="448"/>
      <c r="L33" s="448"/>
      <c r="M33" s="449"/>
      <c r="N33" s="447"/>
      <c r="O33" s="448"/>
      <c r="P33" s="448"/>
      <c r="Q33" s="448"/>
      <c r="R33" s="449"/>
      <c r="S33" s="447"/>
      <c r="T33" s="448"/>
      <c r="U33" s="448"/>
      <c r="V33" s="448"/>
      <c r="W33" s="449"/>
      <c r="X33" s="455"/>
      <c r="Y33" s="456"/>
      <c r="Z33" s="456"/>
      <c r="AA33" s="456"/>
      <c r="AB33" s="456"/>
      <c r="AC33" s="456"/>
      <c r="AD33" s="456"/>
      <c r="AE33" s="456"/>
      <c r="AF33" s="456"/>
      <c r="AG33" s="456"/>
      <c r="AH33" s="456"/>
      <c r="AI33" s="457"/>
      <c r="AJ33" s="4"/>
      <c r="AK33" s="4"/>
    </row>
    <row r="34" spans="1:37" s="5" customFormat="1" ht="17.25" customHeight="1" thickTop="1" thickBot="1" x14ac:dyDescent="0.3">
      <c r="A34" s="436"/>
      <c r="B34" s="436"/>
      <c r="C34" s="436"/>
      <c r="D34" s="436"/>
      <c r="E34" s="436" t="s">
        <v>29</v>
      </c>
      <c r="F34" s="436"/>
      <c r="G34" s="436"/>
      <c r="H34" s="436"/>
      <c r="I34" s="447"/>
      <c r="J34" s="448"/>
      <c r="K34" s="448"/>
      <c r="L34" s="448"/>
      <c r="M34" s="449"/>
      <c r="N34" s="447"/>
      <c r="O34" s="448"/>
      <c r="P34" s="448"/>
      <c r="Q34" s="448"/>
      <c r="R34" s="449"/>
      <c r="S34" s="447"/>
      <c r="T34" s="448"/>
      <c r="U34" s="448"/>
      <c r="V34" s="448"/>
      <c r="W34" s="449"/>
      <c r="X34" s="458"/>
      <c r="Y34" s="459"/>
      <c r="Z34" s="459"/>
      <c r="AA34" s="459"/>
      <c r="AB34" s="459"/>
      <c r="AC34" s="459"/>
      <c r="AD34" s="459"/>
      <c r="AE34" s="459"/>
      <c r="AF34" s="459"/>
      <c r="AG34" s="459"/>
      <c r="AH34" s="459"/>
      <c r="AI34" s="460"/>
      <c r="AJ34" s="4"/>
      <c r="AK34" s="4"/>
    </row>
    <row r="35" spans="1:37" s="9" customFormat="1" ht="45.75" customHeight="1" thickTop="1" thickBot="1" x14ac:dyDescent="0.3">
      <c r="A35" s="444" t="s">
        <v>30</v>
      </c>
      <c r="B35" s="444"/>
      <c r="C35" s="444"/>
      <c r="D35" s="444"/>
      <c r="E35" s="445">
        <v>100</v>
      </c>
      <c r="F35" s="445"/>
      <c r="G35" s="445"/>
      <c r="H35" s="445"/>
      <c r="I35" s="445"/>
      <c r="J35" s="445"/>
      <c r="K35" s="445"/>
      <c r="L35" s="445"/>
      <c r="M35" s="445"/>
      <c r="N35" s="444" t="s">
        <v>31</v>
      </c>
      <c r="O35" s="444"/>
      <c r="P35" s="444"/>
      <c r="Q35" s="444"/>
      <c r="R35" s="444"/>
      <c r="S35" s="445">
        <v>100</v>
      </c>
      <c r="T35" s="445"/>
      <c r="U35" s="445"/>
      <c r="V35" s="445"/>
      <c r="W35" s="445"/>
      <c r="X35" s="444" t="s">
        <v>32</v>
      </c>
      <c r="Y35" s="444"/>
      <c r="Z35" s="444"/>
      <c r="AA35" s="444"/>
      <c r="AB35" s="444"/>
      <c r="AC35" s="444"/>
      <c r="AD35" s="444"/>
      <c r="AE35" s="444"/>
      <c r="AF35" s="446">
        <f>S35/E35</f>
        <v>1</v>
      </c>
      <c r="AG35" s="446"/>
      <c r="AH35" s="446"/>
      <c r="AI35" s="446"/>
    </row>
    <row r="36" spans="1:37" ht="22.5" customHeight="1" thickTop="1" thickBot="1" x14ac:dyDescent="0.3">
      <c r="A36" s="436" t="s">
        <v>33</v>
      </c>
      <c r="B36" s="436"/>
      <c r="C36" s="436"/>
      <c r="D36" s="436"/>
      <c r="E36" s="436"/>
      <c r="F36" s="436"/>
      <c r="G36" s="436"/>
      <c r="H36" s="436"/>
      <c r="I36" s="436"/>
      <c r="J36" s="436"/>
      <c r="K36" s="436"/>
      <c r="L36" s="436"/>
      <c r="M36" s="436"/>
      <c r="N36" s="436"/>
      <c r="O36" s="436"/>
      <c r="P36" s="436"/>
      <c r="Q36" s="436"/>
      <c r="R36" s="436"/>
      <c r="S36" s="436"/>
      <c r="T36" s="436"/>
      <c r="U36" s="436"/>
      <c r="V36" s="436"/>
      <c r="W36" s="436"/>
      <c r="X36" s="436"/>
      <c r="Y36" s="436"/>
      <c r="Z36" s="436"/>
      <c r="AA36" s="436"/>
      <c r="AB36" s="436"/>
      <c r="AC36" s="436"/>
      <c r="AD36" s="436"/>
      <c r="AE36" s="436"/>
      <c r="AF36" s="436"/>
      <c r="AG36" s="436"/>
      <c r="AH36" s="436"/>
      <c r="AI36" s="436"/>
      <c r="AK36" s="1"/>
    </row>
    <row r="37" spans="1:37" ht="30" customHeight="1" thickTop="1" thickBot="1" x14ac:dyDescent="0.3">
      <c r="A37" s="441" t="s">
        <v>34</v>
      </c>
      <c r="B37" s="442"/>
      <c r="C37" s="442"/>
      <c r="D37" s="442"/>
      <c r="E37" s="442"/>
      <c r="F37" s="442"/>
      <c r="G37" s="442"/>
      <c r="H37" s="442"/>
      <c r="I37" s="442"/>
      <c r="J37" s="442"/>
      <c r="K37" s="442"/>
      <c r="L37" s="442"/>
      <c r="M37" s="442"/>
      <c r="N37" s="442"/>
      <c r="O37" s="442"/>
      <c r="P37" s="442"/>
      <c r="Q37" s="442"/>
      <c r="R37" s="442"/>
      <c r="S37" s="442"/>
      <c r="T37" s="442"/>
      <c r="U37" s="442"/>
      <c r="V37" s="442"/>
      <c r="W37" s="443"/>
      <c r="X37" s="441" t="s">
        <v>35</v>
      </c>
      <c r="Y37" s="442"/>
      <c r="Z37" s="442"/>
      <c r="AA37" s="442"/>
      <c r="AB37" s="442"/>
      <c r="AC37" s="442"/>
      <c r="AD37" s="442"/>
      <c r="AE37" s="442"/>
      <c r="AF37" s="441" t="s">
        <v>36</v>
      </c>
      <c r="AG37" s="442"/>
      <c r="AH37" s="442"/>
      <c r="AI37" s="443"/>
      <c r="AJ37" s="1"/>
      <c r="AK37" s="1"/>
    </row>
    <row r="38" spans="1:37" ht="31.5" customHeight="1" thickTop="1" thickBot="1" x14ac:dyDescent="0.3">
      <c r="A38" s="436" t="s">
        <v>37</v>
      </c>
      <c r="B38" s="436"/>
      <c r="C38" s="436"/>
      <c r="D38" s="436"/>
      <c r="E38" s="436"/>
      <c r="F38" s="436" t="s">
        <v>38</v>
      </c>
      <c r="G38" s="436"/>
      <c r="H38" s="436"/>
      <c r="I38" s="436"/>
      <c r="J38" s="436" t="s">
        <v>39</v>
      </c>
      <c r="K38" s="436"/>
      <c r="L38" s="436"/>
      <c r="M38" s="436"/>
      <c r="N38" s="436" t="s">
        <v>40</v>
      </c>
      <c r="O38" s="436"/>
      <c r="P38" s="436"/>
      <c r="Q38" s="436"/>
      <c r="R38" s="436"/>
      <c r="S38" s="436"/>
      <c r="T38" s="436"/>
      <c r="U38" s="436"/>
      <c r="V38" s="436"/>
      <c r="W38" s="436"/>
      <c r="X38" s="436" t="s">
        <v>41</v>
      </c>
      <c r="Y38" s="436"/>
      <c r="Z38" s="436"/>
      <c r="AA38" s="436"/>
      <c r="AB38" s="436"/>
      <c r="AC38" s="436"/>
      <c r="AD38" s="436"/>
      <c r="AE38" s="436"/>
      <c r="AF38" s="436" t="s">
        <v>42</v>
      </c>
      <c r="AG38" s="436"/>
      <c r="AH38" s="436"/>
      <c r="AI38" s="436"/>
      <c r="AJ38" s="1"/>
      <c r="AK38" s="1"/>
    </row>
    <row r="39" spans="1:37" ht="16.5" thickTop="1" thickBot="1" x14ac:dyDescent="0.3">
      <c r="A39" s="435">
        <v>1</v>
      </c>
      <c r="B39" s="435"/>
      <c r="C39" s="435"/>
      <c r="D39" s="435"/>
      <c r="E39" s="435"/>
      <c r="F39" s="440"/>
      <c r="G39" s="440"/>
      <c r="H39" s="440"/>
      <c r="I39" s="440"/>
      <c r="J39" s="435">
        <f>F39*$X$30</f>
        <v>0</v>
      </c>
      <c r="K39" s="435"/>
      <c r="L39" s="435"/>
      <c r="M39" s="435"/>
      <c r="N39" s="435"/>
      <c r="O39" s="435"/>
      <c r="P39" s="435"/>
      <c r="Q39" s="435"/>
      <c r="R39" s="435"/>
      <c r="S39" s="435"/>
      <c r="T39" s="435"/>
      <c r="U39" s="435"/>
      <c r="V39" s="435"/>
      <c r="W39" s="435"/>
      <c r="X39" s="435"/>
      <c r="Y39" s="435"/>
      <c r="Z39" s="435"/>
      <c r="AA39" s="435"/>
      <c r="AB39" s="435"/>
      <c r="AC39" s="435"/>
      <c r="AD39" s="435"/>
      <c r="AE39" s="435"/>
      <c r="AF39" s="435"/>
      <c r="AG39" s="435"/>
      <c r="AH39" s="435"/>
      <c r="AI39" s="435"/>
      <c r="AJ39" s="1"/>
      <c r="AK39" s="1"/>
    </row>
    <row r="40" spans="1:37" ht="16.5" thickTop="1" thickBot="1" x14ac:dyDescent="0.3">
      <c r="A40" s="435"/>
      <c r="B40" s="435"/>
      <c r="C40" s="435"/>
      <c r="D40" s="435"/>
      <c r="E40" s="435"/>
      <c r="F40" s="440"/>
      <c r="G40" s="440"/>
      <c r="H40" s="440"/>
      <c r="I40" s="440"/>
      <c r="J40" s="435"/>
      <c r="K40" s="435"/>
      <c r="L40" s="435"/>
      <c r="M40" s="435"/>
      <c r="N40" s="435"/>
      <c r="O40" s="435"/>
      <c r="P40" s="435"/>
      <c r="Q40" s="435"/>
      <c r="R40" s="435"/>
      <c r="S40" s="435"/>
      <c r="T40" s="435"/>
      <c r="U40" s="435"/>
      <c r="V40" s="435"/>
      <c r="W40" s="435"/>
      <c r="X40" s="435"/>
      <c r="Y40" s="435"/>
      <c r="Z40" s="435"/>
      <c r="AA40" s="435"/>
      <c r="AB40" s="435"/>
      <c r="AC40" s="435"/>
      <c r="AD40" s="435"/>
      <c r="AE40" s="435"/>
      <c r="AF40" s="435"/>
      <c r="AG40" s="435"/>
      <c r="AH40" s="435"/>
      <c r="AI40" s="435"/>
      <c r="AJ40" s="1"/>
      <c r="AK40" s="1"/>
    </row>
    <row r="41" spans="1:37" ht="16.5" thickTop="1" thickBot="1" x14ac:dyDescent="0.3">
      <c r="A41" s="435"/>
      <c r="B41" s="435"/>
      <c r="C41" s="435"/>
      <c r="D41" s="435"/>
      <c r="E41" s="435"/>
      <c r="F41" s="440"/>
      <c r="G41" s="440"/>
      <c r="H41" s="440"/>
      <c r="I41" s="440"/>
      <c r="J41" s="435"/>
      <c r="K41" s="435"/>
      <c r="L41" s="435"/>
      <c r="M41" s="435"/>
      <c r="N41" s="435"/>
      <c r="O41" s="435"/>
      <c r="P41" s="435"/>
      <c r="Q41" s="435"/>
      <c r="R41" s="435"/>
      <c r="S41" s="435"/>
      <c r="T41" s="435"/>
      <c r="U41" s="435"/>
      <c r="V41" s="435"/>
      <c r="W41" s="435"/>
      <c r="X41" s="435"/>
      <c r="Y41" s="435"/>
      <c r="Z41" s="435"/>
      <c r="AA41" s="435"/>
      <c r="AB41" s="435"/>
      <c r="AC41" s="435"/>
      <c r="AD41" s="435"/>
      <c r="AE41" s="435"/>
      <c r="AF41" s="435"/>
      <c r="AG41" s="435"/>
      <c r="AH41" s="435"/>
      <c r="AI41" s="435"/>
      <c r="AJ41" s="1"/>
      <c r="AK41" s="1"/>
    </row>
    <row r="42" spans="1:37" ht="16.5" thickTop="1" thickBot="1" x14ac:dyDescent="0.3">
      <c r="A42" s="435"/>
      <c r="B42" s="435"/>
      <c r="C42" s="435"/>
      <c r="D42" s="435"/>
      <c r="E42" s="435"/>
      <c r="F42" s="440"/>
      <c r="G42" s="440"/>
      <c r="H42" s="440"/>
      <c r="I42" s="440"/>
      <c r="J42" s="435"/>
      <c r="K42" s="435"/>
      <c r="L42" s="435"/>
      <c r="M42" s="435"/>
      <c r="N42" s="435"/>
      <c r="O42" s="435"/>
      <c r="P42" s="435"/>
      <c r="Q42" s="435"/>
      <c r="R42" s="435"/>
      <c r="S42" s="435"/>
      <c r="T42" s="435"/>
      <c r="U42" s="435"/>
      <c r="V42" s="435"/>
      <c r="W42" s="435"/>
      <c r="X42" s="435"/>
      <c r="Y42" s="435"/>
      <c r="Z42" s="435"/>
      <c r="AA42" s="435"/>
      <c r="AB42" s="435"/>
      <c r="AC42" s="435"/>
      <c r="AD42" s="435"/>
      <c r="AE42" s="435"/>
      <c r="AF42" s="435"/>
      <c r="AG42" s="435"/>
      <c r="AH42" s="435"/>
      <c r="AI42" s="435"/>
      <c r="AJ42" s="1"/>
      <c r="AK42" s="1"/>
    </row>
    <row r="43" spans="1:37" ht="16.5" thickTop="1" thickBot="1" x14ac:dyDescent="0.3">
      <c r="A43" s="435"/>
      <c r="B43" s="435"/>
      <c r="C43" s="435"/>
      <c r="D43" s="435"/>
      <c r="E43" s="435"/>
      <c r="F43" s="440"/>
      <c r="G43" s="440"/>
      <c r="H43" s="440"/>
      <c r="I43" s="440"/>
      <c r="J43" s="435"/>
      <c r="K43" s="435"/>
      <c r="L43" s="435"/>
      <c r="M43" s="435"/>
      <c r="N43" s="435"/>
      <c r="O43" s="435"/>
      <c r="P43" s="435"/>
      <c r="Q43" s="435"/>
      <c r="R43" s="435"/>
      <c r="S43" s="435"/>
      <c r="T43" s="435"/>
      <c r="U43" s="435"/>
      <c r="V43" s="435"/>
      <c r="W43" s="435"/>
      <c r="X43" s="435"/>
      <c r="Y43" s="435"/>
      <c r="Z43" s="435"/>
      <c r="AA43" s="435"/>
      <c r="AB43" s="435"/>
      <c r="AC43" s="435"/>
      <c r="AD43" s="435"/>
      <c r="AE43" s="435"/>
      <c r="AF43" s="435"/>
      <c r="AG43" s="435"/>
      <c r="AH43" s="435"/>
      <c r="AI43" s="435"/>
      <c r="AJ43" s="1"/>
      <c r="AK43" s="1"/>
    </row>
    <row r="44" spans="1:37" ht="31.5" customHeight="1" thickTop="1" thickBot="1" x14ac:dyDescent="0.3">
      <c r="A44" s="436" t="s">
        <v>37</v>
      </c>
      <c r="B44" s="436"/>
      <c r="C44" s="436"/>
      <c r="D44" s="436"/>
      <c r="E44" s="436"/>
      <c r="F44" s="436" t="s">
        <v>38</v>
      </c>
      <c r="G44" s="436"/>
      <c r="H44" s="436"/>
      <c r="I44" s="436"/>
      <c r="J44" s="436" t="s">
        <v>39</v>
      </c>
      <c r="K44" s="436"/>
      <c r="L44" s="436"/>
      <c r="M44" s="436"/>
      <c r="N44" s="436" t="s">
        <v>40</v>
      </c>
      <c r="O44" s="436"/>
      <c r="P44" s="436"/>
      <c r="Q44" s="436"/>
      <c r="R44" s="436"/>
      <c r="S44" s="436"/>
      <c r="T44" s="436"/>
      <c r="U44" s="436"/>
      <c r="V44" s="436"/>
      <c r="W44" s="436"/>
      <c r="X44" s="436" t="s">
        <v>41</v>
      </c>
      <c r="Y44" s="436"/>
      <c r="Z44" s="436"/>
      <c r="AA44" s="436"/>
      <c r="AB44" s="436"/>
      <c r="AC44" s="436"/>
      <c r="AD44" s="436"/>
      <c r="AE44" s="436"/>
      <c r="AF44" s="436" t="s">
        <v>42</v>
      </c>
      <c r="AG44" s="436"/>
      <c r="AH44" s="436"/>
      <c r="AI44" s="436"/>
      <c r="AJ44" s="1"/>
      <c r="AK44" s="1"/>
    </row>
    <row r="45" spans="1:37" ht="16.5" thickTop="1" thickBot="1" x14ac:dyDescent="0.3">
      <c r="A45" s="435">
        <v>2</v>
      </c>
      <c r="B45" s="435"/>
      <c r="C45" s="435"/>
      <c r="D45" s="435"/>
      <c r="E45" s="435"/>
      <c r="F45" s="440"/>
      <c r="G45" s="440"/>
      <c r="H45" s="440"/>
      <c r="I45" s="440"/>
      <c r="J45" s="435">
        <f>F45*$X$30</f>
        <v>0</v>
      </c>
      <c r="K45" s="435"/>
      <c r="L45" s="435"/>
      <c r="M45" s="435"/>
      <c r="N45" s="435"/>
      <c r="O45" s="435"/>
      <c r="P45" s="435"/>
      <c r="Q45" s="435"/>
      <c r="R45" s="435"/>
      <c r="S45" s="435"/>
      <c r="T45" s="435"/>
      <c r="U45" s="435"/>
      <c r="V45" s="435"/>
      <c r="W45" s="435"/>
      <c r="X45" s="435"/>
      <c r="Y45" s="435"/>
      <c r="Z45" s="435"/>
      <c r="AA45" s="435"/>
      <c r="AB45" s="435"/>
      <c r="AC45" s="435"/>
      <c r="AD45" s="435"/>
      <c r="AE45" s="435"/>
      <c r="AF45" s="435"/>
      <c r="AG45" s="435"/>
      <c r="AH45" s="435"/>
      <c r="AI45" s="435"/>
      <c r="AJ45" s="1"/>
      <c r="AK45" s="1"/>
    </row>
    <row r="46" spans="1:37" ht="16.5" thickTop="1" thickBot="1" x14ac:dyDescent="0.3">
      <c r="A46" s="435"/>
      <c r="B46" s="435"/>
      <c r="C46" s="435"/>
      <c r="D46" s="435"/>
      <c r="E46" s="435"/>
      <c r="F46" s="440"/>
      <c r="G46" s="440"/>
      <c r="H46" s="440"/>
      <c r="I46" s="440"/>
      <c r="J46" s="435"/>
      <c r="K46" s="435"/>
      <c r="L46" s="435"/>
      <c r="M46" s="435"/>
      <c r="N46" s="435"/>
      <c r="O46" s="435"/>
      <c r="P46" s="435"/>
      <c r="Q46" s="435"/>
      <c r="R46" s="435"/>
      <c r="S46" s="435"/>
      <c r="T46" s="435"/>
      <c r="U46" s="435"/>
      <c r="V46" s="435"/>
      <c r="W46" s="435"/>
      <c r="X46" s="435"/>
      <c r="Y46" s="435"/>
      <c r="Z46" s="435"/>
      <c r="AA46" s="435"/>
      <c r="AB46" s="435"/>
      <c r="AC46" s="435"/>
      <c r="AD46" s="435"/>
      <c r="AE46" s="435"/>
      <c r="AF46" s="435"/>
      <c r="AG46" s="435"/>
      <c r="AH46" s="435"/>
      <c r="AI46" s="435"/>
      <c r="AJ46" s="1"/>
      <c r="AK46" s="1"/>
    </row>
    <row r="47" spans="1:37" ht="16.5" thickTop="1" thickBot="1" x14ac:dyDescent="0.3">
      <c r="A47" s="435"/>
      <c r="B47" s="435"/>
      <c r="C47" s="435"/>
      <c r="D47" s="435"/>
      <c r="E47" s="435"/>
      <c r="F47" s="440"/>
      <c r="G47" s="440"/>
      <c r="H47" s="440"/>
      <c r="I47" s="440"/>
      <c r="J47" s="435"/>
      <c r="K47" s="435"/>
      <c r="L47" s="435"/>
      <c r="M47" s="435"/>
      <c r="N47" s="435"/>
      <c r="O47" s="435"/>
      <c r="P47" s="435"/>
      <c r="Q47" s="435"/>
      <c r="R47" s="435"/>
      <c r="S47" s="435"/>
      <c r="T47" s="435"/>
      <c r="U47" s="435"/>
      <c r="V47" s="435"/>
      <c r="W47" s="435"/>
      <c r="X47" s="435"/>
      <c r="Y47" s="435"/>
      <c r="Z47" s="435"/>
      <c r="AA47" s="435"/>
      <c r="AB47" s="435"/>
      <c r="AC47" s="435"/>
      <c r="AD47" s="435"/>
      <c r="AE47" s="435"/>
      <c r="AF47" s="435"/>
      <c r="AG47" s="435"/>
      <c r="AH47" s="435"/>
      <c r="AI47" s="435"/>
      <c r="AJ47" s="1"/>
      <c r="AK47" s="1"/>
    </row>
    <row r="48" spans="1:37" ht="16.5" thickTop="1" thickBot="1" x14ac:dyDescent="0.3">
      <c r="A48" s="435"/>
      <c r="B48" s="435"/>
      <c r="C48" s="435"/>
      <c r="D48" s="435"/>
      <c r="E48" s="435"/>
      <c r="F48" s="440"/>
      <c r="G48" s="440"/>
      <c r="H48" s="440"/>
      <c r="I48" s="440"/>
      <c r="J48" s="435"/>
      <c r="K48" s="435"/>
      <c r="L48" s="435"/>
      <c r="M48" s="435"/>
      <c r="N48" s="435"/>
      <c r="O48" s="435"/>
      <c r="P48" s="435"/>
      <c r="Q48" s="435"/>
      <c r="R48" s="435"/>
      <c r="S48" s="435"/>
      <c r="T48" s="435"/>
      <c r="U48" s="435"/>
      <c r="V48" s="435"/>
      <c r="W48" s="435"/>
      <c r="X48" s="435"/>
      <c r="Y48" s="435"/>
      <c r="Z48" s="435"/>
      <c r="AA48" s="435"/>
      <c r="AB48" s="435"/>
      <c r="AC48" s="435"/>
      <c r="AD48" s="435"/>
      <c r="AE48" s="435"/>
      <c r="AF48" s="435"/>
      <c r="AG48" s="435"/>
      <c r="AH48" s="435"/>
      <c r="AI48" s="435"/>
      <c r="AJ48" s="1"/>
      <c r="AK48" s="1"/>
    </row>
    <row r="49" spans="1:37" ht="16.5" thickTop="1" thickBot="1" x14ac:dyDescent="0.3">
      <c r="A49" s="435"/>
      <c r="B49" s="435"/>
      <c r="C49" s="435"/>
      <c r="D49" s="435"/>
      <c r="E49" s="435"/>
      <c r="F49" s="440"/>
      <c r="G49" s="440"/>
      <c r="H49" s="440"/>
      <c r="I49" s="440"/>
      <c r="J49" s="435"/>
      <c r="K49" s="435"/>
      <c r="L49" s="435"/>
      <c r="M49" s="435"/>
      <c r="N49" s="435"/>
      <c r="O49" s="435"/>
      <c r="P49" s="435"/>
      <c r="Q49" s="435"/>
      <c r="R49" s="435"/>
      <c r="S49" s="435"/>
      <c r="T49" s="435"/>
      <c r="U49" s="435"/>
      <c r="V49" s="435"/>
      <c r="W49" s="435"/>
      <c r="X49" s="435"/>
      <c r="Y49" s="435"/>
      <c r="Z49" s="435"/>
      <c r="AA49" s="435"/>
      <c r="AB49" s="435"/>
      <c r="AC49" s="435"/>
      <c r="AD49" s="435"/>
      <c r="AE49" s="435"/>
      <c r="AF49" s="435"/>
      <c r="AG49" s="435"/>
      <c r="AH49" s="435"/>
      <c r="AI49" s="435"/>
      <c r="AJ49" s="1"/>
      <c r="AK49" s="1"/>
    </row>
    <row r="50" spans="1:37" ht="31.5" customHeight="1" thickTop="1" thickBot="1" x14ac:dyDescent="0.3">
      <c r="A50" s="436" t="s">
        <v>37</v>
      </c>
      <c r="B50" s="436"/>
      <c r="C50" s="436"/>
      <c r="D50" s="436"/>
      <c r="E50" s="436"/>
      <c r="F50" s="436" t="s">
        <v>38</v>
      </c>
      <c r="G50" s="436"/>
      <c r="H50" s="436"/>
      <c r="I50" s="436"/>
      <c r="J50" s="436" t="s">
        <v>39</v>
      </c>
      <c r="K50" s="436"/>
      <c r="L50" s="436"/>
      <c r="M50" s="436"/>
      <c r="N50" s="436" t="s">
        <v>40</v>
      </c>
      <c r="O50" s="436"/>
      <c r="P50" s="436"/>
      <c r="Q50" s="436"/>
      <c r="R50" s="436"/>
      <c r="S50" s="436"/>
      <c r="T50" s="436"/>
      <c r="U50" s="436"/>
      <c r="V50" s="436"/>
      <c r="W50" s="436"/>
      <c r="X50" s="436" t="s">
        <v>41</v>
      </c>
      <c r="Y50" s="436"/>
      <c r="Z50" s="436"/>
      <c r="AA50" s="436"/>
      <c r="AB50" s="436"/>
      <c r="AC50" s="436"/>
      <c r="AD50" s="436"/>
      <c r="AE50" s="436"/>
      <c r="AF50" s="436" t="s">
        <v>42</v>
      </c>
      <c r="AG50" s="436"/>
      <c r="AH50" s="436"/>
      <c r="AI50" s="436"/>
      <c r="AJ50" s="1"/>
      <c r="AK50" s="1"/>
    </row>
    <row r="51" spans="1:37" ht="16.5" thickTop="1" thickBot="1" x14ac:dyDescent="0.3">
      <c r="A51" s="435">
        <v>3</v>
      </c>
      <c r="B51" s="435"/>
      <c r="C51" s="435"/>
      <c r="D51" s="435"/>
      <c r="E51" s="435"/>
      <c r="F51" s="440"/>
      <c r="G51" s="440"/>
      <c r="H51" s="440"/>
      <c r="I51" s="440"/>
      <c r="J51" s="435">
        <f>F51*$X$30</f>
        <v>0</v>
      </c>
      <c r="K51" s="435"/>
      <c r="L51" s="435"/>
      <c r="M51" s="435"/>
      <c r="N51" s="435"/>
      <c r="O51" s="435"/>
      <c r="P51" s="435"/>
      <c r="Q51" s="435"/>
      <c r="R51" s="435"/>
      <c r="S51" s="435"/>
      <c r="T51" s="435"/>
      <c r="U51" s="435"/>
      <c r="V51" s="435"/>
      <c r="W51" s="435"/>
      <c r="X51" s="435"/>
      <c r="Y51" s="435"/>
      <c r="Z51" s="435"/>
      <c r="AA51" s="435"/>
      <c r="AB51" s="435"/>
      <c r="AC51" s="435"/>
      <c r="AD51" s="435"/>
      <c r="AE51" s="435"/>
      <c r="AF51" s="435"/>
      <c r="AG51" s="435"/>
      <c r="AH51" s="435"/>
      <c r="AI51" s="435"/>
      <c r="AJ51" s="1"/>
      <c r="AK51" s="1"/>
    </row>
    <row r="52" spans="1:37" ht="16.5" thickTop="1" thickBot="1" x14ac:dyDescent="0.3">
      <c r="A52" s="435"/>
      <c r="B52" s="435"/>
      <c r="C52" s="435"/>
      <c r="D52" s="435"/>
      <c r="E52" s="435"/>
      <c r="F52" s="440"/>
      <c r="G52" s="440"/>
      <c r="H52" s="440"/>
      <c r="I52" s="440"/>
      <c r="J52" s="435"/>
      <c r="K52" s="435"/>
      <c r="L52" s="435"/>
      <c r="M52" s="435"/>
      <c r="N52" s="435"/>
      <c r="O52" s="435"/>
      <c r="P52" s="435"/>
      <c r="Q52" s="435"/>
      <c r="R52" s="435"/>
      <c r="S52" s="435"/>
      <c r="T52" s="435"/>
      <c r="U52" s="435"/>
      <c r="V52" s="435"/>
      <c r="W52" s="435"/>
      <c r="X52" s="435"/>
      <c r="Y52" s="435"/>
      <c r="Z52" s="435"/>
      <c r="AA52" s="435"/>
      <c r="AB52" s="435"/>
      <c r="AC52" s="435"/>
      <c r="AD52" s="435"/>
      <c r="AE52" s="435"/>
      <c r="AF52" s="435"/>
      <c r="AG52" s="435"/>
      <c r="AH52" s="435"/>
      <c r="AI52" s="435"/>
      <c r="AJ52" s="1"/>
      <c r="AK52" s="1"/>
    </row>
    <row r="53" spans="1:37" ht="16.5" thickTop="1" thickBot="1" x14ac:dyDescent="0.3">
      <c r="A53" s="435"/>
      <c r="B53" s="435"/>
      <c r="C53" s="435"/>
      <c r="D53" s="435"/>
      <c r="E53" s="435"/>
      <c r="F53" s="440"/>
      <c r="G53" s="440"/>
      <c r="H53" s="440"/>
      <c r="I53" s="440"/>
      <c r="J53" s="435"/>
      <c r="K53" s="435"/>
      <c r="L53" s="435"/>
      <c r="M53" s="435"/>
      <c r="N53" s="435"/>
      <c r="O53" s="435"/>
      <c r="P53" s="435"/>
      <c r="Q53" s="435"/>
      <c r="R53" s="435"/>
      <c r="S53" s="435"/>
      <c r="T53" s="435"/>
      <c r="U53" s="435"/>
      <c r="V53" s="435"/>
      <c r="W53" s="435"/>
      <c r="X53" s="435"/>
      <c r="Y53" s="435"/>
      <c r="Z53" s="435"/>
      <c r="AA53" s="435"/>
      <c r="AB53" s="435"/>
      <c r="AC53" s="435"/>
      <c r="AD53" s="435"/>
      <c r="AE53" s="435"/>
      <c r="AF53" s="435"/>
      <c r="AG53" s="435"/>
      <c r="AH53" s="435"/>
      <c r="AI53" s="435"/>
      <c r="AJ53" s="1"/>
      <c r="AK53" s="1"/>
    </row>
    <row r="54" spans="1:37" ht="16.5" thickTop="1" thickBot="1" x14ac:dyDescent="0.3">
      <c r="A54" s="435"/>
      <c r="B54" s="435"/>
      <c r="C54" s="435"/>
      <c r="D54" s="435"/>
      <c r="E54" s="435"/>
      <c r="F54" s="440"/>
      <c r="G54" s="440"/>
      <c r="H54" s="440"/>
      <c r="I54" s="440"/>
      <c r="J54" s="435"/>
      <c r="K54" s="435"/>
      <c r="L54" s="435"/>
      <c r="M54" s="435"/>
      <c r="N54" s="435"/>
      <c r="O54" s="435"/>
      <c r="P54" s="435"/>
      <c r="Q54" s="435"/>
      <c r="R54" s="435"/>
      <c r="S54" s="435"/>
      <c r="T54" s="435"/>
      <c r="U54" s="435"/>
      <c r="V54" s="435"/>
      <c r="W54" s="435"/>
      <c r="X54" s="435"/>
      <c r="Y54" s="435"/>
      <c r="Z54" s="435"/>
      <c r="AA54" s="435"/>
      <c r="AB54" s="435"/>
      <c r="AC54" s="435"/>
      <c r="AD54" s="435"/>
      <c r="AE54" s="435"/>
      <c r="AF54" s="435"/>
      <c r="AG54" s="435"/>
      <c r="AH54" s="435"/>
      <c r="AI54" s="435"/>
      <c r="AJ54" s="1"/>
      <c r="AK54" s="1"/>
    </row>
    <row r="55" spans="1:37" ht="16.5" thickTop="1" thickBot="1" x14ac:dyDescent="0.3">
      <c r="A55" s="435"/>
      <c r="B55" s="435"/>
      <c r="C55" s="435"/>
      <c r="D55" s="435"/>
      <c r="E55" s="435"/>
      <c r="F55" s="440"/>
      <c r="G55" s="440"/>
      <c r="H55" s="440"/>
      <c r="I55" s="440"/>
      <c r="J55" s="435"/>
      <c r="K55" s="435"/>
      <c r="L55" s="435"/>
      <c r="M55" s="435"/>
      <c r="N55" s="435"/>
      <c r="O55" s="435"/>
      <c r="P55" s="435"/>
      <c r="Q55" s="435"/>
      <c r="R55" s="435"/>
      <c r="S55" s="435"/>
      <c r="T55" s="435"/>
      <c r="U55" s="435"/>
      <c r="V55" s="435"/>
      <c r="W55" s="435"/>
      <c r="X55" s="435"/>
      <c r="Y55" s="435"/>
      <c r="Z55" s="435"/>
      <c r="AA55" s="435"/>
      <c r="AB55" s="435"/>
      <c r="AC55" s="435"/>
      <c r="AD55" s="435"/>
      <c r="AE55" s="435"/>
      <c r="AF55" s="435"/>
      <c r="AG55" s="435"/>
      <c r="AH55" s="435"/>
      <c r="AI55" s="435"/>
      <c r="AJ55" s="1"/>
      <c r="AK55" s="1"/>
    </row>
    <row r="56" spans="1:37" ht="31.5" customHeight="1" thickTop="1" thickBot="1" x14ac:dyDescent="0.3">
      <c r="A56" s="436" t="s">
        <v>37</v>
      </c>
      <c r="B56" s="436"/>
      <c r="C56" s="436"/>
      <c r="D56" s="436"/>
      <c r="E56" s="436"/>
      <c r="F56" s="436" t="s">
        <v>38</v>
      </c>
      <c r="G56" s="436"/>
      <c r="H56" s="436"/>
      <c r="I56" s="436"/>
      <c r="J56" s="436" t="s">
        <v>39</v>
      </c>
      <c r="K56" s="436"/>
      <c r="L56" s="436"/>
      <c r="M56" s="436"/>
      <c r="N56" s="436" t="s">
        <v>40</v>
      </c>
      <c r="O56" s="436"/>
      <c r="P56" s="436"/>
      <c r="Q56" s="436"/>
      <c r="R56" s="436"/>
      <c r="S56" s="436"/>
      <c r="T56" s="436"/>
      <c r="U56" s="436"/>
      <c r="V56" s="436"/>
      <c r="W56" s="436"/>
      <c r="X56" s="436" t="s">
        <v>41</v>
      </c>
      <c r="Y56" s="436"/>
      <c r="Z56" s="436"/>
      <c r="AA56" s="436"/>
      <c r="AB56" s="436"/>
      <c r="AC56" s="436"/>
      <c r="AD56" s="436"/>
      <c r="AE56" s="436"/>
      <c r="AF56" s="436" t="s">
        <v>42</v>
      </c>
      <c r="AG56" s="436"/>
      <c r="AH56" s="436"/>
      <c r="AI56" s="436"/>
      <c r="AJ56" s="1"/>
      <c r="AK56" s="1"/>
    </row>
    <row r="57" spans="1:37" ht="16.5" thickTop="1" thickBot="1" x14ac:dyDescent="0.3">
      <c r="A57" s="435">
        <v>4</v>
      </c>
      <c r="B57" s="435"/>
      <c r="C57" s="435"/>
      <c r="D57" s="435"/>
      <c r="E57" s="435"/>
      <c r="F57" s="440"/>
      <c r="G57" s="440"/>
      <c r="H57" s="440"/>
      <c r="I57" s="440"/>
      <c r="J57" s="435">
        <f>F57*$X$30</f>
        <v>0</v>
      </c>
      <c r="K57" s="435"/>
      <c r="L57" s="435"/>
      <c r="M57" s="435"/>
      <c r="N57" s="435"/>
      <c r="O57" s="435"/>
      <c r="P57" s="435"/>
      <c r="Q57" s="435"/>
      <c r="R57" s="435"/>
      <c r="S57" s="435"/>
      <c r="T57" s="435"/>
      <c r="U57" s="435"/>
      <c r="V57" s="435"/>
      <c r="W57" s="435"/>
      <c r="X57" s="435"/>
      <c r="Y57" s="435"/>
      <c r="Z57" s="435"/>
      <c r="AA57" s="435"/>
      <c r="AB57" s="435"/>
      <c r="AC57" s="435"/>
      <c r="AD57" s="435"/>
      <c r="AE57" s="435"/>
      <c r="AF57" s="435"/>
      <c r="AG57" s="435"/>
      <c r="AH57" s="435"/>
      <c r="AI57" s="435"/>
      <c r="AJ57" s="1"/>
      <c r="AK57" s="1"/>
    </row>
    <row r="58" spans="1:37" ht="16.5" thickTop="1" thickBot="1" x14ac:dyDescent="0.3">
      <c r="A58" s="435"/>
      <c r="B58" s="435"/>
      <c r="C58" s="435"/>
      <c r="D58" s="435"/>
      <c r="E58" s="435"/>
      <c r="F58" s="440"/>
      <c r="G58" s="440"/>
      <c r="H58" s="440"/>
      <c r="I58" s="440"/>
      <c r="J58" s="435"/>
      <c r="K58" s="435"/>
      <c r="L58" s="435"/>
      <c r="M58" s="435"/>
      <c r="N58" s="435"/>
      <c r="O58" s="435"/>
      <c r="P58" s="435"/>
      <c r="Q58" s="435"/>
      <c r="R58" s="435"/>
      <c r="S58" s="435"/>
      <c r="T58" s="435"/>
      <c r="U58" s="435"/>
      <c r="V58" s="435"/>
      <c r="W58" s="435"/>
      <c r="X58" s="435"/>
      <c r="Y58" s="435"/>
      <c r="Z58" s="435"/>
      <c r="AA58" s="435"/>
      <c r="AB58" s="435"/>
      <c r="AC58" s="435"/>
      <c r="AD58" s="435"/>
      <c r="AE58" s="435"/>
      <c r="AF58" s="435"/>
      <c r="AG58" s="435"/>
      <c r="AH58" s="435"/>
      <c r="AI58" s="435"/>
      <c r="AJ58" s="1"/>
      <c r="AK58" s="1"/>
    </row>
    <row r="59" spans="1:37" ht="16.5" thickTop="1" thickBot="1" x14ac:dyDescent="0.3">
      <c r="A59" s="435"/>
      <c r="B59" s="435"/>
      <c r="C59" s="435"/>
      <c r="D59" s="435"/>
      <c r="E59" s="435"/>
      <c r="F59" s="440"/>
      <c r="G59" s="440"/>
      <c r="H59" s="440"/>
      <c r="I59" s="440"/>
      <c r="J59" s="435"/>
      <c r="K59" s="435"/>
      <c r="L59" s="435"/>
      <c r="M59" s="435"/>
      <c r="N59" s="435"/>
      <c r="O59" s="435"/>
      <c r="P59" s="435"/>
      <c r="Q59" s="435"/>
      <c r="R59" s="435"/>
      <c r="S59" s="435"/>
      <c r="T59" s="435"/>
      <c r="U59" s="435"/>
      <c r="V59" s="435"/>
      <c r="W59" s="435"/>
      <c r="X59" s="435"/>
      <c r="Y59" s="435"/>
      <c r="Z59" s="435"/>
      <c r="AA59" s="435"/>
      <c r="AB59" s="435"/>
      <c r="AC59" s="435"/>
      <c r="AD59" s="435"/>
      <c r="AE59" s="435"/>
      <c r="AF59" s="435"/>
      <c r="AG59" s="435"/>
      <c r="AH59" s="435"/>
      <c r="AI59" s="435"/>
      <c r="AJ59" s="1"/>
      <c r="AK59" s="1"/>
    </row>
    <row r="60" spans="1:37" ht="16.5" thickTop="1" thickBot="1" x14ac:dyDescent="0.3">
      <c r="A60" s="435"/>
      <c r="B60" s="435"/>
      <c r="C60" s="435"/>
      <c r="D60" s="435"/>
      <c r="E60" s="435"/>
      <c r="F60" s="440"/>
      <c r="G60" s="440"/>
      <c r="H60" s="440"/>
      <c r="I60" s="440"/>
      <c r="J60" s="435"/>
      <c r="K60" s="435"/>
      <c r="L60" s="435"/>
      <c r="M60" s="435"/>
      <c r="N60" s="435"/>
      <c r="O60" s="435"/>
      <c r="P60" s="435"/>
      <c r="Q60" s="435"/>
      <c r="R60" s="435"/>
      <c r="S60" s="435"/>
      <c r="T60" s="435"/>
      <c r="U60" s="435"/>
      <c r="V60" s="435"/>
      <c r="W60" s="435"/>
      <c r="X60" s="435"/>
      <c r="Y60" s="435"/>
      <c r="Z60" s="435"/>
      <c r="AA60" s="435"/>
      <c r="AB60" s="435"/>
      <c r="AC60" s="435"/>
      <c r="AD60" s="435"/>
      <c r="AE60" s="435"/>
      <c r="AF60" s="435"/>
      <c r="AG60" s="435"/>
      <c r="AH60" s="435"/>
      <c r="AI60" s="435"/>
      <c r="AJ60" s="1"/>
      <c r="AK60" s="1"/>
    </row>
    <row r="61" spans="1:37" ht="16.5" thickTop="1" thickBot="1" x14ac:dyDescent="0.3">
      <c r="A61" s="435"/>
      <c r="B61" s="435"/>
      <c r="C61" s="435"/>
      <c r="D61" s="435"/>
      <c r="E61" s="435"/>
      <c r="F61" s="440"/>
      <c r="G61" s="440"/>
      <c r="H61" s="440"/>
      <c r="I61" s="440"/>
      <c r="J61" s="435"/>
      <c r="K61" s="435"/>
      <c r="L61" s="435"/>
      <c r="M61" s="435"/>
      <c r="N61" s="435"/>
      <c r="O61" s="435"/>
      <c r="P61" s="435"/>
      <c r="Q61" s="435"/>
      <c r="R61" s="435"/>
      <c r="S61" s="435"/>
      <c r="T61" s="435"/>
      <c r="U61" s="435"/>
      <c r="V61" s="435"/>
      <c r="W61" s="435"/>
      <c r="X61" s="435"/>
      <c r="Y61" s="435"/>
      <c r="Z61" s="435"/>
      <c r="AA61" s="435"/>
      <c r="AB61" s="435"/>
      <c r="AC61" s="435"/>
      <c r="AD61" s="435"/>
      <c r="AE61" s="435"/>
      <c r="AF61" s="435"/>
      <c r="AG61" s="435"/>
      <c r="AH61" s="435"/>
      <c r="AI61" s="435"/>
      <c r="AJ61" s="1"/>
      <c r="AK61" s="1"/>
    </row>
    <row r="62" spans="1:37" ht="31.5" customHeight="1" thickTop="1" thickBot="1" x14ac:dyDescent="0.3">
      <c r="A62" s="436" t="s">
        <v>37</v>
      </c>
      <c r="B62" s="436"/>
      <c r="C62" s="436"/>
      <c r="D62" s="436"/>
      <c r="E62" s="436"/>
      <c r="F62" s="436" t="s">
        <v>38</v>
      </c>
      <c r="G62" s="436"/>
      <c r="H62" s="436"/>
      <c r="I62" s="436"/>
      <c r="J62" s="436" t="s">
        <v>39</v>
      </c>
      <c r="K62" s="436"/>
      <c r="L62" s="436"/>
      <c r="M62" s="436"/>
      <c r="N62" s="436" t="s">
        <v>40</v>
      </c>
      <c r="O62" s="436"/>
      <c r="P62" s="436"/>
      <c r="Q62" s="436"/>
      <c r="R62" s="436"/>
      <c r="S62" s="436"/>
      <c r="T62" s="436"/>
      <c r="U62" s="436"/>
      <c r="V62" s="436"/>
      <c r="W62" s="436"/>
      <c r="X62" s="436" t="s">
        <v>41</v>
      </c>
      <c r="Y62" s="436"/>
      <c r="Z62" s="436"/>
      <c r="AA62" s="436"/>
      <c r="AB62" s="436"/>
      <c r="AC62" s="436"/>
      <c r="AD62" s="436"/>
      <c r="AE62" s="436"/>
      <c r="AF62" s="436" t="s">
        <v>42</v>
      </c>
      <c r="AG62" s="436"/>
      <c r="AH62" s="436"/>
      <c r="AI62" s="436"/>
      <c r="AJ62" s="1"/>
      <c r="AK62" s="1"/>
    </row>
    <row r="63" spans="1:37" ht="16.5" thickTop="1" thickBot="1" x14ac:dyDescent="0.3">
      <c r="A63" s="435">
        <v>5</v>
      </c>
      <c r="B63" s="435"/>
      <c r="C63" s="435"/>
      <c r="D63" s="435"/>
      <c r="E63" s="435"/>
      <c r="F63" s="440"/>
      <c r="G63" s="440"/>
      <c r="H63" s="440"/>
      <c r="I63" s="440"/>
      <c r="J63" s="435">
        <f>F63*$X$30</f>
        <v>0</v>
      </c>
      <c r="K63" s="435"/>
      <c r="L63" s="435"/>
      <c r="M63" s="435"/>
      <c r="N63" s="435"/>
      <c r="O63" s="435"/>
      <c r="P63" s="435"/>
      <c r="Q63" s="435"/>
      <c r="R63" s="435"/>
      <c r="S63" s="435"/>
      <c r="T63" s="435"/>
      <c r="U63" s="435"/>
      <c r="V63" s="435"/>
      <c r="W63" s="435"/>
      <c r="X63" s="435"/>
      <c r="Y63" s="435"/>
      <c r="Z63" s="435"/>
      <c r="AA63" s="435"/>
      <c r="AB63" s="435"/>
      <c r="AC63" s="435"/>
      <c r="AD63" s="435"/>
      <c r="AE63" s="435"/>
      <c r="AF63" s="435"/>
      <c r="AG63" s="435"/>
      <c r="AH63" s="435"/>
      <c r="AI63" s="435"/>
      <c r="AJ63" s="1"/>
      <c r="AK63" s="1"/>
    </row>
    <row r="64" spans="1:37" ht="16.5" thickTop="1" thickBot="1" x14ac:dyDescent="0.3">
      <c r="A64" s="435"/>
      <c r="B64" s="435"/>
      <c r="C64" s="435"/>
      <c r="D64" s="435"/>
      <c r="E64" s="435"/>
      <c r="F64" s="440"/>
      <c r="G64" s="440"/>
      <c r="H64" s="440"/>
      <c r="I64" s="440"/>
      <c r="J64" s="435"/>
      <c r="K64" s="435"/>
      <c r="L64" s="435"/>
      <c r="M64" s="435"/>
      <c r="N64" s="435"/>
      <c r="O64" s="435"/>
      <c r="P64" s="435"/>
      <c r="Q64" s="435"/>
      <c r="R64" s="435"/>
      <c r="S64" s="435"/>
      <c r="T64" s="435"/>
      <c r="U64" s="435"/>
      <c r="V64" s="435"/>
      <c r="W64" s="435"/>
      <c r="X64" s="435"/>
      <c r="Y64" s="435"/>
      <c r="Z64" s="435"/>
      <c r="AA64" s="435"/>
      <c r="AB64" s="435"/>
      <c r="AC64" s="435"/>
      <c r="AD64" s="435"/>
      <c r="AE64" s="435"/>
      <c r="AF64" s="435"/>
      <c r="AG64" s="435"/>
      <c r="AH64" s="435"/>
      <c r="AI64" s="435"/>
      <c r="AJ64" s="1"/>
      <c r="AK64" s="1"/>
    </row>
    <row r="65" spans="1:37" ht="16.5" thickTop="1" thickBot="1" x14ac:dyDescent="0.3">
      <c r="A65" s="435"/>
      <c r="B65" s="435"/>
      <c r="C65" s="435"/>
      <c r="D65" s="435"/>
      <c r="E65" s="435"/>
      <c r="F65" s="440"/>
      <c r="G65" s="440"/>
      <c r="H65" s="440"/>
      <c r="I65" s="440"/>
      <c r="J65" s="435"/>
      <c r="K65" s="435"/>
      <c r="L65" s="435"/>
      <c r="M65" s="435"/>
      <c r="N65" s="435"/>
      <c r="O65" s="435"/>
      <c r="P65" s="435"/>
      <c r="Q65" s="435"/>
      <c r="R65" s="435"/>
      <c r="S65" s="435"/>
      <c r="T65" s="435"/>
      <c r="U65" s="435"/>
      <c r="V65" s="435"/>
      <c r="W65" s="435"/>
      <c r="X65" s="435"/>
      <c r="Y65" s="435"/>
      <c r="Z65" s="435"/>
      <c r="AA65" s="435"/>
      <c r="AB65" s="435"/>
      <c r="AC65" s="435"/>
      <c r="AD65" s="435"/>
      <c r="AE65" s="435"/>
      <c r="AF65" s="435"/>
      <c r="AG65" s="435"/>
      <c r="AH65" s="435"/>
      <c r="AI65" s="435"/>
      <c r="AJ65" s="1"/>
      <c r="AK65" s="1"/>
    </row>
    <row r="66" spans="1:37" ht="16.5" thickTop="1" thickBot="1" x14ac:dyDescent="0.3">
      <c r="A66" s="435"/>
      <c r="B66" s="435"/>
      <c r="C66" s="435"/>
      <c r="D66" s="435"/>
      <c r="E66" s="435"/>
      <c r="F66" s="440"/>
      <c r="G66" s="440"/>
      <c r="H66" s="440"/>
      <c r="I66" s="440"/>
      <c r="J66" s="435"/>
      <c r="K66" s="435"/>
      <c r="L66" s="435"/>
      <c r="M66" s="435"/>
      <c r="N66" s="435"/>
      <c r="O66" s="435"/>
      <c r="P66" s="435"/>
      <c r="Q66" s="435"/>
      <c r="R66" s="435"/>
      <c r="S66" s="435"/>
      <c r="T66" s="435"/>
      <c r="U66" s="435"/>
      <c r="V66" s="435"/>
      <c r="W66" s="435"/>
      <c r="X66" s="435"/>
      <c r="Y66" s="435"/>
      <c r="Z66" s="435"/>
      <c r="AA66" s="435"/>
      <c r="AB66" s="435"/>
      <c r="AC66" s="435"/>
      <c r="AD66" s="435"/>
      <c r="AE66" s="435"/>
      <c r="AF66" s="435"/>
      <c r="AG66" s="435"/>
      <c r="AH66" s="435"/>
      <c r="AI66" s="435"/>
      <c r="AJ66" s="1"/>
      <c r="AK66" s="1"/>
    </row>
    <row r="67" spans="1:37" ht="16.5" thickTop="1" thickBot="1" x14ac:dyDescent="0.3">
      <c r="A67" s="435"/>
      <c r="B67" s="435"/>
      <c r="C67" s="435"/>
      <c r="D67" s="435"/>
      <c r="E67" s="435"/>
      <c r="F67" s="440"/>
      <c r="G67" s="440"/>
      <c r="H67" s="440"/>
      <c r="I67" s="440"/>
      <c r="J67" s="435"/>
      <c r="K67" s="435"/>
      <c r="L67" s="435"/>
      <c r="M67" s="435"/>
      <c r="N67" s="435"/>
      <c r="O67" s="435"/>
      <c r="P67" s="435"/>
      <c r="Q67" s="435"/>
      <c r="R67" s="435"/>
      <c r="S67" s="435"/>
      <c r="T67" s="435"/>
      <c r="U67" s="435"/>
      <c r="V67" s="435"/>
      <c r="W67" s="435"/>
      <c r="X67" s="435"/>
      <c r="Y67" s="435"/>
      <c r="Z67" s="435"/>
      <c r="AA67" s="435"/>
      <c r="AB67" s="435"/>
      <c r="AC67" s="435"/>
      <c r="AD67" s="435"/>
      <c r="AE67" s="435"/>
      <c r="AF67" s="435"/>
      <c r="AG67" s="435"/>
      <c r="AH67" s="435"/>
      <c r="AI67" s="435"/>
      <c r="AJ67" s="1"/>
      <c r="AK67" s="1"/>
    </row>
    <row r="68" spans="1:37" ht="31.5" hidden="1" customHeight="1" thickTop="1" thickBot="1" x14ac:dyDescent="0.3">
      <c r="A68" s="436" t="s">
        <v>37</v>
      </c>
      <c r="B68" s="436"/>
      <c r="C68" s="436"/>
      <c r="D68" s="436"/>
      <c r="E68" s="436"/>
      <c r="F68" s="436" t="s">
        <v>38</v>
      </c>
      <c r="G68" s="436"/>
      <c r="H68" s="436"/>
      <c r="I68" s="436"/>
      <c r="J68" s="436" t="s">
        <v>39</v>
      </c>
      <c r="K68" s="436"/>
      <c r="L68" s="436"/>
      <c r="M68" s="436"/>
      <c r="N68" s="436" t="s">
        <v>40</v>
      </c>
      <c r="O68" s="436"/>
      <c r="P68" s="436"/>
      <c r="Q68" s="436"/>
      <c r="R68" s="436"/>
      <c r="S68" s="436"/>
      <c r="T68" s="436"/>
      <c r="U68" s="436"/>
      <c r="V68" s="436"/>
      <c r="W68" s="436"/>
      <c r="X68" s="436" t="s">
        <v>41</v>
      </c>
      <c r="Y68" s="436"/>
      <c r="Z68" s="436"/>
      <c r="AA68" s="436"/>
      <c r="AB68" s="436"/>
      <c r="AC68" s="436"/>
      <c r="AD68" s="436"/>
      <c r="AE68" s="436"/>
      <c r="AF68" s="436" t="s">
        <v>42</v>
      </c>
      <c r="AG68" s="436"/>
      <c r="AH68" s="436"/>
      <c r="AI68" s="436"/>
      <c r="AJ68" s="1"/>
      <c r="AK68" s="1"/>
    </row>
    <row r="69" spans="1:37" ht="16.5" hidden="1" customHeight="1" thickTop="1" thickBot="1" x14ac:dyDescent="0.3">
      <c r="A69" s="435">
        <v>6</v>
      </c>
      <c r="B69" s="435"/>
      <c r="C69" s="435"/>
      <c r="D69" s="435"/>
      <c r="E69" s="435"/>
      <c r="F69" s="440"/>
      <c r="G69" s="440"/>
      <c r="H69" s="440"/>
      <c r="I69" s="440"/>
      <c r="J69" s="435">
        <f>F69*$X$30</f>
        <v>0</v>
      </c>
      <c r="K69" s="435"/>
      <c r="L69" s="435"/>
      <c r="M69" s="435"/>
      <c r="N69" s="435"/>
      <c r="O69" s="435"/>
      <c r="P69" s="435"/>
      <c r="Q69" s="435"/>
      <c r="R69" s="435"/>
      <c r="S69" s="435"/>
      <c r="T69" s="435"/>
      <c r="U69" s="435"/>
      <c r="V69" s="435"/>
      <c r="W69" s="435"/>
      <c r="X69" s="435"/>
      <c r="Y69" s="435"/>
      <c r="Z69" s="435"/>
      <c r="AA69" s="435"/>
      <c r="AB69" s="435"/>
      <c r="AC69" s="435"/>
      <c r="AD69" s="435"/>
      <c r="AE69" s="435"/>
      <c r="AF69" s="435"/>
      <c r="AG69" s="435"/>
      <c r="AH69" s="435"/>
      <c r="AI69" s="435"/>
      <c r="AJ69" s="1"/>
      <c r="AK69" s="1"/>
    </row>
    <row r="70" spans="1:37" ht="16.5" hidden="1" customHeight="1" thickTop="1" thickBot="1" x14ac:dyDescent="0.3">
      <c r="A70" s="435"/>
      <c r="B70" s="435"/>
      <c r="C70" s="435"/>
      <c r="D70" s="435"/>
      <c r="E70" s="435"/>
      <c r="F70" s="440"/>
      <c r="G70" s="440"/>
      <c r="H70" s="440"/>
      <c r="I70" s="440"/>
      <c r="J70" s="435"/>
      <c r="K70" s="435"/>
      <c r="L70" s="435"/>
      <c r="M70" s="435"/>
      <c r="N70" s="435"/>
      <c r="O70" s="435"/>
      <c r="P70" s="435"/>
      <c r="Q70" s="435"/>
      <c r="R70" s="435"/>
      <c r="S70" s="435"/>
      <c r="T70" s="435"/>
      <c r="U70" s="435"/>
      <c r="V70" s="435"/>
      <c r="W70" s="435"/>
      <c r="X70" s="435"/>
      <c r="Y70" s="435"/>
      <c r="Z70" s="435"/>
      <c r="AA70" s="435"/>
      <c r="AB70" s="435"/>
      <c r="AC70" s="435"/>
      <c r="AD70" s="435"/>
      <c r="AE70" s="435"/>
      <c r="AF70" s="435"/>
      <c r="AG70" s="435"/>
      <c r="AH70" s="435"/>
      <c r="AI70" s="435"/>
      <c r="AJ70" s="1"/>
      <c r="AK70" s="1"/>
    </row>
    <row r="71" spans="1:37" ht="16.5" hidden="1" customHeight="1" thickTop="1" thickBot="1" x14ac:dyDescent="0.3">
      <c r="A71" s="435"/>
      <c r="B71" s="435"/>
      <c r="C71" s="435"/>
      <c r="D71" s="435"/>
      <c r="E71" s="435"/>
      <c r="F71" s="440"/>
      <c r="G71" s="440"/>
      <c r="H71" s="440"/>
      <c r="I71" s="440"/>
      <c r="J71" s="435"/>
      <c r="K71" s="435"/>
      <c r="L71" s="435"/>
      <c r="M71" s="435"/>
      <c r="N71" s="435"/>
      <c r="O71" s="435"/>
      <c r="P71" s="435"/>
      <c r="Q71" s="435"/>
      <c r="R71" s="435"/>
      <c r="S71" s="435"/>
      <c r="T71" s="435"/>
      <c r="U71" s="435"/>
      <c r="V71" s="435"/>
      <c r="W71" s="435"/>
      <c r="X71" s="435"/>
      <c r="Y71" s="435"/>
      <c r="Z71" s="435"/>
      <c r="AA71" s="435"/>
      <c r="AB71" s="435"/>
      <c r="AC71" s="435"/>
      <c r="AD71" s="435"/>
      <c r="AE71" s="435"/>
      <c r="AF71" s="435"/>
      <c r="AG71" s="435"/>
      <c r="AH71" s="435"/>
      <c r="AI71" s="435"/>
      <c r="AJ71" s="1"/>
      <c r="AK71" s="1"/>
    </row>
    <row r="72" spans="1:37" ht="16.5" hidden="1" customHeight="1" thickTop="1" thickBot="1" x14ac:dyDescent="0.3">
      <c r="A72" s="435"/>
      <c r="B72" s="435"/>
      <c r="C72" s="435"/>
      <c r="D72" s="435"/>
      <c r="E72" s="435"/>
      <c r="F72" s="440"/>
      <c r="G72" s="440"/>
      <c r="H72" s="440"/>
      <c r="I72" s="440"/>
      <c r="J72" s="435"/>
      <c r="K72" s="435"/>
      <c r="L72" s="435"/>
      <c r="M72" s="435"/>
      <c r="N72" s="435"/>
      <c r="O72" s="435"/>
      <c r="P72" s="435"/>
      <c r="Q72" s="435"/>
      <c r="R72" s="435"/>
      <c r="S72" s="435"/>
      <c r="T72" s="435"/>
      <c r="U72" s="435"/>
      <c r="V72" s="435"/>
      <c r="W72" s="435"/>
      <c r="X72" s="435"/>
      <c r="Y72" s="435"/>
      <c r="Z72" s="435"/>
      <c r="AA72" s="435"/>
      <c r="AB72" s="435"/>
      <c r="AC72" s="435"/>
      <c r="AD72" s="435"/>
      <c r="AE72" s="435"/>
      <c r="AF72" s="435"/>
      <c r="AG72" s="435"/>
      <c r="AH72" s="435"/>
      <c r="AI72" s="435"/>
      <c r="AJ72" s="1"/>
      <c r="AK72" s="1"/>
    </row>
    <row r="73" spans="1:37" ht="16.5" hidden="1" customHeight="1" thickTop="1" thickBot="1" x14ac:dyDescent="0.3">
      <c r="A73" s="435"/>
      <c r="B73" s="435"/>
      <c r="C73" s="435"/>
      <c r="D73" s="435"/>
      <c r="E73" s="435"/>
      <c r="F73" s="440"/>
      <c r="G73" s="440"/>
      <c r="H73" s="440"/>
      <c r="I73" s="440"/>
      <c r="J73" s="435"/>
      <c r="K73" s="435"/>
      <c r="L73" s="435"/>
      <c r="M73" s="435"/>
      <c r="N73" s="435"/>
      <c r="O73" s="435"/>
      <c r="P73" s="435"/>
      <c r="Q73" s="435"/>
      <c r="R73" s="435"/>
      <c r="S73" s="435"/>
      <c r="T73" s="435"/>
      <c r="U73" s="435"/>
      <c r="V73" s="435"/>
      <c r="W73" s="435"/>
      <c r="X73" s="435"/>
      <c r="Y73" s="435"/>
      <c r="Z73" s="435"/>
      <c r="AA73" s="435"/>
      <c r="AB73" s="435"/>
      <c r="AC73" s="435"/>
      <c r="AD73" s="435"/>
      <c r="AE73" s="435"/>
      <c r="AF73" s="435"/>
      <c r="AG73" s="435"/>
      <c r="AH73" s="435"/>
      <c r="AI73" s="435"/>
      <c r="AJ73" s="1"/>
      <c r="AK73" s="1"/>
    </row>
    <row r="74" spans="1:37" ht="31.5" hidden="1" customHeight="1" thickTop="1" thickBot="1" x14ac:dyDescent="0.3">
      <c r="A74" s="436" t="s">
        <v>37</v>
      </c>
      <c r="B74" s="436"/>
      <c r="C74" s="436"/>
      <c r="D74" s="436"/>
      <c r="E74" s="436"/>
      <c r="F74" s="436" t="s">
        <v>38</v>
      </c>
      <c r="G74" s="436"/>
      <c r="H74" s="436"/>
      <c r="I74" s="436"/>
      <c r="J74" s="436" t="s">
        <v>39</v>
      </c>
      <c r="K74" s="436"/>
      <c r="L74" s="436"/>
      <c r="M74" s="436"/>
      <c r="N74" s="436" t="s">
        <v>40</v>
      </c>
      <c r="O74" s="436"/>
      <c r="P74" s="436"/>
      <c r="Q74" s="436"/>
      <c r="R74" s="436"/>
      <c r="S74" s="436"/>
      <c r="T74" s="436"/>
      <c r="U74" s="436"/>
      <c r="V74" s="436"/>
      <c r="W74" s="436"/>
      <c r="X74" s="436" t="s">
        <v>41</v>
      </c>
      <c r="Y74" s="436"/>
      <c r="Z74" s="436"/>
      <c r="AA74" s="436"/>
      <c r="AB74" s="436"/>
      <c r="AC74" s="436"/>
      <c r="AD74" s="436"/>
      <c r="AE74" s="436"/>
      <c r="AF74" s="436" t="s">
        <v>42</v>
      </c>
      <c r="AG74" s="436"/>
      <c r="AH74" s="436"/>
      <c r="AI74" s="436"/>
      <c r="AJ74" s="1"/>
      <c r="AK74" s="1"/>
    </row>
    <row r="75" spans="1:37" ht="16.5" hidden="1" customHeight="1" thickTop="1" thickBot="1" x14ac:dyDescent="0.3">
      <c r="A75" s="435">
        <v>7</v>
      </c>
      <c r="B75" s="435"/>
      <c r="C75" s="435"/>
      <c r="D75" s="435"/>
      <c r="E75" s="435"/>
      <c r="F75" s="440"/>
      <c r="G75" s="440"/>
      <c r="H75" s="440"/>
      <c r="I75" s="440"/>
      <c r="J75" s="435">
        <f>F75*$X$30</f>
        <v>0</v>
      </c>
      <c r="K75" s="435"/>
      <c r="L75" s="435"/>
      <c r="M75" s="435"/>
      <c r="N75" s="435"/>
      <c r="O75" s="435"/>
      <c r="P75" s="435"/>
      <c r="Q75" s="435"/>
      <c r="R75" s="435"/>
      <c r="S75" s="435"/>
      <c r="T75" s="435"/>
      <c r="U75" s="435"/>
      <c r="V75" s="435"/>
      <c r="W75" s="435"/>
      <c r="X75" s="435"/>
      <c r="Y75" s="435"/>
      <c r="Z75" s="435"/>
      <c r="AA75" s="435"/>
      <c r="AB75" s="435"/>
      <c r="AC75" s="435"/>
      <c r="AD75" s="435"/>
      <c r="AE75" s="435"/>
      <c r="AF75" s="435"/>
      <c r="AG75" s="435"/>
      <c r="AH75" s="435"/>
      <c r="AI75" s="435"/>
      <c r="AJ75" s="1"/>
      <c r="AK75" s="1"/>
    </row>
    <row r="76" spans="1:37" ht="16.5" hidden="1" customHeight="1" thickTop="1" thickBot="1" x14ac:dyDescent="0.3">
      <c r="A76" s="435"/>
      <c r="B76" s="435"/>
      <c r="C76" s="435"/>
      <c r="D76" s="435"/>
      <c r="E76" s="435"/>
      <c r="F76" s="440"/>
      <c r="G76" s="440"/>
      <c r="H76" s="440"/>
      <c r="I76" s="440"/>
      <c r="J76" s="435"/>
      <c r="K76" s="435"/>
      <c r="L76" s="435"/>
      <c r="M76" s="435"/>
      <c r="N76" s="435"/>
      <c r="O76" s="435"/>
      <c r="P76" s="435"/>
      <c r="Q76" s="435"/>
      <c r="R76" s="435"/>
      <c r="S76" s="435"/>
      <c r="T76" s="435"/>
      <c r="U76" s="435"/>
      <c r="V76" s="435"/>
      <c r="W76" s="435"/>
      <c r="X76" s="435"/>
      <c r="Y76" s="435"/>
      <c r="Z76" s="435"/>
      <c r="AA76" s="435"/>
      <c r="AB76" s="435"/>
      <c r="AC76" s="435"/>
      <c r="AD76" s="435"/>
      <c r="AE76" s="435"/>
      <c r="AF76" s="435"/>
      <c r="AG76" s="435"/>
      <c r="AH76" s="435"/>
      <c r="AI76" s="435"/>
      <c r="AJ76" s="1"/>
      <c r="AK76" s="1"/>
    </row>
    <row r="77" spans="1:37" ht="16.5" hidden="1" customHeight="1" thickTop="1" thickBot="1" x14ac:dyDescent="0.3">
      <c r="A77" s="435"/>
      <c r="B77" s="435"/>
      <c r="C77" s="435"/>
      <c r="D77" s="435"/>
      <c r="E77" s="435"/>
      <c r="F77" s="440"/>
      <c r="G77" s="440"/>
      <c r="H77" s="440"/>
      <c r="I77" s="440"/>
      <c r="J77" s="435"/>
      <c r="K77" s="435"/>
      <c r="L77" s="435"/>
      <c r="M77" s="435"/>
      <c r="N77" s="435"/>
      <c r="O77" s="435"/>
      <c r="P77" s="435"/>
      <c r="Q77" s="435"/>
      <c r="R77" s="435"/>
      <c r="S77" s="435"/>
      <c r="T77" s="435"/>
      <c r="U77" s="435"/>
      <c r="V77" s="435"/>
      <c r="W77" s="435"/>
      <c r="X77" s="435"/>
      <c r="Y77" s="435"/>
      <c r="Z77" s="435"/>
      <c r="AA77" s="435"/>
      <c r="AB77" s="435"/>
      <c r="AC77" s="435"/>
      <c r="AD77" s="435"/>
      <c r="AE77" s="435"/>
      <c r="AF77" s="435"/>
      <c r="AG77" s="435"/>
      <c r="AH77" s="435"/>
      <c r="AI77" s="435"/>
      <c r="AJ77" s="1"/>
      <c r="AK77" s="1"/>
    </row>
    <row r="78" spans="1:37" ht="16.5" hidden="1" customHeight="1" thickTop="1" thickBot="1" x14ac:dyDescent="0.3">
      <c r="A78" s="435"/>
      <c r="B78" s="435"/>
      <c r="C78" s="435"/>
      <c r="D78" s="435"/>
      <c r="E78" s="435"/>
      <c r="F78" s="440"/>
      <c r="G78" s="440"/>
      <c r="H78" s="440"/>
      <c r="I78" s="440"/>
      <c r="J78" s="435"/>
      <c r="K78" s="435"/>
      <c r="L78" s="435"/>
      <c r="M78" s="435"/>
      <c r="N78" s="435"/>
      <c r="O78" s="435"/>
      <c r="P78" s="435"/>
      <c r="Q78" s="435"/>
      <c r="R78" s="435"/>
      <c r="S78" s="435"/>
      <c r="T78" s="435"/>
      <c r="U78" s="435"/>
      <c r="V78" s="435"/>
      <c r="W78" s="435"/>
      <c r="X78" s="435"/>
      <c r="Y78" s="435"/>
      <c r="Z78" s="435"/>
      <c r="AA78" s="435"/>
      <c r="AB78" s="435"/>
      <c r="AC78" s="435"/>
      <c r="AD78" s="435"/>
      <c r="AE78" s="435"/>
      <c r="AF78" s="435"/>
      <c r="AG78" s="435"/>
      <c r="AH78" s="435"/>
      <c r="AI78" s="435"/>
      <c r="AJ78" s="1"/>
      <c r="AK78" s="1"/>
    </row>
    <row r="79" spans="1:37" ht="16.5" hidden="1" customHeight="1" thickTop="1" thickBot="1" x14ac:dyDescent="0.3">
      <c r="A79" s="435"/>
      <c r="B79" s="435"/>
      <c r="C79" s="435"/>
      <c r="D79" s="435"/>
      <c r="E79" s="435"/>
      <c r="F79" s="440"/>
      <c r="G79" s="440"/>
      <c r="H79" s="440"/>
      <c r="I79" s="440"/>
      <c r="J79" s="435"/>
      <c r="K79" s="435"/>
      <c r="L79" s="435"/>
      <c r="M79" s="435"/>
      <c r="N79" s="435"/>
      <c r="O79" s="435"/>
      <c r="P79" s="435"/>
      <c r="Q79" s="435"/>
      <c r="R79" s="435"/>
      <c r="S79" s="435"/>
      <c r="T79" s="435"/>
      <c r="U79" s="435"/>
      <c r="V79" s="435"/>
      <c r="W79" s="435"/>
      <c r="X79" s="435"/>
      <c r="Y79" s="435"/>
      <c r="Z79" s="435"/>
      <c r="AA79" s="435"/>
      <c r="AB79" s="435"/>
      <c r="AC79" s="435"/>
      <c r="AD79" s="435"/>
      <c r="AE79" s="435"/>
      <c r="AF79" s="435"/>
      <c r="AG79" s="435"/>
      <c r="AH79" s="435"/>
      <c r="AI79" s="435"/>
      <c r="AJ79" s="1"/>
      <c r="AK79" s="1"/>
    </row>
    <row r="80" spans="1:37" ht="31.5" hidden="1" customHeight="1" thickTop="1" thickBot="1" x14ac:dyDescent="0.3">
      <c r="A80" s="436" t="s">
        <v>37</v>
      </c>
      <c r="B80" s="436"/>
      <c r="C80" s="436"/>
      <c r="D80" s="436"/>
      <c r="E80" s="436"/>
      <c r="F80" s="436" t="s">
        <v>38</v>
      </c>
      <c r="G80" s="436"/>
      <c r="H80" s="436"/>
      <c r="I80" s="436"/>
      <c r="J80" s="436" t="s">
        <v>39</v>
      </c>
      <c r="K80" s="436"/>
      <c r="L80" s="436"/>
      <c r="M80" s="436"/>
      <c r="N80" s="436" t="s">
        <v>40</v>
      </c>
      <c r="O80" s="436"/>
      <c r="P80" s="436"/>
      <c r="Q80" s="436"/>
      <c r="R80" s="436"/>
      <c r="S80" s="436"/>
      <c r="T80" s="436"/>
      <c r="U80" s="436"/>
      <c r="V80" s="436"/>
      <c r="W80" s="436"/>
      <c r="X80" s="436" t="s">
        <v>41</v>
      </c>
      <c r="Y80" s="436"/>
      <c r="Z80" s="436"/>
      <c r="AA80" s="436"/>
      <c r="AB80" s="436"/>
      <c r="AC80" s="436"/>
      <c r="AD80" s="436"/>
      <c r="AE80" s="436"/>
      <c r="AF80" s="436" t="s">
        <v>42</v>
      </c>
      <c r="AG80" s="436"/>
      <c r="AH80" s="436"/>
      <c r="AI80" s="436"/>
      <c r="AJ80" s="1"/>
      <c r="AK80" s="1"/>
    </row>
    <row r="81" spans="1:37" ht="16.5" hidden="1" customHeight="1" thickTop="1" thickBot="1" x14ac:dyDescent="0.3">
      <c r="A81" s="435">
        <v>8</v>
      </c>
      <c r="B81" s="435"/>
      <c r="C81" s="435"/>
      <c r="D81" s="435"/>
      <c r="E81" s="435"/>
      <c r="F81" s="440"/>
      <c r="G81" s="440"/>
      <c r="H81" s="440"/>
      <c r="I81" s="440"/>
      <c r="J81" s="435">
        <f>F81*$X$30</f>
        <v>0</v>
      </c>
      <c r="K81" s="435"/>
      <c r="L81" s="435"/>
      <c r="M81" s="435"/>
      <c r="N81" s="435"/>
      <c r="O81" s="435"/>
      <c r="P81" s="435"/>
      <c r="Q81" s="435"/>
      <c r="R81" s="435"/>
      <c r="S81" s="435"/>
      <c r="T81" s="435"/>
      <c r="U81" s="435"/>
      <c r="V81" s="435"/>
      <c r="W81" s="435"/>
      <c r="X81" s="435"/>
      <c r="Y81" s="435"/>
      <c r="Z81" s="435"/>
      <c r="AA81" s="435"/>
      <c r="AB81" s="435"/>
      <c r="AC81" s="435"/>
      <c r="AD81" s="435"/>
      <c r="AE81" s="435"/>
      <c r="AF81" s="435"/>
      <c r="AG81" s="435"/>
      <c r="AH81" s="435"/>
      <c r="AI81" s="435"/>
      <c r="AJ81" s="1"/>
      <c r="AK81" s="1"/>
    </row>
    <row r="82" spans="1:37" ht="16.5" hidden="1" customHeight="1" thickTop="1" thickBot="1" x14ac:dyDescent="0.3">
      <c r="A82" s="435"/>
      <c r="B82" s="435"/>
      <c r="C82" s="435"/>
      <c r="D82" s="435"/>
      <c r="E82" s="435"/>
      <c r="F82" s="440"/>
      <c r="G82" s="440"/>
      <c r="H82" s="440"/>
      <c r="I82" s="440"/>
      <c r="J82" s="435"/>
      <c r="K82" s="435"/>
      <c r="L82" s="435"/>
      <c r="M82" s="435"/>
      <c r="N82" s="435"/>
      <c r="O82" s="435"/>
      <c r="P82" s="435"/>
      <c r="Q82" s="435"/>
      <c r="R82" s="435"/>
      <c r="S82" s="435"/>
      <c r="T82" s="435"/>
      <c r="U82" s="435"/>
      <c r="V82" s="435"/>
      <c r="W82" s="435"/>
      <c r="X82" s="435"/>
      <c r="Y82" s="435"/>
      <c r="Z82" s="435"/>
      <c r="AA82" s="435"/>
      <c r="AB82" s="435"/>
      <c r="AC82" s="435"/>
      <c r="AD82" s="435"/>
      <c r="AE82" s="435"/>
      <c r="AF82" s="435"/>
      <c r="AG82" s="435"/>
      <c r="AH82" s="435"/>
      <c r="AI82" s="435"/>
      <c r="AJ82" s="1"/>
      <c r="AK82" s="1"/>
    </row>
    <row r="83" spans="1:37" ht="16.5" hidden="1" customHeight="1" thickTop="1" thickBot="1" x14ac:dyDescent="0.3">
      <c r="A83" s="435"/>
      <c r="B83" s="435"/>
      <c r="C83" s="435"/>
      <c r="D83" s="435"/>
      <c r="E83" s="435"/>
      <c r="F83" s="440"/>
      <c r="G83" s="440"/>
      <c r="H83" s="440"/>
      <c r="I83" s="440"/>
      <c r="J83" s="435"/>
      <c r="K83" s="435"/>
      <c r="L83" s="435"/>
      <c r="M83" s="435"/>
      <c r="N83" s="435"/>
      <c r="O83" s="435"/>
      <c r="P83" s="435"/>
      <c r="Q83" s="435"/>
      <c r="R83" s="435"/>
      <c r="S83" s="435"/>
      <c r="T83" s="435"/>
      <c r="U83" s="435"/>
      <c r="V83" s="435"/>
      <c r="W83" s="435"/>
      <c r="X83" s="435"/>
      <c r="Y83" s="435"/>
      <c r="Z83" s="435"/>
      <c r="AA83" s="435"/>
      <c r="AB83" s="435"/>
      <c r="AC83" s="435"/>
      <c r="AD83" s="435"/>
      <c r="AE83" s="435"/>
      <c r="AF83" s="435"/>
      <c r="AG83" s="435"/>
      <c r="AH83" s="435"/>
      <c r="AI83" s="435"/>
      <c r="AJ83" s="1"/>
      <c r="AK83" s="1"/>
    </row>
    <row r="84" spans="1:37" ht="16.5" hidden="1" customHeight="1" thickTop="1" thickBot="1" x14ac:dyDescent="0.3">
      <c r="A84" s="435"/>
      <c r="B84" s="435"/>
      <c r="C84" s="435"/>
      <c r="D84" s="435"/>
      <c r="E84" s="435"/>
      <c r="F84" s="440"/>
      <c r="G84" s="440"/>
      <c r="H84" s="440"/>
      <c r="I84" s="440"/>
      <c r="J84" s="435"/>
      <c r="K84" s="435"/>
      <c r="L84" s="435"/>
      <c r="M84" s="435"/>
      <c r="N84" s="435"/>
      <c r="O84" s="435"/>
      <c r="P84" s="435"/>
      <c r="Q84" s="435"/>
      <c r="R84" s="435"/>
      <c r="S84" s="435"/>
      <c r="T84" s="435"/>
      <c r="U84" s="435"/>
      <c r="V84" s="435"/>
      <c r="W84" s="435"/>
      <c r="X84" s="435"/>
      <c r="Y84" s="435"/>
      <c r="Z84" s="435"/>
      <c r="AA84" s="435"/>
      <c r="AB84" s="435"/>
      <c r="AC84" s="435"/>
      <c r="AD84" s="435"/>
      <c r="AE84" s="435"/>
      <c r="AF84" s="435"/>
      <c r="AG84" s="435"/>
      <c r="AH84" s="435"/>
      <c r="AI84" s="435"/>
      <c r="AJ84" s="1"/>
      <c r="AK84" s="1"/>
    </row>
    <row r="85" spans="1:37" ht="16.5" hidden="1" customHeight="1" thickTop="1" thickBot="1" x14ac:dyDescent="0.3">
      <c r="A85" s="435"/>
      <c r="B85" s="435"/>
      <c r="C85" s="435"/>
      <c r="D85" s="435"/>
      <c r="E85" s="435"/>
      <c r="F85" s="440"/>
      <c r="G85" s="440"/>
      <c r="H85" s="440"/>
      <c r="I85" s="440"/>
      <c r="J85" s="435"/>
      <c r="K85" s="435"/>
      <c r="L85" s="435"/>
      <c r="M85" s="435"/>
      <c r="N85" s="435"/>
      <c r="O85" s="435"/>
      <c r="P85" s="435"/>
      <c r="Q85" s="435"/>
      <c r="R85" s="435"/>
      <c r="S85" s="435"/>
      <c r="T85" s="435"/>
      <c r="U85" s="435"/>
      <c r="V85" s="435"/>
      <c r="W85" s="435"/>
      <c r="X85" s="435"/>
      <c r="Y85" s="435"/>
      <c r="Z85" s="435"/>
      <c r="AA85" s="435"/>
      <c r="AB85" s="435"/>
      <c r="AC85" s="435"/>
      <c r="AD85" s="435"/>
      <c r="AE85" s="435"/>
      <c r="AF85" s="435"/>
      <c r="AG85" s="435"/>
      <c r="AH85" s="435"/>
      <c r="AI85" s="435"/>
      <c r="AJ85" s="1"/>
      <c r="AK85" s="1"/>
    </row>
    <row r="86" spans="1:37" ht="31.5" hidden="1" customHeight="1" thickTop="1" thickBot="1" x14ac:dyDescent="0.3">
      <c r="A86" s="436" t="s">
        <v>37</v>
      </c>
      <c r="B86" s="436"/>
      <c r="C86" s="436"/>
      <c r="D86" s="436"/>
      <c r="E86" s="436"/>
      <c r="F86" s="436" t="s">
        <v>38</v>
      </c>
      <c r="G86" s="436"/>
      <c r="H86" s="436"/>
      <c r="I86" s="436"/>
      <c r="J86" s="436" t="s">
        <v>39</v>
      </c>
      <c r="K86" s="436"/>
      <c r="L86" s="436"/>
      <c r="M86" s="436"/>
      <c r="N86" s="436" t="s">
        <v>40</v>
      </c>
      <c r="O86" s="436"/>
      <c r="P86" s="436"/>
      <c r="Q86" s="436"/>
      <c r="R86" s="436"/>
      <c r="S86" s="436"/>
      <c r="T86" s="436"/>
      <c r="U86" s="436"/>
      <c r="V86" s="436"/>
      <c r="W86" s="436"/>
      <c r="X86" s="436" t="s">
        <v>41</v>
      </c>
      <c r="Y86" s="436"/>
      <c r="Z86" s="436"/>
      <c r="AA86" s="436"/>
      <c r="AB86" s="436"/>
      <c r="AC86" s="436"/>
      <c r="AD86" s="436"/>
      <c r="AE86" s="436"/>
      <c r="AF86" s="436" t="s">
        <v>42</v>
      </c>
      <c r="AG86" s="436"/>
      <c r="AH86" s="436"/>
      <c r="AI86" s="436"/>
      <c r="AJ86" s="1"/>
      <c r="AK86" s="1"/>
    </row>
    <row r="87" spans="1:37" ht="16.5" hidden="1" customHeight="1" thickTop="1" thickBot="1" x14ac:dyDescent="0.3">
      <c r="A87" s="435">
        <v>9</v>
      </c>
      <c r="B87" s="435"/>
      <c r="C87" s="435"/>
      <c r="D87" s="435"/>
      <c r="E87" s="435"/>
      <c r="F87" s="440"/>
      <c r="G87" s="440"/>
      <c r="H87" s="440"/>
      <c r="I87" s="440"/>
      <c r="J87" s="435">
        <f>F87*$X$30</f>
        <v>0</v>
      </c>
      <c r="K87" s="435"/>
      <c r="L87" s="435"/>
      <c r="M87" s="435"/>
      <c r="N87" s="435"/>
      <c r="O87" s="435"/>
      <c r="P87" s="435"/>
      <c r="Q87" s="435"/>
      <c r="R87" s="435"/>
      <c r="S87" s="435"/>
      <c r="T87" s="435"/>
      <c r="U87" s="435"/>
      <c r="V87" s="435"/>
      <c r="W87" s="435"/>
      <c r="X87" s="435"/>
      <c r="Y87" s="435"/>
      <c r="Z87" s="435"/>
      <c r="AA87" s="435"/>
      <c r="AB87" s="435"/>
      <c r="AC87" s="435"/>
      <c r="AD87" s="435"/>
      <c r="AE87" s="435"/>
      <c r="AF87" s="435"/>
      <c r="AG87" s="435"/>
      <c r="AH87" s="435"/>
      <c r="AI87" s="435"/>
      <c r="AJ87" s="1"/>
      <c r="AK87" s="1"/>
    </row>
    <row r="88" spans="1:37" ht="16.5" hidden="1" customHeight="1" thickTop="1" thickBot="1" x14ac:dyDescent="0.3">
      <c r="A88" s="435"/>
      <c r="B88" s="435"/>
      <c r="C88" s="435"/>
      <c r="D88" s="435"/>
      <c r="E88" s="435"/>
      <c r="F88" s="440"/>
      <c r="G88" s="440"/>
      <c r="H88" s="440"/>
      <c r="I88" s="440"/>
      <c r="J88" s="435"/>
      <c r="K88" s="435"/>
      <c r="L88" s="435"/>
      <c r="M88" s="435"/>
      <c r="N88" s="435"/>
      <c r="O88" s="435"/>
      <c r="P88" s="435"/>
      <c r="Q88" s="435"/>
      <c r="R88" s="435"/>
      <c r="S88" s="435"/>
      <c r="T88" s="435"/>
      <c r="U88" s="435"/>
      <c r="V88" s="435"/>
      <c r="W88" s="435"/>
      <c r="X88" s="435"/>
      <c r="Y88" s="435"/>
      <c r="Z88" s="435"/>
      <c r="AA88" s="435"/>
      <c r="AB88" s="435"/>
      <c r="AC88" s="435"/>
      <c r="AD88" s="435"/>
      <c r="AE88" s="435"/>
      <c r="AF88" s="435"/>
      <c r="AG88" s="435"/>
      <c r="AH88" s="435"/>
      <c r="AI88" s="435"/>
      <c r="AJ88" s="1"/>
      <c r="AK88" s="1"/>
    </row>
    <row r="89" spans="1:37" ht="16.5" hidden="1" customHeight="1" thickTop="1" thickBot="1" x14ac:dyDescent="0.3">
      <c r="A89" s="435"/>
      <c r="B89" s="435"/>
      <c r="C89" s="435"/>
      <c r="D89" s="435"/>
      <c r="E89" s="435"/>
      <c r="F89" s="440"/>
      <c r="G89" s="440"/>
      <c r="H89" s="440"/>
      <c r="I89" s="440"/>
      <c r="J89" s="435"/>
      <c r="K89" s="435"/>
      <c r="L89" s="435"/>
      <c r="M89" s="435"/>
      <c r="N89" s="435"/>
      <c r="O89" s="435"/>
      <c r="P89" s="435"/>
      <c r="Q89" s="435"/>
      <c r="R89" s="435"/>
      <c r="S89" s="435"/>
      <c r="T89" s="435"/>
      <c r="U89" s="435"/>
      <c r="V89" s="435"/>
      <c r="W89" s="435"/>
      <c r="X89" s="435"/>
      <c r="Y89" s="435"/>
      <c r="Z89" s="435"/>
      <c r="AA89" s="435"/>
      <c r="AB89" s="435"/>
      <c r="AC89" s="435"/>
      <c r="AD89" s="435"/>
      <c r="AE89" s="435"/>
      <c r="AF89" s="435"/>
      <c r="AG89" s="435"/>
      <c r="AH89" s="435"/>
      <c r="AI89" s="435"/>
      <c r="AJ89" s="1"/>
      <c r="AK89" s="1"/>
    </row>
    <row r="90" spans="1:37" ht="16.5" hidden="1" customHeight="1" thickTop="1" thickBot="1" x14ac:dyDescent="0.3">
      <c r="A90" s="435"/>
      <c r="B90" s="435"/>
      <c r="C90" s="435"/>
      <c r="D90" s="435"/>
      <c r="E90" s="435"/>
      <c r="F90" s="440"/>
      <c r="G90" s="440"/>
      <c r="H90" s="440"/>
      <c r="I90" s="440"/>
      <c r="J90" s="435"/>
      <c r="K90" s="435"/>
      <c r="L90" s="435"/>
      <c r="M90" s="435"/>
      <c r="N90" s="435"/>
      <c r="O90" s="435"/>
      <c r="P90" s="435"/>
      <c r="Q90" s="435"/>
      <c r="R90" s="435"/>
      <c r="S90" s="435"/>
      <c r="T90" s="435"/>
      <c r="U90" s="435"/>
      <c r="V90" s="435"/>
      <c r="W90" s="435"/>
      <c r="X90" s="435"/>
      <c r="Y90" s="435"/>
      <c r="Z90" s="435"/>
      <c r="AA90" s="435"/>
      <c r="AB90" s="435"/>
      <c r="AC90" s="435"/>
      <c r="AD90" s="435"/>
      <c r="AE90" s="435"/>
      <c r="AF90" s="435"/>
      <c r="AG90" s="435"/>
      <c r="AH90" s="435"/>
      <c r="AI90" s="435"/>
      <c r="AJ90" s="1"/>
      <c r="AK90" s="1"/>
    </row>
    <row r="91" spans="1:37" ht="16.5" hidden="1" customHeight="1" thickTop="1" thickBot="1" x14ac:dyDescent="0.3">
      <c r="A91" s="435"/>
      <c r="B91" s="435"/>
      <c r="C91" s="435"/>
      <c r="D91" s="435"/>
      <c r="E91" s="435"/>
      <c r="F91" s="440"/>
      <c r="G91" s="440"/>
      <c r="H91" s="440"/>
      <c r="I91" s="440"/>
      <c r="J91" s="435"/>
      <c r="K91" s="435"/>
      <c r="L91" s="435"/>
      <c r="M91" s="435"/>
      <c r="N91" s="435"/>
      <c r="O91" s="435"/>
      <c r="P91" s="435"/>
      <c r="Q91" s="435"/>
      <c r="R91" s="435"/>
      <c r="S91" s="435"/>
      <c r="T91" s="435"/>
      <c r="U91" s="435"/>
      <c r="V91" s="435"/>
      <c r="W91" s="435"/>
      <c r="X91" s="435"/>
      <c r="Y91" s="435"/>
      <c r="Z91" s="435"/>
      <c r="AA91" s="435"/>
      <c r="AB91" s="435"/>
      <c r="AC91" s="435"/>
      <c r="AD91" s="435"/>
      <c r="AE91" s="435"/>
      <c r="AF91" s="435"/>
      <c r="AG91" s="435"/>
      <c r="AH91" s="435"/>
      <c r="AI91" s="435"/>
      <c r="AJ91" s="1"/>
      <c r="AK91" s="1"/>
    </row>
    <row r="92" spans="1:37" ht="31.5" hidden="1" customHeight="1" thickTop="1" thickBot="1" x14ac:dyDescent="0.3">
      <c r="A92" s="436" t="s">
        <v>37</v>
      </c>
      <c r="B92" s="436"/>
      <c r="C92" s="436"/>
      <c r="D92" s="436"/>
      <c r="E92" s="436"/>
      <c r="F92" s="436" t="s">
        <v>38</v>
      </c>
      <c r="G92" s="436"/>
      <c r="H92" s="436"/>
      <c r="I92" s="436"/>
      <c r="J92" s="436" t="s">
        <v>39</v>
      </c>
      <c r="K92" s="436"/>
      <c r="L92" s="436"/>
      <c r="M92" s="436"/>
      <c r="N92" s="436" t="s">
        <v>40</v>
      </c>
      <c r="O92" s="436"/>
      <c r="P92" s="436"/>
      <c r="Q92" s="436"/>
      <c r="R92" s="436"/>
      <c r="S92" s="436"/>
      <c r="T92" s="436"/>
      <c r="U92" s="436"/>
      <c r="V92" s="436"/>
      <c r="W92" s="436"/>
      <c r="X92" s="436" t="s">
        <v>41</v>
      </c>
      <c r="Y92" s="436"/>
      <c r="Z92" s="436"/>
      <c r="AA92" s="436"/>
      <c r="AB92" s="436"/>
      <c r="AC92" s="436"/>
      <c r="AD92" s="436"/>
      <c r="AE92" s="436"/>
      <c r="AF92" s="436" t="s">
        <v>42</v>
      </c>
      <c r="AG92" s="436"/>
      <c r="AH92" s="436"/>
      <c r="AI92" s="436"/>
      <c r="AJ92" s="1"/>
      <c r="AK92" s="1"/>
    </row>
    <row r="93" spans="1:37" ht="16.5" hidden="1" customHeight="1" thickTop="1" thickBot="1" x14ac:dyDescent="0.3">
      <c r="A93" s="435">
        <v>10</v>
      </c>
      <c r="B93" s="435"/>
      <c r="C93" s="435"/>
      <c r="D93" s="435"/>
      <c r="E93" s="435"/>
      <c r="F93" s="440"/>
      <c r="G93" s="440"/>
      <c r="H93" s="440"/>
      <c r="I93" s="440"/>
      <c r="J93" s="435">
        <f>F93*$X$30</f>
        <v>0</v>
      </c>
      <c r="K93" s="435"/>
      <c r="L93" s="435"/>
      <c r="M93" s="435"/>
      <c r="N93" s="435"/>
      <c r="O93" s="435"/>
      <c r="P93" s="435"/>
      <c r="Q93" s="435"/>
      <c r="R93" s="435"/>
      <c r="S93" s="435"/>
      <c r="T93" s="435"/>
      <c r="U93" s="435"/>
      <c r="V93" s="435"/>
      <c r="W93" s="435"/>
      <c r="X93" s="435"/>
      <c r="Y93" s="435"/>
      <c r="Z93" s="435"/>
      <c r="AA93" s="435"/>
      <c r="AB93" s="435"/>
      <c r="AC93" s="435"/>
      <c r="AD93" s="435"/>
      <c r="AE93" s="435"/>
      <c r="AF93" s="435"/>
      <c r="AG93" s="435"/>
      <c r="AH93" s="435"/>
      <c r="AI93" s="435"/>
      <c r="AJ93" s="1"/>
      <c r="AK93" s="1"/>
    </row>
    <row r="94" spans="1:37" ht="16.5" hidden="1" customHeight="1" thickTop="1" thickBot="1" x14ac:dyDescent="0.3">
      <c r="A94" s="435"/>
      <c r="B94" s="435"/>
      <c r="C94" s="435"/>
      <c r="D94" s="435"/>
      <c r="E94" s="435"/>
      <c r="F94" s="440"/>
      <c r="G94" s="440"/>
      <c r="H94" s="440"/>
      <c r="I94" s="440"/>
      <c r="J94" s="435"/>
      <c r="K94" s="435"/>
      <c r="L94" s="435"/>
      <c r="M94" s="435"/>
      <c r="N94" s="435"/>
      <c r="O94" s="435"/>
      <c r="P94" s="435"/>
      <c r="Q94" s="435"/>
      <c r="R94" s="435"/>
      <c r="S94" s="435"/>
      <c r="T94" s="435"/>
      <c r="U94" s="435"/>
      <c r="V94" s="435"/>
      <c r="W94" s="435"/>
      <c r="X94" s="435"/>
      <c r="Y94" s="435"/>
      <c r="Z94" s="435"/>
      <c r="AA94" s="435"/>
      <c r="AB94" s="435"/>
      <c r="AC94" s="435"/>
      <c r="AD94" s="435"/>
      <c r="AE94" s="435"/>
      <c r="AF94" s="435"/>
      <c r="AG94" s="435"/>
      <c r="AH94" s="435"/>
      <c r="AI94" s="435"/>
      <c r="AJ94" s="1"/>
      <c r="AK94" s="1"/>
    </row>
    <row r="95" spans="1:37" ht="16.5" hidden="1" customHeight="1" thickTop="1" thickBot="1" x14ac:dyDescent="0.3">
      <c r="A95" s="435"/>
      <c r="B95" s="435"/>
      <c r="C95" s="435"/>
      <c r="D95" s="435"/>
      <c r="E95" s="435"/>
      <c r="F95" s="440"/>
      <c r="G95" s="440"/>
      <c r="H95" s="440"/>
      <c r="I95" s="440"/>
      <c r="J95" s="435"/>
      <c r="K95" s="435"/>
      <c r="L95" s="435"/>
      <c r="M95" s="435"/>
      <c r="N95" s="435"/>
      <c r="O95" s="435"/>
      <c r="P95" s="435"/>
      <c r="Q95" s="435"/>
      <c r="R95" s="435"/>
      <c r="S95" s="435"/>
      <c r="T95" s="435"/>
      <c r="U95" s="435"/>
      <c r="V95" s="435"/>
      <c r="W95" s="435"/>
      <c r="X95" s="435"/>
      <c r="Y95" s="435"/>
      <c r="Z95" s="435"/>
      <c r="AA95" s="435"/>
      <c r="AB95" s="435"/>
      <c r="AC95" s="435"/>
      <c r="AD95" s="435"/>
      <c r="AE95" s="435"/>
      <c r="AF95" s="435"/>
      <c r="AG95" s="435"/>
      <c r="AH95" s="435"/>
      <c r="AI95" s="435"/>
      <c r="AJ95" s="1"/>
      <c r="AK95" s="1"/>
    </row>
    <row r="96" spans="1:37" ht="16.5" hidden="1" customHeight="1" thickTop="1" thickBot="1" x14ac:dyDescent="0.3">
      <c r="A96" s="435"/>
      <c r="B96" s="435"/>
      <c r="C96" s="435"/>
      <c r="D96" s="435"/>
      <c r="E96" s="435"/>
      <c r="F96" s="440"/>
      <c r="G96" s="440"/>
      <c r="H96" s="440"/>
      <c r="I96" s="440"/>
      <c r="J96" s="435"/>
      <c r="K96" s="435"/>
      <c r="L96" s="435"/>
      <c r="M96" s="435"/>
      <c r="N96" s="435"/>
      <c r="O96" s="435"/>
      <c r="P96" s="435"/>
      <c r="Q96" s="435"/>
      <c r="R96" s="435"/>
      <c r="S96" s="435"/>
      <c r="T96" s="435"/>
      <c r="U96" s="435"/>
      <c r="V96" s="435"/>
      <c r="W96" s="435"/>
      <c r="X96" s="435"/>
      <c r="Y96" s="435"/>
      <c r="Z96" s="435"/>
      <c r="AA96" s="435"/>
      <c r="AB96" s="435"/>
      <c r="AC96" s="435"/>
      <c r="AD96" s="435"/>
      <c r="AE96" s="435"/>
      <c r="AF96" s="435"/>
      <c r="AG96" s="435"/>
      <c r="AH96" s="435"/>
      <c r="AI96" s="435"/>
      <c r="AJ96" s="1"/>
      <c r="AK96" s="1"/>
    </row>
    <row r="97" spans="1:37" ht="16.5" hidden="1" customHeight="1" thickTop="1" thickBot="1" x14ac:dyDescent="0.3">
      <c r="A97" s="435"/>
      <c r="B97" s="435"/>
      <c r="C97" s="435"/>
      <c r="D97" s="435"/>
      <c r="E97" s="435"/>
      <c r="F97" s="440"/>
      <c r="G97" s="440"/>
      <c r="H97" s="440"/>
      <c r="I97" s="440"/>
      <c r="J97" s="435"/>
      <c r="K97" s="435"/>
      <c r="L97" s="435"/>
      <c r="M97" s="435"/>
      <c r="N97" s="435"/>
      <c r="O97" s="435"/>
      <c r="P97" s="435"/>
      <c r="Q97" s="435"/>
      <c r="R97" s="435"/>
      <c r="S97" s="435"/>
      <c r="T97" s="435"/>
      <c r="U97" s="435"/>
      <c r="V97" s="435"/>
      <c r="W97" s="435"/>
      <c r="X97" s="435"/>
      <c r="Y97" s="435"/>
      <c r="Z97" s="435"/>
      <c r="AA97" s="435"/>
      <c r="AB97" s="435"/>
      <c r="AC97" s="435"/>
      <c r="AD97" s="435"/>
      <c r="AE97" s="435"/>
      <c r="AF97" s="435"/>
      <c r="AG97" s="435"/>
      <c r="AH97" s="435"/>
      <c r="AI97" s="435"/>
      <c r="AJ97" s="1"/>
      <c r="AK97" s="1"/>
    </row>
    <row r="98" spans="1:37" ht="31.5" hidden="1" customHeight="1" thickTop="1" thickBot="1" x14ac:dyDescent="0.3">
      <c r="A98" s="436" t="s">
        <v>37</v>
      </c>
      <c r="B98" s="436"/>
      <c r="C98" s="436"/>
      <c r="D98" s="436"/>
      <c r="E98" s="436"/>
      <c r="F98" s="436" t="s">
        <v>38</v>
      </c>
      <c r="G98" s="436"/>
      <c r="H98" s="436"/>
      <c r="I98" s="436"/>
      <c r="J98" s="436" t="s">
        <v>39</v>
      </c>
      <c r="K98" s="436"/>
      <c r="L98" s="436"/>
      <c r="M98" s="436"/>
      <c r="N98" s="436" t="s">
        <v>40</v>
      </c>
      <c r="O98" s="436"/>
      <c r="P98" s="436"/>
      <c r="Q98" s="436"/>
      <c r="R98" s="436"/>
      <c r="S98" s="436"/>
      <c r="T98" s="436"/>
      <c r="U98" s="436"/>
      <c r="V98" s="436"/>
      <c r="W98" s="436"/>
      <c r="X98" s="436" t="s">
        <v>41</v>
      </c>
      <c r="Y98" s="436"/>
      <c r="Z98" s="436"/>
      <c r="AA98" s="436"/>
      <c r="AB98" s="436"/>
      <c r="AC98" s="436"/>
      <c r="AD98" s="436"/>
      <c r="AE98" s="436"/>
      <c r="AF98" s="436" t="s">
        <v>42</v>
      </c>
      <c r="AG98" s="436"/>
      <c r="AH98" s="436"/>
      <c r="AI98" s="436"/>
      <c r="AJ98" s="1"/>
      <c r="AK98" s="1"/>
    </row>
    <row r="99" spans="1:37" ht="16.5" hidden="1" customHeight="1" thickTop="1" thickBot="1" x14ac:dyDescent="0.3">
      <c r="A99" s="435">
        <v>11</v>
      </c>
      <c r="B99" s="435"/>
      <c r="C99" s="435"/>
      <c r="D99" s="435"/>
      <c r="E99" s="435"/>
      <c r="F99" s="440"/>
      <c r="G99" s="440"/>
      <c r="H99" s="440"/>
      <c r="I99" s="440"/>
      <c r="J99" s="435">
        <f>F99*$X$30</f>
        <v>0</v>
      </c>
      <c r="K99" s="435"/>
      <c r="L99" s="435"/>
      <c r="M99" s="435"/>
      <c r="N99" s="435"/>
      <c r="O99" s="435"/>
      <c r="P99" s="435"/>
      <c r="Q99" s="435"/>
      <c r="R99" s="435"/>
      <c r="S99" s="435"/>
      <c r="T99" s="435"/>
      <c r="U99" s="435"/>
      <c r="V99" s="435"/>
      <c r="W99" s="435"/>
      <c r="X99" s="435"/>
      <c r="Y99" s="435"/>
      <c r="Z99" s="435"/>
      <c r="AA99" s="435"/>
      <c r="AB99" s="435"/>
      <c r="AC99" s="435"/>
      <c r="AD99" s="435"/>
      <c r="AE99" s="435"/>
      <c r="AF99" s="435"/>
      <c r="AG99" s="435"/>
      <c r="AH99" s="435"/>
      <c r="AI99" s="435"/>
      <c r="AJ99" s="1"/>
      <c r="AK99" s="1"/>
    </row>
    <row r="100" spans="1:37" ht="16.5" hidden="1" customHeight="1" thickTop="1" thickBot="1" x14ac:dyDescent="0.3">
      <c r="A100" s="435"/>
      <c r="B100" s="435"/>
      <c r="C100" s="435"/>
      <c r="D100" s="435"/>
      <c r="E100" s="435"/>
      <c r="F100" s="440"/>
      <c r="G100" s="440"/>
      <c r="H100" s="440"/>
      <c r="I100" s="440"/>
      <c r="J100" s="435"/>
      <c r="K100" s="435"/>
      <c r="L100" s="435"/>
      <c r="M100" s="435"/>
      <c r="N100" s="435"/>
      <c r="O100" s="435"/>
      <c r="P100" s="435"/>
      <c r="Q100" s="435"/>
      <c r="R100" s="435"/>
      <c r="S100" s="435"/>
      <c r="T100" s="435"/>
      <c r="U100" s="435"/>
      <c r="V100" s="435"/>
      <c r="W100" s="435"/>
      <c r="X100" s="435"/>
      <c r="Y100" s="435"/>
      <c r="Z100" s="435"/>
      <c r="AA100" s="435"/>
      <c r="AB100" s="435"/>
      <c r="AC100" s="435"/>
      <c r="AD100" s="435"/>
      <c r="AE100" s="435"/>
      <c r="AF100" s="435"/>
      <c r="AG100" s="435"/>
      <c r="AH100" s="435"/>
      <c r="AI100" s="435"/>
      <c r="AJ100" s="1"/>
      <c r="AK100" s="1"/>
    </row>
    <row r="101" spans="1:37" ht="16.5" hidden="1" customHeight="1" thickTop="1" thickBot="1" x14ac:dyDescent="0.3">
      <c r="A101" s="435"/>
      <c r="B101" s="435"/>
      <c r="C101" s="435"/>
      <c r="D101" s="435"/>
      <c r="E101" s="435"/>
      <c r="F101" s="440"/>
      <c r="G101" s="440"/>
      <c r="H101" s="440"/>
      <c r="I101" s="440"/>
      <c r="J101" s="435"/>
      <c r="K101" s="435"/>
      <c r="L101" s="435"/>
      <c r="M101" s="435"/>
      <c r="N101" s="435"/>
      <c r="O101" s="435"/>
      <c r="P101" s="435"/>
      <c r="Q101" s="435"/>
      <c r="R101" s="435"/>
      <c r="S101" s="435"/>
      <c r="T101" s="435"/>
      <c r="U101" s="435"/>
      <c r="V101" s="435"/>
      <c r="W101" s="435"/>
      <c r="X101" s="435"/>
      <c r="Y101" s="435"/>
      <c r="Z101" s="435"/>
      <c r="AA101" s="435"/>
      <c r="AB101" s="435"/>
      <c r="AC101" s="435"/>
      <c r="AD101" s="435"/>
      <c r="AE101" s="435"/>
      <c r="AF101" s="435"/>
      <c r="AG101" s="435"/>
      <c r="AH101" s="435"/>
      <c r="AI101" s="435"/>
      <c r="AJ101" s="1"/>
      <c r="AK101" s="1"/>
    </row>
    <row r="102" spans="1:37" ht="16.5" hidden="1" customHeight="1" thickTop="1" thickBot="1" x14ac:dyDescent="0.3">
      <c r="A102" s="435"/>
      <c r="B102" s="435"/>
      <c r="C102" s="435"/>
      <c r="D102" s="435"/>
      <c r="E102" s="435"/>
      <c r="F102" s="440"/>
      <c r="G102" s="440"/>
      <c r="H102" s="440"/>
      <c r="I102" s="440"/>
      <c r="J102" s="435"/>
      <c r="K102" s="435"/>
      <c r="L102" s="435"/>
      <c r="M102" s="435"/>
      <c r="N102" s="435"/>
      <c r="O102" s="435"/>
      <c r="P102" s="435"/>
      <c r="Q102" s="435"/>
      <c r="R102" s="435"/>
      <c r="S102" s="435"/>
      <c r="T102" s="435"/>
      <c r="U102" s="435"/>
      <c r="V102" s="435"/>
      <c r="W102" s="435"/>
      <c r="X102" s="435"/>
      <c r="Y102" s="435"/>
      <c r="Z102" s="435"/>
      <c r="AA102" s="435"/>
      <c r="AB102" s="435"/>
      <c r="AC102" s="435"/>
      <c r="AD102" s="435"/>
      <c r="AE102" s="435"/>
      <c r="AF102" s="435"/>
      <c r="AG102" s="435"/>
      <c r="AH102" s="435"/>
      <c r="AI102" s="435"/>
      <c r="AJ102" s="1"/>
      <c r="AK102" s="1"/>
    </row>
    <row r="103" spans="1:37" ht="16.5" hidden="1" customHeight="1" thickTop="1" thickBot="1" x14ac:dyDescent="0.3">
      <c r="A103" s="435"/>
      <c r="B103" s="435"/>
      <c r="C103" s="435"/>
      <c r="D103" s="435"/>
      <c r="E103" s="435"/>
      <c r="F103" s="440"/>
      <c r="G103" s="440"/>
      <c r="H103" s="440"/>
      <c r="I103" s="440"/>
      <c r="J103" s="435"/>
      <c r="K103" s="435"/>
      <c r="L103" s="435"/>
      <c r="M103" s="435"/>
      <c r="N103" s="435"/>
      <c r="O103" s="435"/>
      <c r="P103" s="435"/>
      <c r="Q103" s="435"/>
      <c r="R103" s="435"/>
      <c r="S103" s="435"/>
      <c r="T103" s="435"/>
      <c r="U103" s="435"/>
      <c r="V103" s="435"/>
      <c r="W103" s="435"/>
      <c r="X103" s="435"/>
      <c r="Y103" s="435"/>
      <c r="Z103" s="435"/>
      <c r="AA103" s="435"/>
      <c r="AB103" s="435"/>
      <c r="AC103" s="435"/>
      <c r="AD103" s="435"/>
      <c r="AE103" s="435"/>
      <c r="AF103" s="435"/>
      <c r="AG103" s="435"/>
      <c r="AH103" s="435"/>
      <c r="AI103" s="435"/>
      <c r="AJ103" s="1"/>
      <c r="AK103" s="1"/>
    </row>
    <row r="104" spans="1:37" ht="31.5" hidden="1" customHeight="1" thickTop="1" thickBot="1" x14ac:dyDescent="0.3">
      <c r="A104" s="436" t="s">
        <v>37</v>
      </c>
      <c r="B104" s="436"/>
      <c r="C104" s="436"/>
      <c r="D104" s="436"/>
      <c r="E104" s="436"/>
      <c r="F104" s="436" t="s">
        <v>38</v>
      </c>
      <c r="G104" s="436"/>
      <c r="H104" s="436"/>
      <c r="I104" s="436"/>
      <c r="J104" s="436" t="s">
        <v>39</v>
      </c>
      <c r="K104" s="436"/>
      <c r="L104" s="436"/>
      <c r="M104" s="436"/>
      <c r="N104" s="436" t="s">
        <v>40</v>
      </c>
      <c r="O104" s="436"/>
      <c r="P104" s="436"/>
      <c r="Q104" s="436"/>
      <c r="R104" s="436"/>
      <c r="S104" s="436"/>
      <c r="T104" s="436"/>
      <c r="U104" s="436"/>
      <c r="V104" s="436"/>
      <c r="W104" s="436"/>
      <c r="X104" s="436" t="s">
        <v>41</v>
      </c>
      <c r="Y104" s="436"/>
      <c r="Z104" s="436"/>
      <c r="AA104" s="436"/>
      <c r="AB104" s="436"/>
      <c r="AC104" s="436"/>
      <c r="AD104" s="436"/>
      <c r="AE104" s="436"/>
      <c r="AF104" s="436" t="s">
        <v>42</v>
      </c>
      <c r="AG104" s="436"/>
      <c r="AH104" s="436"/>
      <c r="AI104" s="436"/>
      <c r="AJ104" s="1"/>
      <c r="AK104" s="1"/>
    </row>
    <row r="105" spans="1:37" ht="16.5" hidden="1" customHeight="1" thickTop="1" thickBot="1" x14ac:dyDescent="0.3">
      <c r="A105" s="435">
        <v>12</v>
      </c>
      <c r="B105" s="435"/>
      <c r="C105" s="435"/>
      <c r="D105" s="435"/>
      <c r="E105" s="435"/>
      <c r="F105" s="440"/>
      <c r="G105" s="440"/>
      <c r="H105" s="440"/>
      <c r="I105" s="440"/>
      <c r="J105" s="435">
        <f>F105*$X$30</f>
        <v>0</v>
      </c>
      <c r="K105" s="435"/>
      <c r="L105" s="435"/>
      <c r="M105" s="435"/>
      <c r="N105" s="435"/>
      <c r="O105" s="435"/>
      <c r="P105" s="435"/>
      <c r="Q105" s="435"/>
      <c r="R105" s="435"/>
      <c r="S105" s="435"/>
      <c r="T105" s="435"/>
      <c r="U105" s="435"/>
      <c r="V105" s="435"/>
      <c r="W105" s="435"/>
      <c r="X105" s="435"/>
      <c r="Y105" s="435"/>
      <c r="Z105" s="435"/>
      <c r="AA105" s="435"/>
      <c r="AB105" s="435"/>
      <c r="AC105" s="435"/>
      <c r="AD105" s="435"/>
      <c r="AE105" s="435"/>
      <c r="AF105" s="435"/>
      <c r="AG105" s="435"/>
      <c r="AH105" s="435"/>
      <c r="AI105" s="435"/>
      <c r="AJ105" s="1"/>
      <c r="AK105" s="1"/>
    </row>
    <row r="106" spans="1:37" ht="16.5" hidden="1" customHeight="1" thickTop="1" thickBot="1" x14ac:dyDescent="0.3">
      <c r="A106" s="435"/>
      <c r="B106" s="435"/>
      <c r="C106" s="435"/>
      <c r="D106" s="435"/>
      <c r="E106" s="435"/>
      <c r="F106" s="440"/>
      <c r="G106" s="440"/>
      <c r="H106" s="440"/>
      <c r="I106" s="440"/>
      <c r="J106" s="435"/>
      <c r="K106" s="435"/>
      <c r="L106" s="435"/>
      <c r="M106" s="435"/>
      <c r="N106" s="435"/>
      <c r="O106" s="435"/>
      <c r="P106" s="435"/>
      <c r="Q106" s="435"/>
      <c r="R106" s="435"/>
      <c r="S106" s="435"/>
      <c r="T106" s="435"/>
      <c r="U106" s="435"/>
      <c r="V106" s="435"/>
      <c r="W106" s="435"/>
      <c r="X106" s="435"/>
      <c r="Y106" s="435"/>
      <c r="Z106" s="435"/>
      <c r="AA106" s="435"/>
      <c r="AB106" s="435"/>
      <c r="AC106" s="435"/>
      <c r="AD106" s="435"/>
      <c r="AE106" s="435"/>
      <c r="AF106" s="435"/>
      <c r="AG106" s="435"/>
      <c r="AH106" s="435"/>
      <c r="AI106" s="435"/>
      <c r="AJ106" s="1"/>
      <c r="AK106" s="1"/>
    </row>
    <row r="107" spans="1:37" ht="16.5" hidden="1" customHeight="1" thickTop="1" thickBot="1" x14ac:dyDescent="0.3">
      <c r="A107" s="435"/>
      <c r="B107" s="435"/>
      <c r="C107" s="435"/>
      <c r="D107" s="435"/>
      <c r="E107" s="435"/>
      <c r="F107" s="440"/>
      <c r="G107" s="440"/>
      <c r="H107" s="440"/>
      <c r="I107" s="440"/>
      <c r="J107" s="435"/>
      <c r="K107" s="435"/>
      <c r="L107" s="435"/>
      <c r="M107" s="435"/>
      <c r="N107" s="435"/>
      <c r="O107" s="435"/>
      <c r="P107" s="435"/>
      <c r="Q107" s="435"/>
      <c r="R107" s="435"/>
      <c r="S107" s="435"/>
      <c r="T107" s="435"/>
      <c r="U107" s="435"/>
      <c r="V107" s="435"/>
      <c r="W107" s="435"/>
      <c r="X107" s="435"/>
      <c r="Y107" s="435"/>
      <c r="Z107" s="435"/>
      <c r="AA107" s="435"/>
      <c r="AB107" s="435"/>
      <c r="AC107" s="435"/>
      <c r="AD107" s="435"/>
      <c r="AE107" s="435"/>
      <c r="AF107" s="435"/>
      <c r="AG107" s="435"/>
      <c r="AH107" s="435"/>
      <c r="AI107" s="435"/>
      <c r="AJ107" s="1"/>
      <c r="AK107" s="1"/>
    </row>
    <row r="108" spans="1:37" ht="16.5" hidden="1" customHeight="1" thickTop="1" thickBot="1" x14ac:dyDescent="0.3">
      <c r="A108" s="435"/>
      <c r="B108" s="435"/>
      <c r="C108" s="435"/>
      <c r="D108" s="435"/>
      <c r="E108" s="435"/>
      <c r="F108" s="440"/>
      <c r="G108" s="440"/>
      <c r="H108" s="440"/>
      <c r="I108" s="440"/>
      <c r="J108" s="435"/>
      <c r="K108" s="435"/>
      <c r="L108" s="435"/>
      <c r="M108" s="435"/>
      <c r="N108" s="435"/>
      <c r="O108" s="435"/>
      <c r="P108" s="435"/>
      <c r="Q108" s="435"/>
      <c r="R108" s="435"/>
      <c r="S108" s="435"/>
      <c r="T108" s="435"/>
      <c r="U108" s="435"/>
      <c r="V108" s="435"/>
      <c r="W108" s="435"/>
      <c r="X108" s="435"/>
      <c r="Y108" s="435"/>
      <c r="Z108" s="435"/>
      <c r="AA108" s="435"/>
      <c r="AB108" s="435"/>
      <c r="AC108" s="435"/>
      <c r="AD108" s="435"/>
      <c r="AE108" s="435"/>
      <c r="AF108" s="435"/>
      <c r="AG108" s="435"/>
      <c r="AH108" s="435"/>
      <c r="AI108" s="435"/>
      <c r="AJ108" s="1"/>
      <c r="AK108" s="1"/>
    </row>
    <row r="109" spans="1:37" ht="16.5" hidden="1" customHeight="1" thickTop="1" thickBot="1" x14ac:dyDescent="0.3">
      <c r="A109" s="435"/>
      <c r="B109" s="435"/>
      <c r="C109" s="435"/>
      <c r="D109" s="435"/>
      <c r="E109" s="435"/>
      <c r="F109" s="440"/>
      <c r="G109" s="440"/>
      <c r="H109" s="440"/>
      <c r="I109" s="440"/>
      <c r="J109" s="435"/>
      <c r="K109" s="435"/>
      <c r="L109" s="435"/>
      <c r="M109" s="435"/>
      <c r="N109" s="435"/>
      <c r="O109" s="435"/>
      <c r="P109" s="435"/>
      <c r="Q109" s="435"/>
      <c r="R109" s="435"/>
      <c r="S109" s="435"/>
      <c r="T109" s="435"/>
      <c r="U109" s="435"/>
      <c r="V109" s="435"/>
      <c r="W109" s="435"/>
      <c r="X109" s="435"/>
      <c r="Y109" s="435"/>
      <c r="Z109" s="435"/>
      <c r="AA109" s="435"/>
      <c r="AB109" s="435"/>
      <c r="AC109" s="435"/>
      <c r="AD109" s="435"/>
      <c r="AE109" s="435"/>
      <c r="AF109" s="435"/>
      <c r="AG109" s="435"/>
      <c r="AH109" s="435"/>
      <c r="AI109" s="435"/>
      <c r="AJ109" s="1"/>
      <c r="AK109" s="1"/>
    </row>
    <row r="110" spans="1:37" s="10" customFormat="1" ht="19.5" customHeight="1" thickTop="1" thickBot="1" x14ac:dyDescent="0.3">
      <c r="A110" s="436" t="s">
        <v>43</v>
      </c>
      <c r="B110" s="436"/>
      <c r="C110" s="436"/>
      <c r="D110" s="436"/>
      <c r="E110" s="436"/>
      <c r="F110" s="436"/>
      <c r="G110" s="436"/>
      <c r="H110" s="436"/>
      <c r="I110" s="436"/>
      <c r="J110" s="436"/>
      <c r="K110" s="436"/>
      <c r="L110" s="436"/>
      <c r="M110" s="436"/>
      <c r="N110" s="436"/>
      <c r="O110" s="436"/>
      <c r="P110" s="436"/>
      <c r="Q110" s="436"/>
      <c r="R110" s="436"/>
      <c r="S110" s="436"/>
      <c r="T110" s="436"/>
      <c r="U110" s="436"/>
      <c r="V110" s="436"/>
      <c r="W110" s="436"/>
      <c r="X110" s="436"/>
      <c r="Y110" s="436"/>
      <c r="Z110" s="436"/>
      <c r="AA110" s="436"/>
      <c r="AB110" s="436"/>
      <c r="AC110" s="436"/>
      <c r="AD110" s="436"/>
      <c r="AE110" s="436"/>
      <c r="AF110" s="436"/>
      <c r="AG110" s="436"/>
      <c r="AH110" s="436"/>
      <c r="AI110" s="436"/>
    </row>
    <row r="111" spans="1:37" s="10" customFormat="1" ht="15.75" customHeight="1" thickTop="1" x14ac:dyDescent="0.25">
      <c r="A111" s="11"/>
      <c r="B111" s="12"/>
      <c r="C111" s="12"/>
      <c r="D111" s="12"/>
      <c r="E111" s="12"/>
      <c r="F111" s="12"/>
      <c r="G111" s="12"/>
      <c r="H111" s="12"/>
      <c r="I111" s="12"/>
      <c r="J111" s="12"/>
      <c r="K111" s="12"/>
      <c r="L111" s="12"/>
      <c r="M111" s="12"/>
      <c r="N111" s="437" t="s">
        <v>44</v>
      </c>
      <c r="O111" s="437"/>
      <c r="P111" s="437"/>
      <c r="Q111" s="437"/>
      <c r="R111" s="437"/>
      <c r="S111" s="437"/>
      <c r="T111" s="437"/>
      <c r="U111" s="437"/>
      <c r="V111" s="437"/>
      <c r="W111" s="437"/>
      <c r="X111" s="437"/>
      <c r="Y111" s="438" t="s">
        <v>45</v>
      </c>
      <c r="Z111" s="438"/>
      <c r="AA111" s="438"/>
      <c r="AB111" s="438"/>
      <c r="AC111" s="438"/>
      <c r="AD111" s="438"/>
      <c r="AE111" s="438"/>
      <c r="AF111" s="439"/>
      <c r="AG111" s="13"/>
      <c r="AH111" s="14" t="s">
        <v>46</v>
      </c>
      <c r="AI111" s="15" t="s">
        <v>47</v>
      </c>
    </row>
    <row r="112" spans="1:37" s="10" customFormat="1" ht="15" customHeight="1" x14ac:dyDescent="0.25">
      <c r="A112" s="424" t="s">
        <v>48</v>
      </c>
      <c r="B112" s="425"/>
      <c r="C112" s="425"/>
      <c r="D112" s="425"/>
      <c r="E112" s="425"/>
      <c r="F112" s="425"/>
      <c r="G112" s="12" t="s">
        <v>49</v>
      </c>
      <c r="H112" s="16"/>
      <c r="I112" s="12"/>
      <c r="J112" s="12" t="s">
        <v>47</v>
      </c>
      <c r="K112" s="16" t="s">
        <v>50</v>
      </c>
      <c r="L112" s="12"/>
      <c r="M112" s="12"/>
      <c r="N112" s="426"/>
      <c r="O112" s="426"/>
      <c r="P112" s="426"/>
      <c r="Q112" s="426"/>
      <c r="R112" s="426"/>
      <c r="S112" s="426"/>
      <c r="T112" s="426"/>
      <c r="U112" s="426"/>
      <c r="V112" s="426"/>
      <c r="W112" s="426"/>
      <c r="X112" s="426"/>
      <c r="Y112" s="430" t="s">
        <v>51</v>
      </c>
      <c r="Z112" s="425"/>
      <c r="AA112" s="425"/>
      <c r="AB112" s="425"/>
      <c r="AC112" s="425"/>
      <c r="AD112" s="425"/>
      <c r="AE112" s="425"/>
      <c r="AF112" s="431"/>
      <c r="AG112" s="13"/>
      <c r="AH112" s="16"/>
      <c r="AI112" s="17"/>
    </row>
    <row r="113" spans="1:35" s="10" customFormat="1" x14ac:dyDescent="0.25">
      <c r="A113" s="424"/>
      <c r="B113" s="425"/>
      <c r="C113" s="425"/>
      <c r="D113" s="425"/>
      <c r="E113" s="425"/>
      <c r="F113" s="425"/>
      <c r="G113" s="425"/>
      <c r="H113" s="425"/>
      <c r="I113" s="425"/>
      <c r="J113" s="425"/>
      <c r="K113" s="425"/>
      <c r="L113" s="425"/>
      <c r="M113" s="12"/>
      <c r="N113" s="426"/>
      <c r="O113" s="426"/>
      <c r="P113" s="426"/>
      <c r="Q113" s="426"/>
      <c r="R113" s="426"/>
      <c r="S113" s="426"/>
      <c r="T113" s="426"/>
      <c r="U113" s="426"/>
      <c r="V113" s="426"/>
      <c r="W113" s="426"/>
      <c r="X113" s="426"/>
      <c r="Y113" s="12"/>
      <c r="Z113" s="12"/>
      <c r="AA113" s="12"/>
      <c r="AB113" s="12"/>
      <c r="AC113" s="12"/>
      <c r="AD113" s="12"/>
      <c r="AE113" s="12"/>
      <c r="AF113" s="12"/>
      <c r="AG113" s="12"/>
      <c r="AH113" s="12"/>
      <c r="AI113" s="18"/>
    </row>
    <row r="114" spans="1:35" s="10" customFormat="1" ht="15" customHeight="1" x14ac:dyDescent="0.25">
      <c r="A114" s="424"/>
      <c r="B114" s="425"/>
      <c r="C114" s="425"/>
      <c r="D114" s="425"/>
      <c r="E114" s="425"/>
      <c r="F114" s="425"/>
      <c r="G114" s="425"/>
      <c r="H114" s="425"/>
      <c r="I114" s="425"/>
      <c r="J114" s="425"/>
      <c r="K114" s="425"/>
      <c r="L114" s="425"/>
      <c r="M114" s="12"/>
      <c r="N114" s="425" t="s">
        <v>52</v>
      </c>
      <c r="O114" s="425"/>
      <c r="P114" s="425"/>
      <c r="Q114" s="425"/>
      <c r="R114" s="425"/>
      <c r="S114" s="425"/>
      <c r="T114" s="425"/>
      <c r="U114" s="425"/>
      <c r="V114" s="425"/>
      <c r="W114" s="425"/>
      <c r="X114" s="425"/>
      <c r="Y114" s="425" t="s">
        <v>45</v>
      </c>
      <c r="Z114" s="425"/>
      <c r="AA114" s="425"/>
      <c r="AB114" s="425"/>
      <c r="AC114" s="425"/>
      <c r="AD114" s="425"/>
      <c r="AE114" s="425"/>
      <c r="AF114" s="425"/>
      <c r="AG114" s="12"/>
      <c r="AH114" s="19" t="s">
        <v>46</v>
      </c>
      <c r="AI114" s="20" t="s">
        <v>47</v>
      </c>
    </row>
    <row r="115" spans="1:35" s="10" customFormat="1" ht="15" customHeight="1" x14ac:dyDescent="0.25">
      <c r="A115" s="424" t="s">
        <v>53</v>
      </c>
      <c r="B115" s="425"/>
      <c r="C115" s="425"/>
      <c r="D115" s="425"/>
      <c r="E115" s="425"/>
      <c r="F115" s="425"/>
      <c r="G115" s="12" t="s">
        <v>49</v>
      </c>
      <c r="H115" s="16"/>
      <c r="I115" s="12"/>
      <c r="J115" s="12" t="s">
        <v>47</v>
      </c>
      <c r="K115" s="16" t="s">
        <v>50</v>
      </c>
      <c r="L115" s="12"/>
      <c r="M115" s="12"/>
      <c r="N115" s="426"/>
      <c r="O115" s="426"/>
      <c r="P115" s="426"/>
      <c r="Q115" s="426"/>
      <c r="R115" s="426"/>
      <c r="S115" s="426"/>
      <c r="T115" s="426"/>
      <c r="U115" s="426"/>
      <c r="V115" s="426"/>
      <c r="W115" s="426"/>
      <c r="X115" s="426"/>
      <c r="Y115" s="427" t="s">
        <v>51</v>
      </c>
      <c r="Z115" s="428"/>
      <c r="AA115" s="428"/>
      <c r="AB115" s="428"/>
      <c r="AC115" s="428"/>
      <c r="AD115" s="428"/>
      <c r="AE115" s="428"/>
      <c r="AF115" s="429"/>
      <c r="AG115" s="21"/>
      <c r="AH115" s="22"/>
      <c r="AI115" s="23"/>
    </row>
    <row r="116" spans="1:35" s="10" customFormat="1" x14ac:dyDescent="0.25">
      <c r="A116" s="424"/>
      <c r="B116" s="425"/>
      <c r="C116" s="425"/>
      <c r="D116" s="425"/>
      <c r="E116" s="425"/>
      <c r="F116" s="425"/>
      <c r="G116" s="425"/>
      <c r="H116" s="425"/>
      <c r="I116" s="425"/>
      <c r="J116" s="425"/>
      <c r="K116" s="425"/>
      <c r="L116" s="425"/>
      <c r="M116" s="12"/>
      <c r="N116" s="426"/>
      <c r="O116" s="426"/>
      <c r="P116" s="426"/>
      <c r="Q116" s="426"/>
      <c r="R116" s="426"/>
      <c r="S116" s="426"/>
      <c r="T116" s="426"/>
      <c r="U116" s="426"/>
      <c r="V116" s="426"/>
      <c r="W116" s="426"/>
      <c r="X116" s="426"/>
      <c r="Y116" s="24"/>
      <c r="Z116" s="25"/>
      <c r="AA116" s="25"/>
      <c r="AB116" s="25"/>
      <c r="AC116" s="25"/>
      <c r="AD116" s="25"/>
      <c r="AE116" s="25"/>
      <c r="AF116" s="25"/>
      <c r="AG116" s="25"/>
      <c r="AH116" s="25"/>
      <c r="AI116" s="26"/>
    </row>
    <row r="117" spans="1:35" s="10" customFormat="1" x14ac:dyDescent="0.25">
      <c r="A117" s="11"/>
      <c r="B117" s="12"/>
      <c r="C117" s="12"/>
      <c r="D117" s="12"/>
      <c r="E117" s="12"/>
      <c r="F117" s="12"/>
      <c r="G117" s="12"/>
      <c r="H117" s="12"/>
      <c r="I117" s="12"/>
      <c r="J117" s="12"/>
      <c r="K117" s="12"/>
      <c r="L117" s="12"/>
      <c r="M117" s="12"/>
      <c r="N117" s="12"/>
      <c r="O117" s="12"/>
      <c r="P117" s="12"/>
      <c r="Q117" s="12"/>
      <c r="R117" s="12"/>
      <c r="S117" s="12"/>
      <c r="T117" s="12"/>
      <c r="U117" s="12"/>
      <c r="V117" s="12"/>
      <c r="W117" s="12"/>
      <c r="X117" s="12"/>
      <c r="Y117" s="12"/>
      <c r="Z117" s="12"/>
      <c r="AA117" s="12"/>
      <c r="AB117" s="12"/>
      <c r="AC117" s="12"/>
      <c r="AD117" s="12"/>
      <c r="AE117" s="12"/>
      <c r="AF117" s="12"/>
      <c r="AG117" s="12"/>
      <c r="AH117" s="27"/>
      <c r="AI117" s="28"/>
    </row>
    <row r="118" spans="1:35" s="10" customFormat="1" ht="25.5" customHeight="1" x14ac:dyDescent="0.25">
      <c r="A118" s="432" t="s">
        <v>54</v>
      </c>
      <c r="B118" s="433"/>
      <c r="C118" s="433"/>
      <c r="D118" s="433"/>
      <c r="E118" s="433"/>
      <c r="F118" s="433"/>
      <c r="G118" s="433"/>
      <c r="H118" s="433"/>
      <c r="I118" s="433"/>
      <c r="J118" s="433"/>
      <c r="K118" s="433"/>
      <c r="L118" s="433"/>
      <c r="M118" s="433"/>
      <c r="N118" s="433"/>
      <c r="O118" s="433"/>
      <c r="P118" s="433"/>
      <c r="Q118" s="433"/>
      <c r="R118" s="433"/>
      <c r="S118" s="433"/>
      <c r="T118" s="433"/>
      <c r="U118" s="433"/>
      <c r="V118" s="433"/>
      <c r="W118" s="433"/>
      <c r="X118" s="433"/>
      <c r="Y118" s="433"/>
      <c r="Z118" s="433"/>
      <c r="AA118" s="433"/>
      <c r="AB118" s="433"/>
      <c r="AC118" s="433"/>
      <c r="AD118" s="433"/>
      <c r="AE118" s="433"/>
      <c r="AF118" s="433"/>
      <c r="AG118" s="433"/>
      <c r="AH118" s="433"/>
      <c r="AI118" s="434"/>
    </row>
    <row r="119" spans="1:35" s="10" customFormat="1" x14ac:dyDescent="0.25">
      <c r="A119" s="29"/>
      <c r="B119" s="30"/>
      <c r="C119" s="30"/>
      <c r="D119" s="30"/>
      <c r="E119" s="30"/>
      <c r="F119" s="30"/>
      <c r="G119" s="30"/>
      <c r="H119" s="30"/>
      <c r="I119" s="30"/>
      <c r="J119" s="30"/>
      <c r="K119" s="30"/>
      <c r="L119" s="30"/>
      <c r="M119" s="30"/>
      <c r="N119" s="30"/>
      <c r="O119" s="30"/>
      <c r="P119" s="30"/>
      <c r="Q119" s="30"/>
      <c r="R119" s="30"/>
      <c r="S119" s="30"/>
      <c r="T119" s="30"/>
      <c r="U119" s="30"/>
      <c r="V119" s="30"/>
      <c r="W119" s="30"/>
      <c r="X119" s="30"/>
      <c r="Y119" s="30"/>
      <c r="Z119" s="30"/>
      <c r="AA119" s="30"/>
      <c r="AB119" s="30"/>
      <c r="AC119" s="30"/>
      <c r="AD119" s="30"/>
      <c r="AE119" s="30"/>
      <c r="AF119" s="30"/>
      <c r="AG119" s="30"/>
      <c r="AH119" s="30"/>
      <c r="AI119" s="18"/>
    </row>
    <row r="120" spans="1:35" s="10" customFormat="1" ht="15" customHeight="1" x14ac:dyDescent="0.25">
      <c r="A120" s="424" t="s">
        <v>55</v>
      </c>
      <c r="B120" s="425"/>
      <c r="C120" s="425"/>
      <c r="D120" s="425"/>
      <c r="E120" s="425"/>
      <c r="F120" s="425"/>
      <c r="G120" s="425" t="s">
        <v>56</v>
      </c>
      <c r="H120" s="425"/>
      <c r="I120" s="16"/>
      <c r="J120" s="12"/>
      <c r="K120" s="425" t="s">
        <v>57</v>
      </c>
      <c r="L120" s="431"/>
      <c r="M120" s="16"/>
      <c r="N120" s="12"/>
      <c r="O120" s="425" t="s">
        <v>58</v>
      </c>
      <c r="P120" s="431"/>
      <c r="Q120" s="16" t="s">
        <v>50</v>
      </c>
      <c r="R120" s="12"/>
      <c r="S120" s="425" t="s">
        <v>59</v>
      </c>
      <c r="T120" s="431"/>
      <c r="U120" s="16"/>
      <c r="V120" s="430" t="s">
        <v>60</v>
      </c>
      <c r="W120" s="425"/>
      <c r="X120" s="425"/>
      <c r="Y120" s="425"/>
      <c r="Z120" s="425"/>
      <c r="AA120" s="425"/>
      <c r="AB120" s="425"/>
      <c r="AC120" s="425"/>
      <c r="AD120" s="425"/>
      <c r="AE120" s="425"/>
      <c r="AF120" s="425"/>
      <c r="AG120" s="425"/>
      <c r="AH120" s="431"/>
      <c r="AI120" s="17"/>
    </row>
    <row r="121" spans="1:35" ht="15.75" thickBot="1" x14ac:dyDescent="0.3">
      <c r="A121" s="31"/>
      <c r="B121" s="32"/>
      <c r="C121" s="32"/>
      <c r="D121" s="32"/>
      <c r="E121" s="32"/>
      <c r="F121" s="32"/>
      <c r="G121" s="32"/>
      <c r="H121" s="32"/>
      <c r="I121" s="32"/>
      <c r="J121" s="32"/>
      <c r="K121" s="32"/>
      <c r="L121" s="32"/>
      <c r="M121" s="32"/>
      <c r="N121" s="32"/>
      <c r="O121" s="32"/>
      <c r="P121" s="32"/>
      <c r="Q121" s="32"/>
      <c r="R121" s="32"/>
      <c r="S121" s="32"/>
      <c r="T121" s="32"/>
      <c r="U121" s="32"/>
      <c r="V121" s="32"/>
      <c r="W121" s="32"/>
      <c r="X121" s="32"/>
      <c r="Y121" s="32"/>
      <c r="Z121" s="32"/>
      <c r="AA121" s="32"/>
      <c r="AB121" s="32"/>
      <c r="AC121" s="32"/>
      <c r="AD121" s="32"/>
      <c r="AE121" s="32"/>
      <c r="AF121" s="32"/>
      <c r="AG121" s="32"/>
      <c r="AH121" s="32"/>
      <c r="AI121" s="33"/>
    </row>
    <row r="122" spans="1:35" x14ac:dyDescent="0.25">
      <c r="A122" s="34"/>
      <c r="B122" s="34"/>
      <c r="C122" s="34"/>
      <c r="D122" s="34"/>
      <c r="E122" s="34"/>
      <c r="F122" s="34"/>
      <c r="AA122" s="35"/>
      <c r="AB122" s="36"/>
      <c r="AH122" s="35"/>
      <c r="AI122" s="35"/>
    </row>
    <row r="123" spans="1:35" x14ac:dyDescent="0.25">
      <c r="AA123" s="35"/>
      <c r="AB123" s="36"/>
      <c r="AH123" s="35"/>
      <c r="AI123" s="35"/>
    </row>
    <row r="124" spans="1:35" ht="15" customHeight="1" x14ac:dyDescent="0.25">
      <c r="AA124" s="35"/>
      <c r="AB124" s="36"/>
      <c r="AH124" s="35"/>
      <c r="AI124" s="35"/>
    </row>
    <row r="125" spans="1:35" ht="15" customHeight="1" x14ac:dyDescent="0.25">
      <c r="AA125" s="35"/>
      <c r="AB125" s="36"/>
      <c r="AH125" s="35"/>
      <c r="AI125" s="35"/>
    </row>
    <row r="126" spans="1:35" ht="15" customHeight="1" x14ac:dyDescent="0.25">
      <c r="A126" s="35" t="s">
        <v>61</v>
      </c>
      <c r="AA126" s="35"/>
      <c r="AB126" s="36"/>
      <c r="AH126" s="35"/>
      <c r="AI126" s="35"/>
    </row>
    <row r="127" spans="1:35" ht="15" customHeight="1" x14ac:dyDescent="0.25">
      <c r="A127" s="35" t="s">
        <v>62</v>
      </c>
      <c r="AA127" s="35"/>
      <c r="AB127" s="36"/>
      <c r="AH127" s="35"/>
      <c r="AI127" s="35"/>
    </row>
    <row r="128" spans="1:35" ht="15" customHeight="1" x14ac:dyDescent="0.25">
      <c r="AA128" s="35"/>
      <c r="AB128" s="36"/>
      <c r="AH128" s="35"/>
      <c r="AI128" s="35"/>
    </row>
    <row r="129" spans="1:39" ht="15" customHeight="1" x14ac:dyDescent="0.25">
      <c r="A129" s="35" t="s">
        <v>2</v>
      </c>
      <c r="B129" s="423" t="s">
        <v>63</v>
      </c>
      <c r="C129" s="423"/>
      <c r="D129" s="423"/>
      <c r="E129" s="423"/>
      <c r="F129" s="423"/>
      <c r="G129" s="423"/>
      <c r="H129" s="423"/>
      <c r="I129" s="423"/>
      <c r="AA129" s="35"/>
      <c r="AB129" s="36"/>
      <c r="AH129" s="35"/>
      <c r="AI129" s="35"/>
    </row>
    <row r="130" spans="1:39" ht="15" customHeight="1" x14ac:dyDescent="0.25">
      <c r="AA130" s="35"/>
      <c r="AB130" s="36"/>
      <c r="AH130" s="35"/>
      <c r="AI130" s="35"/>
      <c r="AJ130" s="37"/>
      <c r="AK130" s="37"/>
      <c r="AL130" s="37"/>
      <c r="AM130" s="37"/>
    </row>
    <row r="131" spans="1:39" ht="15" customHeight="1" x14ac:dyDescent="0.25">
      <c r="B131" s="35" t="str">
        <f>CONCATENATE(AB131,"",AC131)</f>
        <v>0.1 Servizi istituzionali, generali e di gestione</v>
      </c>
      <c r="AA131" s="35"/>
      <c r="AB131" s="36" t="s">
        <v>64</v>
      </c>
      <c r="AC131" s="35" t="s">
        <v>65</v>
      </c>
      <c r="AH131" s="35"/>
      <c r="AI131" s="35"/>
      <c r="AJ131" s="37"/>
      <c r="AK131" s="37"/>
      <c r="AL131" s="37"/>
      <c r="AM131" s="37"/>
    </row>
    <row r="132" spans="1:39" ht="15" customHeight="1" x14ac:dyDescent="0.25">
      <c r="B132" s="35" t="str">
        <f t="shared" ref="B132:B153" si="0">CONCATENATE(AB132,"",AC132)</f>
        <v>0.2 Giustizia</v>
      </c>
      <c r="AA132" s="35"/>
      <c r="AB132" s="36" t="s">
        <v>66</v>
      </c>
      <c r="AC132" s="35" t="s">
        <v>67</v>
      </c>
      <c r="AH132" s="35"/>
      <c r="AI132" s="35"/>
      <c r="AJ132" s="37"/>
      <c r="AK132" s="37"/>
      <c r="AL132" s="37"/>
      <c r="AM132" s="37"/>
    </row>
    <row r="133" spans="1:39" x14ac:dyDescent="0.25">
      <c r="B133" s="35" t="str">
        <f t="shared" si="0"/>
        <v>0.3 Ordine pubblico e sicurezza</v>
      </c>
      <c r="AA133" s="35"/>
      <c r="AB133" s="36" t="s">
        <v>68</v>
      </c>
      <c r="AC133" s="35" t="s">
        <v>69</v>
      </c>
      <c r="AH133" s="35"/>
      <c r="AI133" s="35"/>
      <c r="AJ133" s="37"/>
      <c r="AK133" s="37"/>
      <c r="AL133" s="37"/>
      <c r="AM133" s="37"/>
    </row>
    <row r="134" spans="1:39" x14ac:dyDescent="0.25">
      <c r="B134" s="35" t="str">
        <f t="shared" si="0"/>
        <v>0.4 Istruzione e diritto allo studio</v>
      </c>
      <c r="AA134" s="35"/>
      <c r="AB134" s="36" t="s">
        <v>70</v>
      </c>
      <c r="AC134" s="35" t="s">
        <v>71</v>
      </c>
      <c r="AH134" s="35"/>
      <c r="AI134" s="35"/>
      <c r="AJ134" s="38"/>
      <c r="AK134" s="38"/>
      <c r="AL134" s="38"/>
      <c r="AM134" s="37"/>
    </row>
    <row r="135" spans="1:39" x14ac:dyDescent="0.25">
      <c r="B135" s="35" t="str">
        <f t="shared" si="0"/>
        <v>0.5 Tutela e valorizzazione dei beni e delle attività culturali</v>
      </c>
      <c r="AA135" s="35"/>
      <c r="AB135" s="36" t="s">
        <v>72</v>
      </c>
      <c r="AC135" s="35" t="s">
        <v>73</v>
      </c>
      <c r="AH135" s="35"/>
      <c r="AI135" s="35"/>
      <c r="AJ135" s="37"/>
      <c r="AK135" s="37"/>
      <c r="AL135" s="37"/>
      <c r="AM135" s="37"/>
    </row>
    <row r="136" spans="1:39" x14ac:dyDescent="0.25">
      <c r="B136" s="35" t="str">
        <f t="shared" si="0"/>
        <v>0.6 Politiche giovanili, sport e tempo libero</v>
      </c>
      <c r="AA136" s="35"/>
      <c r="AB136" s="36" t="s">
        <v>74</v>
      </c>
      <c r="AC136" s="35" t="s">
        <v>75</v>
      </c>
      <c r="AH136" s="35"/>
      <c r="AI136" s="35"/>
      <c r="AJ136" s="38"/>
      <c r="AK136" s="38"/>
      <c r="AL136" s="38"/>
      <c r="AM136" s="37"/>
    </row>
    <row r="137" spans="1:39" x14ac:dyDescent="0.25">
      <c r="B137" s="35" t="str">
        <f t="shared" si="0"/>
        <v>0.7 Turismo</v>
      </c>
      <c r="AA137" s="35"/>
      <c r="AB137" s="36" t="s">
        <v>76</v>
      </c>
      <c r="AC137" s="35" t="s">
        <v>77</v>
      </c>
      <c r="AH137" s="35"/>
      <c r="AI137" s="35"/>
      <c r="AJ137" s="38"/>
      <c r="AK137" s="38"/>
      <c r="AL137" s="38"/>
      <c r="AM137" s="37"/>
    </row>
    <row r="138" spans="1:39" x14ac:dyDescent="0.25">
      <c r="B138" s="35" t="str">
        <f t="shared" si="0"/>
        <v>0.8 Assetto del territorio ed edilizia abitativa</v>
      </c>
      <c r="AA138" s="35"/>
      <c r="AB138" s="36" t="s">
        <v>78</v>
      </c>
      <c r="AC138" s="35" t="s">
        <v>79</v>
      </c>
      <c r="AH138" s="35"/>
      <c r="AI138" s="35"/>
      <c r="AJ138" s="38"/>
      <c r="AK138" s="38"/>
      <c r="AL138" s="38"/>
      <c r="AM138" s="37"/>
    </row>
    <row r="139" spans="1:39" x14ac:dyDescent="0.25">
      <c r="B139" s="35" t="str">
        <f t="shared" si="0"/>
        <v>0.9Sviluppo sostenibile e tutela del territorio e dell'ambiente</v>
      </c>
      <c r="AA139" s="35"/>
      <c r="AB139" s="36" t="s">
        <v>80</v>
      </c>
      <c r="AC139" s="35" t="s">
        <v>81</v>
      </c>
      <c r="AH139" s="35"/>
      <c r="AI139" s="35"/>
      <c r="AJ139" s="38"/>
      <c r="AK139" s="38"/>
      <c r="AL139" s="38"/>
      <c r="AM139" s="37"/>
    </row>
    <row r="140" spans="1:39" x14ac:dyDescent="0.25">
      <c r="B140" s="35" t="str">
        <f t="shared" si="0"/>
        <v>10   Trasporti e diritto alla mobilità</v>
      </c>
      <c r="AA140" s="35"/>
      <c r="AB140" s="36" t="s">
        <v>82</v>
      </c>
      <c r="AC140" s="35" t="s">
        <v>83</v>
      </c>
      <c r="AH140" s="35"/>
      <c r="AI140" s="35"/>
      <c r="AJ140" s="38"/>
      <c r="AK140" s="38"/>
      <c r="AL140" s="38"/>
      <c r="AM140" s="37"/>
    </row>
    <row r="141" spans="1:39" x14ac:dyDescent="0.25">
      <c r="B141" s="35" t="str">
        <f t="shared" si="0"/>
        <v>11    Soccorso civile</v>
      </c>
      <c r="AA141" s="35"/>
      <c r="AB141" s="36" t="s">
        <v>84</v>
      </c>
      <c r="AC141" s="35" t="s">
        <v>85</v>
      </c>
      <c r="AH141" s="35"/>
      <c r="AI141" s="35"/>
      <c r="AJ141" s="38"/>
      <c r="AK141" s="38"/>
      <c r="AL141" s="38"/>
      <c r="AM141" s="37"/>
    </row>
    <row r="142" spans="1:39" x14ac:dyDescent="0.25">
      <c r="B142" s="35" t="str">
        <f t="shared" si="0"/>
        <v>12   Diritti sociali, politiche sociali e famiglia</v>
      </c>
      <c r="AA142" s="35"/>
      <c r="AB142" s="36" t="s">
        <v>86</v>
      </c>
      <c r="AC142" s="35" t="s">
        <v>87</v>
      </c>
      <c r="AH142" s="35"/>
      <c r="AI142" s="35"/>
      <c r="AJ142" s="38"/>
      <c r="AK142" s="38"/>
      <c r="AL142" s="38"/>
      <c r="AM142" s="37"/>
    </row>
    <row r="143" spans="1:39" x14ac:dyDescent="0.25">
      <c r="B143" s="35" t="str">
        <f t="shared" si="0"/>
        <v>13   Tutela della salute</v>
      </c>
      <c r="AA143" s="35"/>
      <c r="AB143" s="36" t="s">
        <v>88</v>
      </c>
      <c r="AC143" s="35" t="s">
        <v>89</v>
      </c>
      <c r="AH143" s="35"/>
      <c r="AI143" s="35"/>
      <c r="AJ143" s="38"/>
      <c r="AK143" s="38"/>
      <c r="AL143" s="38"/>
      <c r="AM143" s="37"/>
    </row>
    <row r="144" spans="1:39" x14ac:dyDescent="0.25">
      <c r="B144" s="35" t="str">
        <f t="shared" si="0"/>
        <v>14   Sviluppo economico e competitività</v>
      </c>
      <c r="AA144" s="35"/>
      <c r="AB144" s="36" t="s">
        <v>90</v>
      </c>
      <c r="AC144" s="35" t="s">
        <v>91</v>
      </c>
      <c r="AH144" s="35"/>
      <c r="AI144" s="35"/>
      <c r="AJ144" s="38"/>
      <c r="AK144" s="38"/>
      <c r="AL144" s="38"/>
      <c r="AM144" s="37"/>
    </row>
    <row r="145" spans="1:39" x14ac:dyDescent="0.25">
      <c r="B145" s="35" t="str">
        <f t="shared" si="0"/>
        <v>15   Politiche per il lavoro e la formazione professionale</v>
      </c>
      <c r="AA145" s="35"/>
      <c r="AB145" s="36" t="s">
        <v>92</v>
      </c>
      <c r="AC145" s="35" t="s">
        <v>93</v>
      </c>
      <c r="AH145" s="35"/>
      <c r="AI145" s="35"/>
      <c r="AJ145" s="38"/>
      <c r="AK145" s="38"/>
      <c r="AL145" s="38"/>
      <c r="AM145" s="37"/>
    </row>
    <row r="146" spans="1:39" x14ac:dyDescent="0.25">
      <c r="B146" s="35" t="str">
        <f t="shared" si="0"/>
        <v>16   Agricoltura, politiche agroalimentari e pesca</v>
      </c>
      <c r="AA146" s="35"/>
      <c r="AB146" s="36" t="s">
        <v>94</v>
      </c>
      <c r="AC146" s="35" t="s">
        <v>95</v>
      </c>
      <c r="AH146" s="35"/>
      <c r="AI146" s="35"/>
      <c r="AJ146" s="38"/>
      <c r="AK146" s="38"/>
      <c r="AL146" s="38"/>
      <c r="AM146" s="37"/>
    </row>
    <row r="147" spans="1:39" x14ac:dyDescent="0.25">
      <c r="B147" s="35" t="str">
        <f t="shared" si="0"/>
        <v>17  Energia e diversificazione delle fonti energetiche</v>
      </c>
      <c r="AA147" s="35"/>
      <c r="AB147" s="36" t="s">
        <v>96</v>
      </c>
      <c r="AC147" s="35" t="s">
        <v>97</v>
      </c>
      <c r="AH147" s="35"/>
      <c r="AI147" s="35"/>
      <c r="AJ147" s="38"/>
      <c r="AK147" s="38"/>
      <c r="AL147" s="38"/>
      <c r="AM147" s="37"/>
    </row>
    <row r="148" spans="1:39" x14ac:dyDescent="0.25">
      <c r="B148" s="35" t="str">
        <f t="shared" si="0"/>
        <v>18   Relazioni con le altre autonomie territoriali e locali</v>
      </c>
      <c r="AA148" s="35"/>
      <c r="AB148" s="36" t="s">
        <v>98</v>
      </c>
      <c r="AC148" s="35" t="s">
        <v>99</v>
      </c>
      <c r="AH148" s="35"/>
      <c r="AI148" s="35"/>
      <c r="AJ148" s="38"/>
      <c r="AK148" s="38"/>
      <c r="AL148" s="38"/>
      <c r="AM148" s="37"/>
    </row>
    <row r="149" spans="1:39" x14ac:dyDescent="0.25">
      <c r="B149" s="35" t="str">
        <f t="shared" si="0"/>
        <v>19  Relazioni internazionali</v>
      </c>
      <c r="AA149" s="35"/>
      <c r="AB149" s="36" t="s">
        <v>100</v>
      </c>
      <c r="AC149" s="35" t="s">
        <v>101</v>
      </c>
      <c r="AH149" s="35"/>
      <c r="AI149" s="35"/>
      <c r="AJ149" s="38"/>
      <c r="AK149" s="38"/>
      <c r="AL149" s="38"/>
      <c r="AM149" s="37"/>
    </row>
    <row r="150" spans="1:39" x14ac:dyDescent="0.25">
      <c r="B150" s="35" t="str">
        <f t="shared" si="0"/>
        <v>20   Fondi e accantonamenti</v>
      </c>
      <c r="AA150" s="35"/>
      <c r="AB150" s="36" t="s">
        <v>102</v>
      </c>
      <c r="AC150" s="35" t="s">
        <v>103</v>
      </c>
      <c r="AH150" s="35"/>
      <c r="AI150" s="35"/>
      <c r="AJ150" s="38"/>
      <c r="AK150" s="38"/>
      <c r="AL150" s="38"/>
      <c r="AM150" s="37"/>
    </row>
    <row r="151" spans="1:39" x14ac:dyDescent="0.25">
      <c r="B151" s="35" t="str">
        <f t="shared" si="0"/>
        <v>50   Debito pubblico</v>
      </c>
      <c r="AA151" s="35"/>
      <c r="AB151" s="36" t="s">
        <v>104</v>
      </c>
      <c r="AC151" s="35" t="s">
        <v>105</v>
      </c>
      <c r="AH151" s="35"/>
      <c r="AI151" s="35"/>
      <c r="AJ151" s="38"/>
      <c r="AK151" s="38"/>
      <c r="AL151" s="38"/>
      <c r="AM151" s="37"/>
    </row>
    <row r="152" spans="1:39" x14ac:dyDescent="0.25">
      <c r="B152" s="35" t="str">
        <f t="shared" si="0"/>
        <v>60   Anticipazioni finanziarie</v>
      </c>
      <c r="AA152" s="35"/>
      <c r="AB152" s="36" t="s">
        <v>106</v>
      </c>
      <c r="AC152" s="35" t="s">
        <v>107</v>
      </c>
      <c r="AH152" s="35"/>
      <c r="AI152" s="35"/>
      <c r="AJ152" s="38"/>
      <c r="AK152" s="38"/>
      <c r="AL152" s="38"/>
      <c r="AM152" s="37"/>
    </row>
    <row r="153" spans="1:39" ht="15" customHeight="1" x14ac:dyDescent="0.25">
      <c r="B153" s="35" t="str">
        <f t="shared" si="0"/>
        <v>99  Servizi per conto terzi</v>
      </c>
      <c r="AA153" s="35"/>
      <c r="AB153" s="36" t="s">
        <v>108</v>
      </c>
      <c r="AC153" s="35" t="s">
        <v>109</v>
      </c>
      <c r="AH153" s="35"/>
      <c r="AI153" s="35"/>
      <c r="AJ153" s="35"/>
      <c r="AK153" s="35"/>
      <c r="AL153" s="35"/>
      <c r="AM153" s="35"/>
    </row>
    <row r="154" spans="1:39" ht="15" customHeight="1" x14ac:dyDescent="0.25">
      <c r="B154" s="423"/>
      <c r="C154" s="423"/>
      <c r="D154" s="423"/>
      <c r="E154" s="423"/>
      <c r="F154" s="423"/>
      <c r="G154" s="423"/>
      <c r="H154" s="423"/>
      <c r="I154" s="423"/>
      <c r="J154" s="423"/>
      <c r="K154" s="423"/>
      <c r="L154" s="423"/>
      <c r="M154" s="423"/>
      <c r="N154" s="423"/>
      <c r="AA154" s="35"/>
      <c r="AB154" s="36"/>
      <c r="AH154" s="35"/>
      <c r="AI154" s="35"/>
      <c r="AJ154" s="39"/>
      <c r="AK154" s="39"/>
      <c r="AL154" s="39"/>
      <c r="AM154" s="39"/>
    </row>
    <row r="155" spans="1:39" s="38" customFormat="1" x14ac:dyDescent="0.25">
      <c r="A155" s="35"/>
      <c r="B155" s="423" t="s">
        <v>110</v>
      </c>
      <c r="C155" s="423"/>
      <c r="D155" s="423"/>
      <c r="E155" s="423"/>
      <c r="F155" s="423"/>
      <c r="G155" s="423"/>
      <c r="H155" s="423"/>
      <c r="I155" s="423"/>
      <c r="J155" s="423"/>
      <c r="K155" s="423"/>
      <c r="L155" s="423"/>
      <c r="M155" s="423"/>
      <c r="N155" s="423"/>
      <c r="O155" s="35"/>
      <c r="P155" s="35"/>
      <c r="Q155" s="35"/>
      <c r="R155" s="35"/>
      <c r="S155" s="35"/>
      <c r="T155" s="35"/>
      <c r="U155" s="35"/>
      <c r="V155" s="35"/>
      <c r="W155" s="35"/>
      <c r="X155" s="35"/>
      <c r="Y155" s="35"/>
      <c r="Z155" s="35"/>
      <c r="AA155" s="35"/>
      <c r="AB155" s="36"/>
      <c r="AC155" s="35"/>
      <c r="AD155" s="35"/>
      <c r="AE155" s="35"/>
      <c r="AF155" s="35"/>
      <c r="AG155" s="35"/>
      <c r="AH155" s="35"/>
      <c r="AI155" s="35"/>
    </row>
    <row r="156" spans="1:39" s="38" customFormat="1" x14ac:dyDescent="0.25">
      <c r="A156" s="35"/>
      <c r="B156" s="35" t="str">
        <f t="shared" ref="B156:B218" si="1">CONCATENATE(AB156,"",AC156)</f>
        <v>0.1   Organi istituzionali</v>
      </c>
      <c r="C156" s="35"/>
      <c r="D156" s="35"/>
      <c r="E156" s="35"/>
      <c r="F156" s="35"/>
      <c r="G156" s="35"/>
      <c r="H156" s="35"/>
      <c r="I156" s="35"/>
      <c r="J156" s="35"/>
      <c r="K156" s="35"/>
      <c r="L156" s="35"/>
      <c r="M156" s="35"/>
      <c r="N156" s="35"/>
      <c r="O156" s="35"/>
      <c r="P156" s="35"/>
      <c r="Q156" s="35"/>
      <c r="R156" s="35"/>
      <c r="S156" s="35"/>
      <c r="T156" s="35"/>
      <c r="U156" s="35"/>
      <c r="V156" s="35"/>
      <c r="W156" s="35"/>
      <c r="X156" s="35"/>
      <c r="Y156" s="35"/>
      <c r="Z156" s="35"/>
      <c r="AA156" s="35"/>
      <c r="AB156" s="36" t="s">
        <v>111</v>
      </c>
      <c r="AC156" s="35" t="s">
        <v>112</v>
      </c>
      <c r="AD156" s="35"/>
      <c r="AE156" s="35"/>
      <c r="AF156" s="35"/>
      <c r="AG156" s="35"/>
      <c r="AH156" s="35"/>
      <c r="AI156" s="35"/>
    </row>
    <row r="157" spans="1:39" s="38" customFormat="1" x14ac:dyDescent="0.25">
      <c r="A157" s="35"/>
      <c r="B157" s="35" t="str">
        <f t="shared" si="1"/>
        <v>0.2   Segreteria generale</v>
      </c>
      <c r="C157" s="35"/>
      <c r="D157" s="35"/>
      <c r="E157" s="35"/>
      <c r="F157" s="35"/>
      <c r="G157" s="35"/>
      <c r="H157" s="35"/>
      <c r="I157" s="35"/>
      <c r="J157" s="35"/>
      <c r="K157" s="35"/>
      <c r="L157" s="35"/>
      <c r="M157" s="35"/>
      <c r="N157" s="35"/>
      <c r="O157" s="35"/>
      <c r="P157" s="35"/>
      <c r="Q157" s="35"/>
      <c r="R157" s="35"/>
      <c r="S157" s="35"/>
      <c r="T157" s="35"/>
      <c r="U157" s="35"/>
      <c r="V157" s="35"/>
      <c r="W157" s="35"/>
      <c r="X157" s="35"/>
      <c r="Y157" s="35"/>
      <c r="Z157" s="35"/>
      <c r="AA157" s="35"/>
      <c r="AB157" s="36" t="s">
        <v>113</v>
      </c>
      <c r="AC157" s="35" t="s">
        <v>114</v>
      </c>
      <c r="AD157" s="35"/>
      <c r="AE157" s="35"/>
      <c r="AF157" s="35"/>
      <c r="AG157" s="35"/>
      <c r="AH157" s="35"/>
      <c r="AI157" s="35"/>
    </row>
    <row r="158" spans="1:39" s="38" customFormat="1" x14ac:dyDescent="0.25">
      <c r="A158" s="35"/>
      <c r="B158" s="35" t="str">
        <f t="shared" si="1"/>
        <v>0.3 Gestione economica, finanziaria, programmazione e provveditorato</v>
      </c>
      <c r="C158" s="35"/>
      <c r="D158" s="35"/>
      <c r="E158" s="35"/>
      <c r="F158" s="35"/>
      <c r="G158" s="35"/>
      <c r="H158" s="35"/>
      <c r="I158" s="35"/>
      <c r="J158" s="35"/>
      <c r="K158" s="35"/>
      <c r="L158" s="35"/>
      <c r="M158" s="35"/>
      <c r="N158" s="35"/>
      <c r="O158" s="35"/>
      <c r="P158" s="35"/>
      <c r="Q158" s="35"/>
      <c r="R158" s="35"/>
      <c r="S158" s="35"/>
      <c r="T158" s="35"/>
      <c r="U158" s="35"/>
      <c r="V158" s="35"/>
      <c r="W158" s="35"/>
      <c r="X158" s="35"/>
      <c r="Y158" s="35"/>
      <c r="Z158" s="35"/>
      <c r="AA158" s="35"/>
      <c r="AB158" s="36" t="s">
        <v>68</v>
      </c>
      <c r="AC158" s="35" t="s">
        <v>115</v>
      </c>
      <c r="AD158" s="35"/>
      <c r="AE158" s="35"/>
      <c r="AF158" s="35"/>
      <c r="AG158" s="35"/>
      <c r="AH158" s="35"/>
      <c r="AI158" s="35"/>
    </row>
    <row r="159" spans="1:39" s="38" customFormat="1" x14ac:dyDescent="0.25">
      <c r="A159" s="35"/>
      <c r="B159" s="35" t="str">
        <f t="shared" si="1"/>
        <v>0.4 Gestione delle entrate tributarie e servizi fiscal</v>
      </c>
      <c r="C159" s="35"/>
      <c r="D159" s="35"/>
      <c r="E159" s="35"/>
      <c r="F159" s="35"/>
      <c r="G159" s="35"/>
      <c r="H159" s="35"/>
      <c r="I159" s="35"/>
      <c r="J159" s="35"/>
      <c r="K159" s="35"/>
      <c r="L159" s="35"/>
      <c r="M159" s="35"/>
      <c r="N159" s="35"/>
      <c r="O159" s="35"/>
      <c r="P159" s="35"/>
      <c r="Q159" s="35"/>
      <c r="R159" s="35"/>
      <c r="S159" s="35"/>
      <c r="T159" s="35"/>
      <c r="U159" s="35"/>
      <c r="V159" s="35"/>
      <c r="W159" s="35"/>
      <c r="X159" s="35"/>
      <c r="Y159" s="35"/>
      <c r="Z159" s="35"/>
      <c r="AA159" s="35"/>
      <c r="AB159" s="36" t="s">
        <v>70</v>
      </c>
      <c r="AC159" s="35" t="s">
        <v>116</v>
      </c>
      <c r="AD159" s="35"/>
      <c r="AE159" s="35"/>
      <c r="AF159" s="35"/>
      <c r="AG159" s="35"/>
      <c r="AH159" s="35"/>
      <c r="AI159" s="35"/>
    </row>
    <row r="160" spans="1:39" s="38" customFormat="1" x14ac:dyDescent="0.25">
      <c r="A160" s="35"/>
      <c r="B160" s="35" t="str">
        <f t="shared" si="1"/>
        <v>0.5 Gestione dei beni demaniali e patrimo</v>
      </c>
      <c r="C160" s="35"/>
      <c r="D160" s="35"/>
      <c r="E160" s="35"/>
      <c r="F160" s="35"/>
      <c r="G160" s="35"/>
      <c r="H160" s="35"/>
      <c r="I160" s="35"/>
      <c r="J160" s="35"/>
      <c r="K160" s="35"/>
      <c r="L160" s="35"/>
      <c r="M160" s="35"/>
      <c r="N160" s="35"/>
      <c r="O160" s="35"/>
      <c r="P160" s="35"/>
      <c r="Q160" s="35"/>
      <c r="R160" s="35"/>
      <c r="S160" s="35"/>
      <c r="T160" s="35"/>
      <c r="U160" s="35"/>
      <c r="V160" s="35"/>
      <c r="W160" s="35"/>
      <c r="X160" s="35"/>
      <c r="Y160" s="35"/>
      <c r="Z160" s="35"/>
      <c r="AA160" s="35"/>
      <c r="AB160" s="36" t="s">
        <v>72</v>
      </c>
      <c r="AC160" s="35" t="s">
        <v>117</v>
      </c>
      <c r="AD160" s="35"/>
      <c r="AE160" s="35"/>
      <c r="AF160" s="35"/>
      <c r="AG160" s="35"/>
      <c r="AH160" s="35"/>
      <c r="AI160" s="35"/>
    </row>
    <row r="161" spans="1:35" s="38" customFormat="1" x14ac:dyDescent="0.25">
      <c r="A161" s="35"/>
      <c r="B161" s="35" t="str">
        <f t="shared" si="1"/>
        <v>0.6 Ufficio tecnico</v>
      </c>
      <c r="C161" s="35"/>
      <c r="D161" s="35"/>
      <c r="E161" s="35"/>
      <c r="F161" s="35"/>
      <c r="G161" s="35"/>
      <c r="H161" s="35"/>
      <c r="I161" s="35"/>
      <c r="J161" s="35"/>
      <c r="K161" s="35"/>
      <c r="L161" s="35"/>
      <c r="M161" s="35"/>
      <c r="N161" s="35"/>
      <c r="O161" s="35"/>
      <c r="P161" s="35"/>
      <c r="Q161" s="35"/>
      <c r="R161" s="35"/>
      <c r="S161" s="35"/>
      <c r="T161" s="35"/>
      <c r="U161" s="35"/>
      <c r="V161" s="35"/>
      <c r="W161" s="35"/>
      <c r="X161" s="35"/>
      <c r="Y161" s="35"/>
      <c r="Z161" s="35"/>
      <c r="AA161" s="35"/>
      <c r="AB161" s="36" t="s">
        <v>74</v>
      </c>
      <c r="AC161" s="35" t="s">
        <v>118</v>
      </c>
      <c r="AD161" s="35"/>
      <c r="AE161" s="35"/>
      <c r="AF161" s="35"/>
      <c r="AG161" s="35"/>
      <c r="AH161" s="35"/>
      <c r="AI161" s="35"/>
    </row>
    <row r="162" spans="1:35" s="38" customFormat="1" x14ac:dyDescent="0.25">
      <c r="A162" s="35"/>
      <c r="B162" s="35" t="str">
        <f t="shared" si="1"/>
        <v>0.7  Elezioni e consultazioni popolari - Anagrafe e stato civile</v>
      </c>
      <c r="C162" s="35"/>
      <c r="D162" s="35"/>
      <c r="E162" s="35"/>
      <c r="F162" s="35"/>
      <c r="G162" s="35"/>
      <c r="H162" s="35"/>
      <c r="I162" s="35"/>
      <c r="J162" s="35"/>
      <c r="K162" s="35"/>
      <c r="L162" s="35"/>
      <c r="M162" s="35"/>
      <c r="N162" s="35"/>
      <c r="O162" s="35"/>
      <c r="P162" s="35"/>
      <c r="Q162" s="35"/>
      <c r="R162" s="35"/>
      <c r="S162" s="35"/>
      <c r="T162" s="35"/>
      <c r="U162" s="35"/>
      <c r="V162" s="35"/>
      <c r="W162" s="35"/>
      <c r="X162" s="35"/>
      <c r="Y162" s="35"/>
      <c r="Z162" s="35"/>
      <c r="AA162" s="35"/>
      <c r="AB162" s="36" t="s">
        <v>119</v>
      </c>
      <c r="AC162" s="35" t="s">
        <v>120</v>
      </c>
      <c r="AD162" s="35"/>
      <c r="AE162" s="35"/>
      <c r="AF162" s="35"/>
      <c r="AG162" s="35"/>
      <c r="AH162" s="35"/>
      <c r="AI162" s="35"/>
    </row>
    <row r="163" spans="1:35" s="38" customFormat="1" x14ac:dyDescent="0.25">
      <c r="A163" s="35"/>
      <c r="B163" s="35" t="str">
        <f t="shared" si="1"/>
        <v>0.8 Statistica e sistemi informativi</v>
      </c>
      <c r="C163" s="35"/>
      <c r="D163" s="35"/>
      <c r="E163" s="35"/>
      <c r="F163" s="35"/>
      <c r="G163" s="35"/>
      <c r="H163" s="35"/>
      <c r="I163" s="35"/>
      <c r="J163" s="35"/>
      <c r="K163" s="35"/>
      <c r="L163" s="35"/>
      <c r="M163" s="35"/>
      <c r="N163" s="35"/>
      <c r="O163" s="35"/>
      <c r="P163" s="35"/>
      <c r="Q163" s="35"/>
      <c r="R163" s="35"/>
      <c r="S163" s="35"/>
      <c r="T163" s="35"/>
      <c r="U163" s="35"/>
      <c r="V163" s="35"/>
      <c r="W163" s="35"/>
      <c r="X163" s="35"/>
      <c r="Y163" s="35"/>
      <c r="Z163" s="35"/>
      <c r="AA163" s="35"/>
      <c r="AB163" s="36" t="s">
        <v>78</v>
      </c>
      <c r="AC163" s="35" t="s">
        <v>121</v>
      </c>
      <c r="AD163" s="35"/>
      <c r="AE163" s="35"/>
      <c r="AF163" s="35"/>
      <c r="AG163" s="35"/>
      <c r="AH163" s="35"/>
      <c r="AI163" s="35"/>
    </row>
    <row r="164" spans="1:35" s="38" customFormat="1" x14ac:dyDescent="0.25">
      <c r="A164" s="35"/>
      <c r="B164" s="35" t="str">
        <f t="shared" si="1"/>
        <v>0.9 Assistenza tecnico-amministrativa agli enti locali</v>
      </c>
      <c r="C164" s="35"/>
      <c r="D164" s="35"/>
      <c r="E164" s="35"/>
      <c r="F164" s="35"/>
      <c r="G164" s="35"/>
      <c r="H164" s="35"/>
      <c r="I164" s="35"/>
      <c r="J164" s="35"/>
      <c r="K164" s="35"/>
      <c r="L164" s="35"/>
      <c r="M164" s="35"/>
      <c r="N164" s="35"/>
      <c r="O164" s="35"/>
      <c r="P164" s="35"/>
      <c r="Q164" s="35"/>
      <c r="R164" s="35"/>
      <c r="S164" s="35"/>
      <c r="T164" s="35"/>
      <c r="U164" s="35"/>
      <c r="V164" s="35"/>
      <c r="W164" s="35"/>
      <c r="X164" s="35"/>
      <c r="Y164" s="35"/>
      <c r="Z164" s="35"/>
      <c r="AA164" s="35"/>
      <c r="AB164" s="36" t="s">
        <v>122</v>
      </c>
      <c r="AC164" s="35" t="s">
        <v>123</v>
      </c>
      <c r="AD164" s="35"/>
      <c r="AE164" s="35"/>
      <c r="AF164" s="35"/>
      <c r="AG164" s="35"/>
      <c r="AH164" s="35"/>
      <c r="AI164" s="35"/>
    </row>
    <row r="165" spans="1:35" s="38" customFormat="1" x14ac:dyDescent="0.25">
      <c r="A165" s="35"/>
      <c r="B165" s="35" t="str">
        <f t="shared" si="1"/>
        <v>10 Risorse umane</v>
      </c>
      <c r="C165" s="35"/>
      <c r="D165" s="35"/>
      <c r="E165" s="35"/>
      <c r="F165" s="35"/>
      <c r="G165" s="35"/>
      <c r="H165" s="35"/>
      <c r="I165" s="35"/>
      <c r="J165" s="35"/>
      <c r="K165" s="35"/>
      <c r="L165" s="35"/>
      <c r="M165" s="35"/>
      <c r="N165" s="35"/>
      <c r="O165" s="35"/>
      <c r="P165" s="35"/>
      <c r="Q165" s="35"/>
      <c r="R165" s="35"/>
      <c r="S165" s="35"/>
      <c r="T165" s="35"/>
      <c r="U165" s="35"/>
      <c r="V165" s="35"/>
      <c r="W165" s="35"/>
      <c r="X165" s="35"/>
      <c r="Y165" s="35"/>
      <c r="Z165" s="35"/>
      <c r="AA165" s="35"/>
      <c r="AB165" s="36" t="s">
        <v>124</v>
      </c>
      <c r="AC165" s="35" t="s">
        <v>125</v>
      </c>
      <c r="AD165" s="35"/>
      <c r="AE165" s="35"/>
      <c r="AF165" s="35"/>
      <c r="AG165" s="35"/>
      <c r="AH165" s="35"/>
      <c r="AI165" s="35"/>
    </row>
    <row r="166" spans="1:35" s="38" customFormat="1" x14ac:dyDescent="0.25">
      <c r="A166" s="35"/>
      <c r="B166" s="35" t="str">
        <f t="shared" si="1"/>
        <v>11 Altri servizi generali</v>
      </c>
      <c r="C166" s="35"/>
      <c r="D166" s="35"/>
      <c r="E166" s="35"/>
      <c r="F166" s="35"/>
      <c r="G166" s="35"/>
      <c r="H166" s="35"/>
      <c r="I166" s="35"/>
      <c r="J166" s="35"/>
      <c r="K166" s="35"/>
      <c r="L166" s="35"/>
      <c r="M166" s="35"/>
      <c r="N166" s="35"/>
      <c r="O166" s="35"/>
      <c r="P166" s="35"/>
      <c r="Q166" s="35"/>
      <c r="R166" s="35"/>
      <c r="S166" s="35"/>
      <c r="T166" s="35"/>
      <c r="U166" s="35"/>
      <c r="V166" s="35"/>
      <c r="W166" s="35"/>
      <c r="X166" s="35"/>
      <c r="Y166" s="35"/>
      <c r="Z166" s="35"/>
      <c r="AA166" s="35"/>
      <c r="AB166" s="36" t="s">
        <v>126</v>
      </c>
      <c r="AC166" s="35" t="s">
        <v>127</v>
      </c>
      <c r="AD166" s="35"/>
      <c r="AE166" s="35"/>
      <c r="AF166" s="35"/>
      <c r="AG166" s="35"/>
      <c r="AH166" s="35"/>
      <c r="AI166" s="35"/>
    </row>
    <row r="167" spans="1:35" s="38" customFormat="1" x14ac:dyDescent="0.25">
      <c r="A167" s="35"/>
      <c r="B167" s="35" t="str">
        <f t="shared" si="1"/>
        <v>0.1  Uffici giudiziari</v>
      </c>
      <c r="C167" s="35"/>
      <c r="D167" s="35"/>
      <c r="E167" s="35"/>
      <c r="F167" s="35"/>
      <c r="G167" s="35"/>
      <c r="H167" s="35"/>
      <c r="I167" s="35"/>
      <c r="J167" s="35"/>
      <c r="K167" s="35"/>
      <c r="L167" s="35"/>
      <c r="M167" s="35"/>
      <c r="N167" s="35"/>
      <c r="O167" s="35"/>
      <c r="P167" s="35"/>
      <c r="Q167" s="35"/>
      <c r="R167" s="35"/>
      <c r="S167" s="35"/>
      <c r="T167" s="35"/>
      <c r="U167" s="35"/>
      <c r="V167" s="35"/>
      <c r="W167" s="35"/>
      <c r="X167" s="35"/>
      <c r="Y167" s="35"/>
      <c r="Z167" s="35"/>
      <c r="AA167" s="35"/>
      <c r="AB167" s="36" t="s">
        <v>128</v>
      </c>
      <c r="AC167" s="35" t="s">
        <v>129</v>
      </c>
      <c r="AD167" s="35"/>
      <c r="AE167" s="35"/>
      <c r="AF167" s="35"/>
      <c r="AG167" s="35"/>
      <c r="AH167" s="35"/>
      <c r="AI167" s="35"/>
    </row>
    <row r="168" spans="1:35" s="38" customFormat="1" x14ac:dyDescent="0.25">
      <c r="A168" s="35"/>
      <c r="B168" s="35" t="str">
        <f t="shared" si="1"/>
        <v>0.2 Casa circondariale e altri servizi</v>
      </c>
      <c r="C168" s="35"/>
      <c r="D168" s="35"/>
      <c r="E168" s="35"/>
      <c r="F168" s="35"/>
      <c r="G168" s="35"/>
      <c r="H168" s="35"/>
      <c r="I168" s="35"/>
      <c r="J168" s="35"/>
      <c r="K168" s="35"/>
      <c r="L168" s="35"/>
      <c r="M168" s="35"/>
      <c r="N168" s="35"/>
      <c r="O168" s="35"/>
      <c r="P168" s="35"/>
      <c r="Q168" s="35"/>
      <c r="R168" s="35"/>
      <c r="S168" s="35"/>
      <c r="T168" s="35"/>
      <c r="U168" s="35"/>
      <c r="V168" s="35"/>
      <c r="W168" s="35"/>
      <c r="X168" s="35"/>
      <c r="Y168" s="35"/>
      <c r="Z168" s="35"/>
      <c r="AA168" s="35"/>
      <c r="AB168" s="36" t="s">
        <v>66</v>
      </c>
      <c r="AC168" s="35" t="s">
        <v>130</v>
      </c>
      <c r="AD168" s="35"/>
      <c r="AE168" s="35"/>
      <c r="AF168" s="35"/>
      <c r="AG168" s="35"/>
      <c r="AH168" s="35"/>
      <c r="AI168" s="35"/>
    </row>
    <row r="169" spans="1:35" s="38" customFormat="1" x14ac:dyDescent="0.25">
      <c r="A169" s="35"/>
      <c r="B169" s="35" t="str">
        <f t="shared" si="1"/>
        <v>0.1 Polizia locale e amministrativa</v>
      </c>
      <c r="C169" s="35"/>
      <c r="D169" s="35"/>
      <c r="E169" s="35"/>
      <c r="F169" s="35"/>
      <c r="G169" s="35"/>
      <c r="H169" s="35"/>
      <c r="I169" s="35"/>
      <c r="J169" s="35"/>
      <c r="K169" s="35"/>
      <c r="L169" s="35"/>
      <c r="M169" s="35"/>
      <c r="N169" s="35"/>
      <c r="O169" s="35"/>
      <c r="P169" s="35"/>
      <c r="Q169" s="35"/>
      <c r="R169" s="35"/>
      <c r="S169" s="35"/>
      <c r="T169" s="35"/>
      <c r="U169" s="35"/>
      <c r="V169" s="35"/>
      <c r="W169" s="35"/>
      <c r="X169" s="35"/>
      <c r="Y169" s="35"/>
      <c r="Z169" s="35"/>
      <c r="AA169" s="35"/>
      <c r="AB169" s="36" t="s">
        <v>64</v>
      </c>
      <c r="AC169" s="35" t="s">
        <v>131</v>
      </c>
      <c r="AD169" s="35"/>
      <c r="AE169" s="35"/>
      <c r="AF169" s="35"/>
      <c r="AG169" s="35"/>
      <c r="AH169" s="35"/>
      <c r="AI169" s="35"/>
    </row>
    <row r="170" spans="1:35" s="38" customFormat="1" x14ac:dyDescent="0.25">
      <c r="A170" s="35"/>
      <c r="B170" s="35" t="str">
        <f t="shared" si="1"/>
        <v>0.2 Sistema integrato di sicurezza urbana</v>
      </c>
      <c r="C170" s="35"/>
      <c r="D170" s="35"/>
      <c r="E170" s="35"/>
      <c r="F170" s="35"/>
      <c r="G170" s="35"/>
      <c r="H170" s="35"/>
      <c r="I170" s="35"/>
      <c r="J170" s="35"/>
      <c r="K170" s="35"/>
      <c r="L170" s="35"/>
      <c r="M170" s="35"/>
      <c r="N170" s="35"/>
      <c r="O170" s="35"/>
      <c r="P170" s="35"/>
      <c r="Q170" s="35"/>
      <c r="R170" s="35"/>
      <c r="S170" s="35"/>
      <c r="T170" s="35"/>
      <c r="U170" s="35"/>
      <c r="V170" s="35"/>
      <c r="W170" s="35"/>
      <c r="X170" s="35"/>
      <c r="Y170" s="35"/>
      <c r="Z170" s="35"/>
      <c r="AA170" s="35"/>
      <c r="AB170" s="36" t="s">
        <v>66</v>
      </c>
      <c r="AC170" s="35" t="s">
        <v>132</v>
      </c>
      <c r="AD170" s="35"/>
      <c r="AE170" s="35"/>
      <c r="AF170" s="35"/>
      <c r="AG170" s="35"/>
      <c r="AH170" s="35"/>
      <c r="AI170" s="35"/>
    </row>
    <row r="171" spans="1:35" s="38" customFormat="1" x14ac:dyDescent="0.25">
      <c r="A171" s="35"/>
      <c r="B171" s="35" t="str">
        <f t="shared" si="1"/>
        <v>0.1 Istruzione prescolastica</v>
      </c>
      <c r="C171" s="35"/>
      <c r="D171" s="35"/>
      <c r="E171" s="35"/>
      <c r="F171" s="35"/>
      <c r="G171" s="35"/>
      <c r="H171" s="35"/>
      <c r="I171" s="35"/>
      <c r="J171" s="35"/>
      <c r="K171" s="35"/>
      <c r="L171" s="35"/>
      <c r="M171" s="35"/>
      <c r="N171" s="35"/>
      <c r="O171" s="35"/>
      <c r="P171" s="35"/>
      <c r="Q171" s="35"/>
      <c r="R171" s="35"/>
      <c r="S171" s="35"/>
      <c r="T171" s="35"/>
      <c r="U171" s="35"/>
      <c r="V171" s="35"/>
      <c r="W171" s="35"/>
      <c r="X171" s="35"/>
      <c r="Y171" s="35"/>
      <c r="Z171" s="35"/>
      <c r="AA171" s="35"/>
      <c r="AB171" s="36" t="s">
        <v>64</v>
      </c>
      <c r="AC171" s="35" t="s">
        <v>133</v>
      </c>
      <c r="AD171" s="35"/>
      <c r="AE171" s="35"/>
      <c r="AF171" s="35"/>
      <c r="AG171" s="35"/>
      <c r="AH171" s="35"/>
      <c r="AI171" s="35"/>
    </row>
    <row r="172" spans="1:35" s="38" customFormat="1" x14ac:dyDescent="0.25">
      <c r="A172" s="35"/>
      <c r="B172" s="35" t="str">
        <f t="shared" si="1"/>
        <v>0.2 Altri ordini di istruzione non universitaria</v>
      </c>
      <c r="C172" s="35"/>
      <c r="D172" s="35"/>
      <c r="E172" s="35"/>
      <c r="F172" s="35"/>
      <c r="G172" s="35"/>
      <c r="H172" s="35"/>
      <c r="I172" s="35"/>
      <c r="J172" s="35"/>
      <c r="K172" s="35"/>
      <c r="L172" s="35"/>
      <c r="M172" s="35"/>
      <c r="N172" s="35"/>
      <c r="O172" s="35"/>
      <c r="P172" s="35"/>
      <c r="Q172" s="35"/>
      <c r="R172" s="35"/>
      <c r="S172" s="35"/>
      <c r="T172" s="35"/>
      <c r="U172" s="35"/>
      <c r="V172" s="35"/>
      <c r="W172" s="35"/>
      <c r="X172" s="35"/>
      <c r="Y172" s="35"/>
      <c r="Z172" s="35"/>
      <c r="AA172" s="35"/>
      <c r="AB172" s="36" t="s">
        <v>66</v>
      </c>
      <c r="AC172" s="35" t="s">
        <v>134</v>
      </c>
      <c r="AD172" s="35"/>
      <c r="AE172" s="35"/>
      <c r="AF172" s="35"/>
      <c r="AG172" s="35"/>
      <c r="AH172" s="35"/>
      <c r="AI172" s="35"/>
    </row>
    <row r="173" spans="1:35" s="38" customFormat="1" x14ac:dyDescent="0.25">
      <c r="A173" s="35"/>
      <c r="B173" s="35" t="str">
        <f t="shared" si="1"/>
        <v>0.4 Istruzione universitaria</v>
      </c>
      <c r="C173" s="35"/>
      <c r="D173" s="35"/>
      <c r="E173" s="35"/>
      <c r="F173" s="35"/>
      <c r="G173" s="35"/>
      <c r="H173" s="35"/>
      <c r="I173" s="35"/>
      <c r="J173" s="35"/>
      <c r="K173" s="35"/>
      <c r="L173" s="35"/>
      <c r="M173" s="35"/>
      <c r="N173" s="35"/>
      <c r="O173" s="35"/>
      <c r="P173" s="35"/>
      <c r="Q173" s="35"/>
      <c r="R173" s="35"/>
      <c r="S173" s="35"/>
      <c r="T173" s="35"/>
      <c r="U173" s="35"/>
      <c r="V173" s="35"/>
      <c r="W173" s="35"/>
      <c r="X173" s="35"/>
      <c r="Y173" s="35"/>
      <c r="Z173" s="35"/>
      <c r="AA173" s="35"/>
      <c r="AB173" s="36" t="s">
        <v>70</v>
      </c>
      <c r="AC173" s="35" t="s">
        <v>135</v>
      </c>
      <c r="AD173" s="35"/>
      <c r="AE173" s="35"/>
      <c r="AF173" s="35"/>
      <c r="AG173" s="35"/>
      <c r="AH173" s="35"/>
      <c r="AI173" s="35"/>
    </row>
    <row r="174" spans="1:35" s="38" customFormat="1" x14ac:dyDescent="0.25">
      <c r="A174" s="35"/>
      <c r="B174" s="35" t="str">
        <f t="shared" si="1"/>
        <v>0.5 Istruzione tecnica superiore</v>
      </c>
      <c r="C174" s="35"/>
      <c r="D174" s="35"/>
      <c r="E174" s="35"/>
      <c r="F174" s="35"/>
      <c r="G174" s="35"/>
      <c r="H174" s="35"/>
      <c r="I174" s="35"/>
      <c r="J174" s="35"/>
      <c r="K174" s="35"/>
      <c r="L174" s="35"/>
      <c r="M174" s="35"/>
      <c r="N174" s="35"/>
      <c r="O174" s="35"/>
      <c r="P174" s="35"/>
      <c r="Q174" s="35"/>
      <c r="R174" s="35"/>
      <c r="S174" s="35"/>
      <c r="T174" s="35"/>
      <c r="U174" s="35"/>
      <c r="V174" s="35"/>
      <c r="W174" s="35"/>
      <c r="X174" s="35"/>
      <c r="Y174" s="35"/>
      <c r="Z174" s="35"/>
      <c r="AA174" s="35"/>
      <c r="AB174" s="36" t="s">
        <v>72</v>
      </c>
      <c r="AC174" s="35" t="s">
        <v>136</v>
      </c>
      <c r="AD174" s="35"/>
      <c r="AE174" s="35"/>
      <c r="AF174" s="35"/>
      <c r="AG174" s="35"/>
      <c r="AH174" s="35"/>
      <c r="AI174" s="35"/>
    </row>
    <row r="175" spans="1:35" s="38" customFormat="1" x14ac:dyDescent="0.25">
      <c r="A175" s="35"/>
      <c r="B175" s="35" t="str">
        <f t="shared" si="1"/>
        <v>0.6 Servizi ausiliari all’istruzione</v>
      </c>
      <c r="C175" s="35"/>
      <c r="D175" s="35"/>
      <c r="E175" s="35"/>
      <c r="F175" s="35"/>
      <c r="G175" s="35"/>
      <c r="H175" s="35"/>
      <c r="I175" s="35"/>
      <c r="J175" s="35"/>
      <c r="K175" s="35"/>
      <c r="L175" s="35"/>
      <c r="M175" s="35"/>
      <c r="N175" s="35"/>
      <c r="O175" s="35"/>
      <c r="P175" s="35"/>
      <c r="Q175" s="35"/>
      <c r="R175" s="35"/>
      <c r="S175" s="35"/>
      <c r="T175" s="35"/>
      <c r="U175" s="35"/>
      <c r="V175" s="35"/>
      <c r="W175" s="35"/>
      <c r="X175" s="35"/>
      <c r="Y175" s="35"/>
      <c r="Z175" s="35"/>
      <c r="AA175" s="35"/>
      <c r="AB175" s="36" t="s">
        <v>74</v>
      </c>
      <c r="AC175" s="35" t="s">
        <v>137</v>
      </c>
      <c r="AD175" s="35"/>
      <c r="AE175" s="35"/>
      <c r="AF175" s="35"/>
      <c r="AG175" s="35"/>
      <c r="AH175" s="35"/>
      <c r="AI175" s="35"/>
    </row>
    <row r="176" spans="1:35" s="38" customFormat="1" x14ac:dyDescent="0.25">
      <c r="A176" s="35"/>
      <c r="B176" s="35" t="str">
        <f t="shared" si="1"/>
        <v>0.7  Diritto allo studio</v>
      </c>
      <c r="C176" s="35"/>
      <c r="D176" s="35"/>
      <c r="E176" s="35"/>
      <c r="F176" s="35"/>
      <c r="G176" s="35"/>
      <c r="H176" s="35"/>
      <c r="I176" s="35"/>
      <c r="J176" s="35"/>
      <c r="K176" s="35"/>
      <c r="L176" s="35"/>
      <c r="M176" s="35"/>
      <c r="N176" s="35"/>
      <c r="O176" s="35"/>
      <c r="P176" s="35"/>
      <c r="Q176" s="35"/>
      <c r="R176" s="35"/>
      <c r="S176" s="35"/>
      <c r="T176" s="35"/>
      <c r="U176" s="35"/>
      <c r="V176" s="35"/>
      <c r="W176" s="35"/>
      <c r="X176" s="35"/>
      <c r="Y176" s="35"/>
      <c r="Z176" s="35"/>
      <c r="AA176" s="35"/>
      <c r="AB176" s="36" t="s">
        <v>119</v>
      </c>
      <c r="AC176" s="35" t="s">
        <v>138</v>
      </c>
      <c r="AD176" s="35"/>
      <c r="AE176" s="35"/>
      <c r="AF176" s="35"/>
      <c r="AG176" s="35"/>
      <c r="AH176" s="35"/>
      <c r="AI176" s="35"/>
    </row>
    <row r="177" spans="1:35" s="38" customFormat="1" x14ac:dyDescent="0.25">
      <c r="A177" s="35"/>
      <c r="B177" s="35" t="str">
        <f t="shared" si="1"/>
        <v>0.1 Valorizzazione dei beni di interesse storico</v>
      </c>
      <c r="C177" s="35"/>
      <c r="D177" s="35"/>
      <c r="E177" s="35"/>
      <c r="F177" s="35"/>
      <c r="G177" s="35"/>
      <c r="H177" s="35"/>
      <c r="I177" s="35"/>
      <c r="J177" s="35"/>
      <c r="K177" s="35"/>
      <c r="L177" s="35"/>
      <c r="M177" s="35"/>
      <c r="N177" s="35"/>
      <c r="O177" s="35"/>
      <c r="P177" s="35"/>
      <c r="Q177" s="35"/>
      <c r="R177" s="35"/>
      <c r="S177" s="35"/>
      <c r="T177" s="35"/>
      <c r="U177" s="35"/>
      <c r="V177" s="35"/>
      <c r="W177" s="35"/>
      <c r="X177" s="35"/>
      <c r="Y177" s="35"/>
      <c r="Z177" s="35"/>
      <c r="AA177" s="35"/>
      <c r="AB177" s="36" t="s">
        <v>64</v>
      </c>
      <c r="AC177" s="35" t="s">
        <v>139</v>
      </c>
      <c r="AD177" s="35"/>
      <c r="AE177" s="35"/>
      <c r="AF177" s="35"/>
      <c r="AG177" s="35"/>
      <c r="AH177" s="35"/>
      <c r="AI177" s="35"/>
    </row>
    <row r="178" spans="1:35" s="38" customFormat="1" x14ac:dyDescent="0.25">
      <c r="A178" s="35"/>
      <c r="B178" s="35" t="str">
        <f t="shared" si="1"/>
        <v>0.2 Attività culturali e interventi diversi nel settore culturale</v>
      </c>
      <c r="C178" s="35"/>
      <c r="D178" s="35"/>
      <c r="E178" s="35"/>
      <c r="F178" s="35"/>
      <c r="G178" s="35"/>
      <c r="H178" s="35"/>
      <c r="I178" s="35"/>
      <c r="J178" s="35"/>
      <c r="K178" s="35"/>
      <c r="L178" s="35"/>
      <c r="M178" s="35"/>
      <c r="N178" s="35"/>
      <c r="O178" s="35"/>
      <c r="P178" s="35"/>
      <c r="Q178" s="35"/>
      <c r="R178" s="35"/>
      <c r="S178" s="35"/>
      <c r="T178" s="35"/>
      <c r="U178" s="35"/>
      <c r="V178" s="35"/>
      <c r="W178" s="35"/>
      <c r="X178" s="35"/>
      <c r="Y178" s="35"/>
      <c r="Z178" s="35"/>
      <c r="AA178" s="35"/>
      <c r="AB178" s="36" t="s">
        <v>66</v>
      </c>
      <c r="AC178" s="35" t="s">
        <v>140</v>
      </c>
      <c r="AD178" s="35"/>
      <c r="AE178" s="35"/>
      <c r="AF178" s="35"/>
      <c r="AG178" s="35"/>
      <c r="AH178" s="35"/>
      <c r="AI178" s="35"/>
    </row>
    <row r="179" spans="1:35" s="38" customFormat="1" x14ac:dyDescent="0.25">
      <c r="A179" s="35"/>
      <c r="B179" s="35" t="str">
        <f t="shared" si="1"/>
        <v>0.1 Sport e tempo libero</v>
      </c>
      <c r="C179" s="35"/>
      <c r="D179" s="35"/>
      <c r="E179" s="35"/>
      <c r="F179" s="35"/>
      <c r="G179" s="35"/>
      <c r="H179" s="35"/>
      <c r="I179" s="35"/>
      <c r="J179" s="35"/>
      <c r="K179" s="35"/>
      <c r="L179" s="35"/>
      <c r="M179" s="35"/>
      <c r="N179" s="35"/>
      <c r="O179" s="35"/>
      <c r="P179" s="35"/>
      <c r="Q179" s="35"/>
      <c r="R179" s="35"/>
      <c r="S179" s="35"/>
      <c r="T179" s="35"/>
      <c r="U179" s="35"/>
      <c r="V179" s="35"/>
      <c r="W179" s="35"/>
      <c r="X179" s="35"/>
      <c r="Y179" s="35"/>
      <c r="Z179" s="35"/>
      <c r="AA179" s="35"/>
      <c r="AB179" s="36" t="s">
        <v>64</v>
      </c>
      <c r="AC179" s="35" t="s">
        <v>141</v>
      </c>
      <c r="AD179" s="35"/>
      <c r="AE179" s="35"/>
      <c r="AF179" s="35"/>
      <c r="AG179" s="35"/>
      <c r="AH179" s="35"/>
      <c r="AI179" s="35"/>
    </row>
    <row r="180" spans="1:35" s="38" customFormat="1" x14ac:dyDescent="0.25">
      <c r="A180" s="35"/>
      <c r="B180" s="35" t="str">
        <f t="shared" si="1"/>
        <v>0.2 Giovani</v>
      </c>
      <c r="C180" s="35"/>
      <c r="D180" s="35"/>
      <c r="E180" s="35"/>
      <c r="F180" s="35"/>
      <c r="G180" s="35"/>
      <c r="H180" s="35"/>
      <c r="I180" s="35"/>
      <c r="J180" s="35"/>
      <c r="K180" s="35"/>
      <c r="L180" s="35"/>
      <c r="M180" s="35"/>
      <c r="N180" s="35"/>
      <c r="O180" s="35"/>
      <c r="P180" s="35"/>
      <c r="Q180" s="35"/>
      <c r="R180" s="35"/>
      <c r="S180" s="35"/>
      <c r="T180" s="35"/>
      <c r="U180" s="35"/>
      <c r="V180" s="35"/>
      <c r="W180" s="35"/>
      <c r="X180" s="35"/>
      <c r="Y180" s="35"/>
      <c r="Z180" s="35"/>
      <c r="AA180" s="35"/>
      <c r="AB180" s="36" t="s">
        <v>66</v>
      </c>
      <c r="AC180" s="35" t="s">
        <v>142</v>
      </c>
      <c r="AD180" s="35"/>
      <c r="AE180" s="35"/>
      <c r="AF180" s="35"/>
      <c r="AG180" s="35"/>
      <c r="AH180" s="35"/>
      <c r="AI180" s="35"/>
    </row>
    <row r="181" spans="1:35" s="38" customFormat="1" x14ac:dyDescent="0.25">
      <c r="A181" s="35"/>
      <c r="B181" s="35" t="str">
        <f t="shared" si="1"/>
        <v>0.1 Sviluppo e valorizzazione del turismo</v>
      </c>
      <c r="C181" s="35"/>
      <c r="D181" s="35"/>
      <c r="E181" s="35"/>
      <c r="F181" s="35"/>
      <c r="G181" s="35"/>
      <c r="H181" s="35"/>
      <c r="I181" s="35"/>
      <c r="J181" s="35"/>
      <c r="K181" s="35"/>
      <c r="L181" s="35"/>
      <c r="M181" s="35"/>
      <c r="N181" s="35"/>
      <c r="O181" s="35"/>
      <c r="P181" s="35"/>
      <c r="Q181" s="35"/>
      <c r="R181" s="35"/>
      <c r="S181" s="35"/>
      <c r="T181" s="35"/>
      <c r="U181" s="35"/>
      <c r="V181" s="35"/>
      <c r="W181" s="35"/>
      <c r="X181" s="35"/>
      <c r="Y181" s="35"/>
      <c r="Z181" s="35"/>
      <c r="AA181" s="35"/>
      <c r="AB181" s="36" t="s">
        <v>64</v>
      </c>
      <c r="AC181" s="35" t="s">
        <v>143</v>
      </c>
      <c r="AD181" s="35"/>
      <c r="AE181" s="35"/>
      <c r="AF181" s="35"/>
      <c r="AG181" s="35"/>
      <c r="AH181" s="35"/>
      <c r="AI181" s="35"/>
    </row>
    <row r="182" spans="1:35" s="38" customFormat="1" x14ac:dyDescent="0.25">
      <c r="A182" s="35"/>
      <c r="B182" s="35" t="str">
        <f t="shared" si="1"/>
        <v>0.1  Urbanistica e assetto del territorio</v>
      </c>
      <c r="C182" s="35"/>
      <c r="D182" s="35"/>
      <c r="E182" s="35"/>
      <c r="F182" s="35"/>
      <c r="G182" s="35"/>
      <c r="H182" s="35"/>
      <c r="I182" s="35"/>
      <c r="J182" s="35"/>
      <c r="K182" s="35"/>
      <c r="L182" s="35"/>
      <c r="M182" s="35"/>
      <c r="N182" s="35"/>
      <c r="O182" s="35"/>
      <c r="P182" s="35"/>
      <c r="Q182" s="35"/>
      <c r="R182" s="35"/>
      <c r="S182" s="35"/>
      <c r="T182" s="35"/>
      <c r="U182" s="35"/>
      <c r="V182" s="35"/>
      <c r="W182" s="35"/>
      <c r="X182" s="35"/>
      <c r="Y182" s="35"/>
      <c r="Z182" s="35"/>
      <c r="AA182" s="35"/>
      <c r="AB182" s="36" t="s">
        <v>128</v>
      </c>
      <c r="AC182" s="35" t="s">
        <v>144</v>
      </c>
      <c r="AD182" s="35"/>
      <c r="AE182" s="35"/>
      <c r="AF182" s="35"/>
      <c r="AG182" s="35"/>
      <c r="AH182" s="35"/>
      <c r="AI182" s="35"/>
    </row>
    <row r="183" spans="1:35" s="38" customFormat="1" x14ac:dyDescent="0.25">
      <c r="A183" s="35"/>
      <c r="B183" s="35" t="str">
        <f t="shared" si="1"/>
        <v>0.2 Edilizia residenziale pubblica e locale e piani di edilizia economico-popolare</v>
      </c>
      <c r="C183" s="35"/>
      <c r="D183" s="35"/>
      <c r="E183" s="35"/>
      <c r="F183" s="35"/>
      <c r="G183" s="35"/>
      <c r="H183" s="35"/>
      <c r="I183" s="35"/>
      <c r="J183" s="35"/>
      <c r="K183" s="35"/>
      <c r="L183" s="35"/>
      <c r="M183" s="35"/>
      <c r="N183" s="35"/>
      <c r="O183" s="35"/>
      <c r="P183" s="35"/>
      <c r="Q183" s="35"/>
      <c r="R183" s="35"/>
      <c r="S183" s="35"/>
      <c r="T183" s="35"/>
      <c r="U183" s="35"/>
      <c r="V183" s="35"/>
      <c r="W183" s="35"/>
      <c r="X183" s="35"/>
      <c r="Y183" s="35"/>
      <c r="Z183" s="35"/>
      <c r="AA183" s="35"/>
      <c r="AB183" s="36" t="s">
        <v>66</v>
      </c>
      <c r="AC183" s="35" t="s">
        <v>145</v>
      </c>
      <c r="AD183" s="35"/>
      <c r="AE183" s="35"/>
      <c r="AF183" s="35"/>
      <c r="AG183" s="35"/>
      <c r="AH183" s="35"/>
      <c r="AI183" s="35"/>
    </row>
    <row r="184" spans="1:35" s="38" customFormat="1" x14ac:dyDescent="0.25">
      <c r="A184" s="35"/>
      <c r="B184" s="35" t="str">
        <f t="shared" si="1"/>
        <v>0.1 Difesa del suolo</v>
      </c>
      <c r="C184" s="35"/>
      <c r="D184" s="35"/>
      <c r="E184" s="35"/>
      <c r="F184" s="35"/>
      <c r="G184" s="35"/>
      <c r="H184" s="35"/>
      <c r="I184" s="35"/>
      <c r="J184" s="35"/>
      <c r="K184" s="35"/>
      <c r="L184" s="35"/>
      <c r="M184" s="35"/>
      <c r="N184" s="35"/>
      <c r="O184" s="35"/>
      <c r="P184" s="35"/>
      <c r="Q184" s="35"/>
      <c r="R184" s="35"/>
      <c r="S184" s="35"/>
      <c r="T184" s="35"/>
      <c r="U184" s="35"/>
      <c r="V184" s="35"/>
      <c r="W184" s="35"/>
      <c r="X184" s="35"/>
      <c r="Y184" s="35"/>
      <c r="Z184" s="35"/>
      <c r="AA184" s="35"/>
      <c r="AB184" s="36" t="s">
        <v>64</v>
      </c>
      <c r="AC184" s="35" t="s">
        <v>146</v>
      </c>
      <c r="AD184" s="35"/>
      <c r="AE184" s="35"/>
      <c r="AF184" s="35"/>
      <c r="AG184" s="35"/>
      <c r="AH184" s="35"/>
      <c r="AI184" s="35"/>
    </row>
    <row r="185" spans="1:35" s="38" customFormat="1" x14ac:dyDescent="0.25">
      <c r="A185" s="35"/>
      <c r="B185" s="35" t="str">
        <f t="shared" si="1"/>
        <v>0.2 Tutela, valorizzazione e recupero ambientale</v>
      </c>
      <c r="C185" s="35"/>
      <c r="D185" s="35"/>
      <c r="E185" s="35"/>
      <c r="F185" s="35"/>
      <c r="G185" s="35"/>
      <c r="H185" s="35"/>
      <c r="I185" s="35"/>
      <c r="J185" s="35"/>
      <c r="K185" s="35"/>
      <c r="L185" s="35"/>
      <c r="M185" s="35"/>
      <c r="N185" s="35"/>
      <c r="O185" s="35"/>
      <c r="P185" s="35"/>
      <c r="Q185" s="35"/>
      <c r="R185" s="35"/>
      <c r="S185" s="35"/>
      <c r="T185" s="35"/>
      <c r="U185" s="35"/>
      <c r="V185" s="35"/>
      <c r="W185" s="35"/>
      <c r="X185" s="35"/>
      <c r="Y185" s="35"/>
      <c r="Z185" s="35"/>
      <c r="AA185" s="35"/>
      <c r="AB185" s="36" t="s">
        <v>66</v>
      </c>
      <c r="AC185" s="35" t="s">
        <v>147</v>
      </c>
      <c r="AD185" s="35"/>
      <c r="AE185" s="35"/>
      <c r="AF185" s="35"/>
      <c r="AG185" s="35"/>
      <c r="AH185" s="35"/>
      <c r="AI185" s="35"/>
    </row>
    <row r="186" spans="1:35" s="38" customFormat="1" x14ac:dyDescent="0.25">
      <c r="A186" s="35"/>
      <c r="B186" s="35" t="str">
        <f t="shared" si="1"/>
        <v>0.3 Rifiuti</v>
      </c>
      <c r="C186" s="35"/>
      <c r="D186" s="35"/>
      <c r="E186" s="35"/>
      <c r="F186" s="35"/>
      <c r="G186" s="35"/>
      <c r="H186" s="35"/>
      <c r="I186" s="35"/>
      <c r="J186" s="35"/>
      <c r="K186" s="35"/>
      <c r="L186" s="35"/>
      <c r="M186" s="35"/>
      <c r="N186" s="35"/>
      <c r="O186" s="35"/>
      <c r="P186" s="35"/>
      <c r="Q186" s="35"/>
      <c r="R186" s="35"/>
      <c r="S186" s="35"/>
      <c r="T186" s="35"/>
      <c r="U186" s="35"/>
      <c r="V186" s="35"/>
      <c r="W186" s="35"/>
      <c r="X186" s="35"/>
      <c r="Y186" s="35"/>
      <c r="Z186" s="35"/>
      <c r="AA186" s="35"/>
      <c r="AB186" s="36" t="s">
        <v>68</v>
      </c>
      <c r="AC186" s="35" t="s">
        <v>148</v>
      </c>
      <c r="AD186" s="35"/>
      <c r="AE186" s="35"/>
      <c r="AF186" s="35"/>
      <c r="AG186" s="35"/>
      <c r="AH186" s="35"/>
      <c r="AI186" s="35"/>
    </row>
    <row r="187" spans="1:35" s="38" customFormat="1" x14ac:dyDescent="0.25">
      <c r="A187" s="35"/>
      <c r="B187" s="35" t="str">
        <f t="shared" si="1"/>
        <v>0.4 Servizio idrico integrato</v>
      </c>
      <c r="C187" s="35"/>
      <c r="D187" s="35"/>
      <c r="E187" s="35"/>
      <c r="F187" s="35"/>
      <c r="G187" s="35"/>
      <c r="H187" s="35"/>
      <c r="I187" s="35"/>
      <c r="J187" s="35"/>
      <c r="K187" s="35"/>
      <c r="L187" s="35"/>
      <c r="M187" s="35"/>
      <c r="N187" s="35"/>
      <c r="O187" s="35"/>
      <c r="P187" s="35"/>
      <c r="Q187" s="35"/>
      <c r="R187" s="35"/>
      <c r="S187" s="35"/>
      <c r="T187" s="35"/>
      <c r="U187" s="35"/>
      <c r="V187" s="35"/>
      <c r="W187" s="35"/>
      <c r="X187" s="35"/>
      <c r="Y187" s="35"/>
      <c r="Z187" s="35"/>
      <c r="AA187" s="35"/>
      <c r="AB187" s="36" t="s">
        <v>70</v>
      </c>
      <c r="AC187" s="35" t="s">
        <v>149</v>
      </c>
      <c r="AD187" s="35"/>
      <c r="AE187" s="35"/>
      <c r="AF187" s="35"/>
      <c r="AG187" s="35"/>
      <c r="AH187" s="35"/>
      <c r="AI187" s="35"/>
    </row>
    <row r="188" spans="1:35" s="38" customFormat="1" x14ac:dyDescent="0.25">
      <c r="A188" s="35"/>
      <c r="B188" s="35" t="str">
        <f t="shared" si="1"/>
        <v>0.5 Aree protette, parchi naturali, protezione naturalistica e forestazione</v>
      </c>
      <c r="C188" s="35"/>
      <c r="D188" s="35"/>
      <c r="E188" s="35"/>
      <c r="F188" s="35"/>
      <c r="G188" s="35"/>
      <c r="H188" s="35"/>
      <c r="I188" s="35"/>
      <c r="J188" s="35"/>
      <c r="K188" s="35"/>
      <c r="L188" s="35"/>
      <c r="M188" s="35"/>
      <c r="N188" s="35"/>
      <c r="O188" s="35"/>
      <c r="P188" s="35"/>
      <c r="Q188" s="35"/>
      <c r="R188" s="35"/>
      <c r="S188" s="35"/>
      <c r="T188" s="35"/>
      <c r="U188" s="35"/>
      <c r="V188" s="35"/>
      <c r="W188" s="35"/>
      <c r="X188" s="35"/>
      <c r="Y188" s="35"/>
      <c r="Z188" s="35"/>
      <c r="AA188" s="35"/>
      <c r="AB188" s="36" t="s">
        <v>72</v>
      </c>
      <c r="AC188" s="35" t="s">
        <v>150</v>
      </c>
      <c r="AD188" s="35"/>
      <c r="AE188" s="35"/>
      <c r="AF188" s="35"/>
      <c r="AG188" s="35"/>
      <c r="AH188" s="35"/>
      <c r="AI188" s="35"/>
    </row>
    <row r="189" spans="1:35" s="38" customFormat="1" x14ac:dyDescent="0.25">
      <c r="A189" s="35"/>
      <c r="B189" s="35" t="str">
        <f t="shared" si="1"/>
        <v>0.6 Tutela e valorizzazione delle risorse idriche</v>
      </c>
      <c r="C189" s="35"/>
      <c r="D189" s="35"/>
      <c r="E189" s="35"/>
      <c r="F189" s="35"/>
      <c r="G189" s="35"/>
      <c r="H189" s="35"/>
      <c r="I189" s="35"/>
      <c r="J189" s="35"/>
      <c r="K189" s="35"/>
      <c r="L189" s="35"/>
      <c r="M189" s="35"/>
      <c r="N189" s="35"/>
      <c r="O189" s="35"/>
      <c r="P189" s="35"/>
      <c r="Q189" s="35"/>
      <c r="R189" s="35"/>
      <c r="S189" s="35"/>
      <c r="T189" s="35"/>
      <c r="U189" s="35"/>
      <c r="V189" s="35"/>
      <c r="W189" s="35"/>
      <c r="X189" s="35"/>
      <c r="Y189" s="35"/>
      <c r="Z189" s="35"/>
      <c r="AA189" s="35"/>
      <c r="AB189" s="36" t="s">
        <v>74</v>
      </c>
      <c r="AC189" s="35" t="s">
        <v>151</v>
      </c>
      <c r="AD189" s="35"/>
      <c r="AE189" s="35"/>
      <c r="AF189" s="35"/>
      <c r="AG189" s="35"/>
      <c r="AH189" s="35"/>
      <c r="AI189" s="35"/>
    </row>
    <row r="190" spans="1:35" s="38" customFormat="1" x14ac:dyDescent="0.25">
      <c r="A190" s="35"/>
      <c r="B190" s="35" t="str">
        <f t="shared" si="1"/>
        <v>0.7 Sviluppo sostenibile territorio montano piccoli Comuni</v>
      </c>
      <c r="C190" s="35"/>
      <c r="D190" s="35"/>
      <c r="E190" s="35"/>
      <c r="F190" s="35"/>
      <c r="G190" s="35"/>
      <c r="H190" s="35"/>
      <c r="I190" s="35"/>
      <c r="J190" s="35"/>
      <c r="K190" s="35"/>
      <c r="L190" s="35"/>
      <c r="M190" s="35"/>
      <c r="N190" s="35"/>
      <c r="O190" s="35"/>
      <c r="P190" s="35"/>
      <c r="Q190" s="35"/>
      <c r="R190" s="35"/>
      <c r="S190" s="35"/>
      <c r="T190" s="35"/>
      <c r="U190" s="35"/>
      <c r="V190" s="35"/>
      <c r="W190" s="35"/>
      <c r="X190" s="35"/>
      <c r="Y190" s="35"/>
      <c r="Z190" s="35"/>
      <c r="AA190" s="35"/>
      <c r="AB190" s="36" t="s">
        <v>76</v>
      </c>
      <c r="AC190" s="35" t="s">
        <v>152</v>
      </c>
      <c r="AD190" s="35"/>
      <c r="AE190" s="35"/>
      <c r="AF190" s="35"/>
      <c r="AG190" s="35"/>
      <c r="AH190" s="35"/>
      <c r="AI190" s="35"/>
    </row>
    <row r="191" spans="1:35" s="38" customFormat="1" x14ac:dyDescent="0.25">
      <c r="A191" s="35"/>
      <c r="B191" s="35" t="str">
        <f t="shared" si="1"/>
        <v>0.8 Qualità dell'aria e riduzione dell'inquinamento</v>
      </c>
      <c r="C191" s="35"/>
      <c r="D191" s="35"/>
      <c r="E191" s="35"/>
      <c r="F191" s="35"/>
      <c r="G191" s="35"/>
      <c r="H191" s="35"/>
      <c r="I191" s="35"/>
      <c r="J191" s="35"/>
      <c r="K191" s="35"/>
      <c r="L191" s="35"/>
      <c r="M191" s="35"/>
      <c r="N191" s="35"/>
      <c r="O191" s="35"/>
      <c r="P191" s="35"/>
      <c r="Q191" s="35"/>
      <c r="R191" s="35"/>
      <c r="S191" s="35"/>
      <c r="T191" s="35"/>
      <c r="U191" s="35"/>
      <c r="V191" s="35"/>
      <c r="W191" s="35"/>
      <c r="X191" s="35"/>
      <c r="Y191" s="35"/>
      <c r="Z191" s="35"/>
      <c r="AA191" s="35"/>
      <c r="AB191" s="36" t="s">
        <v>78</v>
      </c>
      <c r="AC191" s="35" t="s">
        <v>153</v>
      </c>
      <c r="AD191" s="35"/>
      <c r="AE191" s="35"/>
      <c r="AF191" s="35"/>
      <c r="AG191" s="35"/>
      <c r="AH191" s="35"/>
      <c r="AI191" s="35"/>
    </row>
    <row r="192" spans="1:35" s="38" customFormat="1" x14ac:dyDescent="0.25">
      <c r="A192" s="35"/>
      <c r="B192" s="35" t="str">
        <f t="shared" si="1"/>
        <v>0.1 Trasporto ferroviario</v>
      </c>
      <c r="C192" s="35"/>
      <c r="D192" s="35"/>
      <c r="E192" s="35"/>
      <c r="F192" s="35"/>
      <c r="G192" s="35"/>
      <c r="H192" s="35"/>
      <c r="I192" s="35"/>
      <c r="J192" s="35"/>
      <c r="K192" s="35"/>
      <c r="L192" s="35"/>
      <c r="M192" s="35"/>
      <c r="N192" s="35"/>
      <c r="O192" s="35"/>
      <c r="P192" s="35"/>
      <c r="Q192" s="35"/>
      <c r="R192" s="35"/>
      <c r="S192" s="35"/>
      <c r="T192" s="35"/>
      <c r="U192" s="35"/>
      <c r="V192" s="35"/>
      <c r="W192" s="35"/>
      <c r="X192" s="35"/>
      <c r="Y192" s="35"/>
      <c r="Z192" s="35"/>
      <c r="AA192" s="35"/>
      <c r="AB192" s="36" t="s">
        <v>64</v>
      </c>
      <c r="AC192" s="35" t="s">
        <v>154</v>
      </c>
      <c r="AD192" s="35"/>
      <c r="AE192" s="35"/>
      <c r="AF192" s="35"/>
      <c r="AG192" s="35"/>
      <c r="AH192" s="35"/>
      <c r="AI192" s="35"/>
    </row>
    <row r="193" spans="1:35" s="38" customFormat="1" x14ac:dyDescent="0.25">
      <c r="A193" s="35"/>
      <c r="B193" s="35" t="str">
        <f t="shared" si="1"/>
        <v>0.2 Trasporto pubblico locale</v>
      </c>
      <c r="C193" s="35"/>
      <c r="D193" s="35"/>
      <c r="E193" s="35"/>
      <c r="F193" s="35"/>
      <c r="G193" s="35"/>
      <c r="H193" s="35"/>
      <c r="I193" s="35"/>
      <c r="J193" s="35"/>
      <c r="K193" s="35"/>
      <c r="L193" s="35"/>
      <c r="M193" s="35"/>
      <c r="N193" s="35"/>
      <c r="O193" s="35"/>
      <c r="P193" s="35"/>
      <c r="Q193" s="35"/>
      <c r="R193" s="35"/>
      <c r="S193" s="35"/>
      <c r="T193" s="35"/>
      <c r="U193" s="35"/>
      <c r="V193" s="35"/>
      <c r="W193" s="35"/>
      <c r="X193" s="35"/>
      <c r="Y193" s="35"/>
      <c r="Z193" s="35"/>
      <c r="AA193" s="35"/>
      <c r="AB193" s="36" t="s">
        <v>66</v>
      </c>
      <c r="AC193" s="35" t="s">
        <v>155</v>
      </c>
      <c r="AD193" s="35"/>
      <c r="AE193" s="35"/>
      <c r="AF193" s="35"/>
      <c r="AG193" s="35"/>
      <c r="AH193" s="35"/>
      <c r="AI193" s="35"/>
    </row>
    <row r="194" spans="1:35" s="38" customFormat="1" x14ac:dyDescent="0.25">
      <c r="A194" s="35"/>
      <c r="B194" s="35" t="str">
        <f t="shared" si="1"/>
        <v>0.3 Trasporto per vie d'acqua</v>
      </c>
      <c r="C194" s="35"/>
      <c r="D194" s="35"/>
      <c r="E194" s="35"/>
      <c r="F194" s="35"/>
      <c r="G194" s="35"/>
      <c r="H194" s="35"/>
      <c r="I194" s="35"/>
      <c r="J194" s="35"/>
      <c r="K194" s="35"/>
      <c r="L194" s="35"/>
      <c r="M194" s="35"/>
      <c r="N194" s="35"/>
      <c r="O194" s="35"/>
      <c r="P194" s="35"/>
      <c r="Q194" s="35"/>
      <c r="R194" s="35"/>
      <c r="S194" s="35"/>
      <c r="T194" s="35"/>
      <c r="U194" s="35"/>
      <c r="V194" s="35"/>
      <c r="W194" s="35"/>
      <c r="X194" s="35"/>
      <c r="Y194" s="35"/>
      <c r="Z194" s="35"/>
      <c r="AA194" s="35"/>
      <c r="AB194" s="36" t="s">
        <v>68</v>
      </c>
      <c r="AC194" s="35" t="s">
        <v>156</v>
      </c>
      <c r="AD194" s="35"/>
      <c r="AE194" s="35"/>
      <c r="AF194" s="35"/>
      <c r="AG194" s="35"/>
      <c r="AH194" s="35"/>
      <c r="AI194" s="35"/>
    </row>
    <row r="195" spans="1:35" s="38" customFormat="1" x14ac:dyDescent="0.25">
      <c r="A195" s="35"/>
      <c r="B195" s="35" t="str">
        <f t="shared" si="1"/>
        <v>0.4 Altre modalità di trasporto</v>
      </c>
      <c r="C195" s="35"/>
      <c r="D195" s="35"/>
      <c r="E195" s="35"/>
      <c r="F195" s="35"/>
      <c r="G195" s="35"/>
      <c r="H195" s="35"/>
      <c r="I195" s="35"/>
      <c r="J195" s="35"/>
      <c r="K195" s="35"/>
      <c r="L195" s="35"/>
      <c r="M195" s="35"/>
      <c r="N195" s="35"/>
      <c r="O195" s="35"/>
      <c r="P195" s="35"/>
      <c r="Q195" s="35"/>
      <c r="R195" s="35"/>
      <c r="S195" s="35"/>
      <c r="T195" s="35"/>
      <c r="U195" s="35"/>
      <c r="V195" s="35"/>
      <c r="W195" s="35"/>
      <c r="X195" s="35"/>
      <c r="Y195" s="35"/>
      <c r="Z195" s="35"/>
      <c r="AA195" s="35"/>
      <c r="AB195" s="36" t="s">
        <v>70</v>
      </c>
      <c r="AC195" s="35" t="s">
        <v>157</v>
      </c>
      <c r="AD195" s="35"/>
      <c r="AE195" s="35"/>
      <c r="AF195" s="35"/>
      <c r="AG195" s="35"/>
      <c r="AH195" s="35"/>
      <c r="AI195" s="35"/>
    </row>
    <row r="196" spans="1:35" s="38" customFormat="1" x14ac:dyDescent="0.25">
      <c r="A196" s="35"/>
      <c r="B196" s="35" t="str">
        <f t="shared" si="1"/>
        <v>0.5  Viabilità e infrastrutture stradali</v>
      </c>
      <c r="C196" s="35"/>
      <c r="D196" s="35"/>
      <c r="E196" s="35"/>
      <c r="F196" s="35"/>
      <c r="G196" s="35"/>
      <c r="H196" s="35"/>
      <c r="I196" s="35"/>
      <c r="J196" s="35"/>
      <c r="K196" s="35"/>
      <c r="L196" s="35"/>
      <c r="M196" s="35"/>
      <c r="N196" s="35"/>
      <c r="O196" s="35"/>
      <c r="P196" s="35"/>
      <c r="Q196" s="35"/>
      <c r="R196" s="35"/>
      <c r="S196" s="35"/>
      <c r="T196" s="35"/>
      <c r="U196" s="35"/>
      <c r="V196" s="35"/>
      <c r="W196" s="35"/>
      <c r="X196" s="35"/>
      <c r="Y196" s="35"/>
      <c r="Z196" s="35"/>
      <c r="AA196" s="35"/>
      <c r="AB196" s="36" t="s">
        <v>158</v>
      </c>
      <c r="AC196" s="35" t="s">
        <v>159</v>
      </c>
      <c r="AD196" s="35"/>
      <c r="AE196" s="35"/>
      <c r="AF196" s="35"/>
      <c r="AG196" s="35"/>
      <c r="AH196" s="35"/>
      <c r="AI196" s="35"/>
    </row>
    <row r="197" spans="1:35" s="38" customFormat="1" x14ac:dyDescent="0.25">
      <c r="A197" s="35"/>
      <c r="B197" s="35" t="str">
        <f t="shared" si="1"/>
        <v>0.1  Sistema di protezione civile</v>
      </c>
      <c r="C197" s="35"/>
      <c r="D197" s="35"/>
      <c r="E197" s="35"/>
      <c r="F197" s="35"/>
      <c r="G197" s="35"/>
      <c r="H197" s="35"/>
      <c r="I197" s="35"/>
      <c r="J197" s="35"/>
      <c r="K197" s="35"/>
      <c r="L197" s="35"/>
      <c r="M197" s="35"/>
      <c r="N197" s="35"/>
      <c r="O197" s="35"/>
      <c r="P197" s="35"/>
      <c r="Q197" s="35"/>
      <c r="R197" s="35"/>
      <c r="S197" s="35"/>
      <c r="T197" s="35"/>
      <c r="U197" s="35"/>
      <c r="V197" s="35"/>
      <c r="W197" s="35"/>
      <c r="X197" s="35"/>
      <c r="Y197" s="35"/>
      <c r="Z197" s="35"/>
      <c r="AA197" s="35"/>
      <c r="AB197" s="36" t="s">
        <v>128</v>
      </c>
      <c r="AC197" s="35" t="s">
        <v>160</v>
      </c>
      <c r="AD197" s="35"/>
      <c r="AE197" s="35"/>
      <c r="AF197" s="35"/>
      <c r="AG197" s="35"/>
      <c r="AH197" s="35"/>
      <c r="AI197" s="35"/>
    </row>
    <row r="198" spans="1:35" s="38" customFormat="1" x14ac:dyDescent="0.25">
      <c r="A198" s="35"/>
      <c r="B198" s="35" t="str">
        <f t="shared" si="1"/>
        <v>0.2   Interventi a seguito di calamità naturali</v>
      </c>
      <c r="C198" s="35"/>
      <c r="D198" s="35"/>
      <c r="E198" s="35"/>
      <c r="F198" s="35"/>
      <c r="G198" s="35"/>
      <c r="H198" s="35"/>
      <c r="I198" s="35"/>
      <c r="J198" s="35"/>
      <c r="K198" s="35"/>
      <c r="L198" s="35"/>
      <c r="M198" s="35"/>
      <c r="N198" s="35"/>
      <c r="O198" s="35"/>
      <c r="P198" s="35"/>
      <c r="Q198" s="35"/>
      <c r="R198" s="35"/>
      <c r="S198" s="35"/>
      <c r="T198" s="35"/>
      <c r="U198" s="35"/>
      <c r="V198" s="35"/>
      <c r="W198" s="35"/>
      <c r="X198" s="35"/>
      <c r="Y198" s="35"/>
      <c r="Z198" s="35"/>
      <c r="AA198" s="35"/>
      <c r="AB198" s="36" t="s">
        <v>113</v>
      </c>
      <c r="AC198" s="35" t="s">
        <v>161</v>
      </c>
      <c r="AD198" s="35"/>
      <c r="AE198" s="35"/>
      <c r="AF198" s="35"/>
      <c r="AG198" s="35"/>
      <c r="AH198" s="35"/>
      <c r="AI198" s="35"/>
    </row>
    <row r="199" spans="1:35" s="38" customFormat="1" x14ac:dyDescent="0.25">
      <c r="A199" s="35"/>
      <c r="B199" s="35" t="str">
        <f t="shared" si="1"/>
        <v>0.1   Interventi per l'infanzia e i minori e per asili nido</v>
      </c>
      <c r="C199" s="35"/>
      <c r="D199" s="35"/>
      <c r="E199" s="35"/>
      <c r="F199" s="35"/>
      <c r="G199" s="35"/>
      <c r="H199" s="35"/>
      <c r="I199" s="35"/>
      <c r="J199" s="35"/>
      <c r="K199" s="35"/>
      <c r="L199" s="35"/>
      <c r="M199" s="35"/>
      <c r="N199" s="35"/>
      <c r="O199" s="35"/>
      <c r="P199" s="35"/>
      <c r="Q199" s="35"/>
      <c r="R199" s="35"/>
      <c r="S199" s="35"/>
      <c r="T199" s="35"/>
      <c r="U199" s="35"/>
      <c r="V199" s="35"/>
      <c r="W199" s="35"/>
      <c r="X199" s="35"/>
      <c r="Y199" s="35"/>
      <c r="Z199" s="35"/>
      <c r="AA199" s="35"/>
      <c r="AB199" s="36" t="s">
        <v>111</v>
      </c>
      <c r="AC199" s="35" t="s">
        <v>162</v>
      </c>
      <c r="AD199" s="35"/>
      <c r="AE199" s="35"/>
      <c r="AF199" s="35"/>
      <c r="AG199" s="35"/>
      <c r="AH199" s="35"/>
      <c r="AI199" s="35"/>
    </row>
    <row r="200" spans="1:35" s="38" customFormat="1" x14ac:dyDescent="0.25">
      <c r="A200" s="35"/>
      <c r="B200" s="35" t="str">
        <f t="shared" si="1"/>
        <v>0.2  Interventi per la disabilità</v>
      </c>
      <c r="C200" s="35"/>
      <c r="D200" s="35"/>
      <c r="E200" s="35"/>
      <c r="F200" s="35"/>
      <c r="G200" s="35"/>
      <c r="H200" s="35"/>
      <c r="I200" s="35"/>
      <c r="J200" s="35"/>
      <c r="K200" s="35"/>
      <c r="L200" s="35"/>
      <c r="M200" s="35"/>
      <c r="N200" s="35"/>
      <c r="O200" s="35"/>
      <c r="P200" s="35"/>
      <c r="Q200" s="35"/>
      <c r="R200" s="35"/>
      <c r="S200" s="35"/>
      <c r="T200" s="35"/>
      <c r="U200" s="35"/>
      <c r="V200" s="35"/>
      <c r="W200" s="35"/>
      <c r="X200" s="35"/>
      <c r="Y200" s="35"/>
      <c r="Z200" s="35"/>
      <c r="AA200" s="35"/>
      <c r="AB200" s="36" t="s">
        <v>163</v>
      </c>
      <c r="AC200" s="35" t="s">
        <v>164</v>
      </c>
      <c r="AD200" s="35"/>
      <c r="AE200" s="35"/>
      <c r="AF200" s="35"/>
      <c r="AG200" s="35"/>
      <c r="AH200" s="35"/>
      <c r="AI200" s="35"/>
    </row>
    <row r="201" spans="1:35" s="38" customFormat="1" x14ac:dyDescent="0.25">
      <c r="A201" s="35"/>
      <c r="B201" s="35" t="str">
        <f t="shared" si="1"/>
        <v>0.3  Interventi per gli anziani</v>
      </c>
      <c r="C201" s="35"/>
      <c r="D201" s="35"/>
      <c r="E201" s="35"/>
      <c r="F201" s="35"/>
      <c r="G201" s="35"/>
      <c r="H201" s="35"/>
      <c r="I201" s="35"/>
      <c r="J201" s="35"/>
      <c r="K201" s="35"/>
      <c r="L201" s="35"/>
      <c r="M201" s="35"/>
      <c r="N201" s="35"/>
      <c r="O201" s="35"/>
      <c r="P201" s="35"/>
      <c r="Q201" s="35"/>
      <c r="R201" s="35"/>
      <c r="S201" s="35"/>
      <c r="T201" s="35"/>
      <c r="U201" s="35"/>
      <c r="V201" s="35"/>
      <c r="W201" s="35"/>
      <c r="X201" s="35"/>
      <c r="Y201" s="35"/>
      <c r="Z201" s="35"/>
      <c r="AA201" s="35"/>
      <c r="AB201" s="36" t="s">
        <v>165</v>
      </c>
      <c r="AC201" s="35" t="s">
        <v>166</v>
      </c>
      <c r="AD201" s="35"/>
      <c r="AE201" s="35"/>
      <c r="AF201" s="35"/>
      <c r="AG201" s="35"/>
      <c r="AH201" s="35"/>
      <c r="AI201" s="35"/>
    </row>
    <row r="202" spans="1:35" s="38" customFormat="1" x14ac:dyDescent="0.25">
      <c r="A202" s="35"/>
      <c r="B202" s="35" t="str">
        <f t="shared" si="1"/>
        <v>0.4  Interventi per soggetti a rischio di esclusione sociale</v>
      </c>
      <c r="C202" s="35"/>
      <c r="D202" s="35"/>
      <c r="E202" s="35"/>
      <c r="F202" s="35"/>
      <c r="G202" s="35"/>
      <c r="H202" s="35"/>
      <c r="I202" s="35"/>
      <c r="J202" s="35"/>
      <c r="K202" s="35"/>
      <c r="L202" s="35"/>
      <c r="M202" s="35"/>
      <c r="N202" s="35"/>
      <c r="O202" s="35"/>
      <c r="P202" s="35"/>
      <c r="Q202" s="35"/>
      <c r="R202" s="35"/>
      <c r="S202" s="35"/>
      <c r="T202" s="35"/>
      <c r="U202" s="35"/>
      <c r="V202" s="35"/>
      <c r="W202" s="35"/>
      <c r="X202" s="35"/>
      <c r="Y202" s="35"/>
      <c r="Z202" s="35"/>
      <c r="AA202" s="35"/>
      <c r="AB202" s="36" t="s">
        <v>167</v>
      </c>
      <c r="AC202" s="35" t="s">
        <v>168</v>
      </c>
      <c r="AD202" s="35"/>
      <c r="AE202" s="35"/>
      <c r="AF202" s="35"/>
      <c r="AG202" s="35"/>
      <c r="AH202" s="35"/>
      <c r="AI202" s="35"/>
    </row>
    <row r="203" spans="1:35" s="38" customFormat="1" x14ac:dyDescent="0.25">
      <c r="A203" s="35"/>
      <c r="B203" s="35" t="str">
        <f t="shared" si="1"/>
        <v>0.5 Interventi per le famiglie</v>
      </c>
      <c r="C203" s="35"/>
      <c r="D203" s="35"/>
      <c r="E203" s="35"/>
      <c r="F203" s="35"/>
      <c r="G203" s="35"/>
      <c r="H203" s="35"/>
      <c r="I203" s="35"/>
      <c r="J203" s="35"/>
      <c r="K203" s="35"/>
      <c r="L203" s="35"/>
      <c r="M203" s="35"/>
      <c r="N203" s="35"/>
      <c r="O203" s="35"/>
      <c r="P203" s="35"/>
      <c r="Q203" s="35"/>
      <c r="R203" s="35"/>
      <c r="S203" s="35"/>
      <c r="T203" s="35"/>
      <c r="U203" s="35"/>
      <c r="V203" s="35"/>
      <c r="W203" s="35"/>
      <c r="X203" s="35"/>
      <c r="Y203" s="35"/>
      <c r="Z203" s="35"/>
      <c r="AA203" s="35"/>
      <c r="AB203" s="36" t="s">
        <v>72</v>
      </c>
      <c r="AC203" s="35" t="s">
        <v>169</v>
      </c>
      <c r="AD203" s="35"/>
      <c r="AE203" s="35"/>
      <c r="AF203" s="35"/>
      <c r="AG203" s="35"/>
      <c r="AH203" s="35"/>
      <c r="AI203" s="35"/>
    </row>
    <row r="204" spans="1:35" s="38" customFormat="1" x14ac:dyDescent="0.25">
      <c r="A204" s="35"/>
      <c r="B204" s="35" t="str">
        <f t="shared" si="1"/>
        <v>0.6 Interventi per il diritto alla casa</v>
      </c>
      <c r="C204" s="35"/>
      <c r="D204" s="35"/>
      <c r="E204" s="35"/>
      <c r="F204" s="35"/>
      <c r="G204" s="35"/>
      <c r="H204" s="35"/>
      <c r="I204" s="35"/>
      <c r="J204" s="35"/>
      <c r="K204" s="35"/>
      <c r="L204" s="35"/>
      <c r="M204" s="35"/>
      <c r="N204" s="35"/>
      <c r="O204" s="35"/>
      <c r="P204" s="35"/>
      <c r="Q204" s="35"/>
      <c r="R204" s="35"/>
      <c r="S204" s="35"/>
      <c r="T204" s="35"/>
      <c r="U204" s="35"/>
      <c r="V204" s="35"/>
      <c r="W204" s="35"/>
      <c r="X204" s="35"/>
      <c r="Y204" s="35"/>
      <c r="Z204" s="35"/>
      <c r="AA204" s="35"/>
      <c r="AB204" s="36" t="s">
        <v>74</v>
      </c>
      <c r="AC204" s="35" t="s">
        <v>170</v>
      </c>
      <c r="AD204" s="35"/>
      <c r="AE204" s="35"/>
      <c r="AF204" s="35"/>
      <c r="AG204" s="35"/>
      <c r="AH204" s="35"/>
      <c r="AI204" s="35"/>
    </row>
    <row r="205" spans="1:35" s="38" customFormat="1" x14ac:dyDescent="0.25">
      <c r="A205" s="35"/>
      <c r="B205" s="35" t="str">
        <f t="shared" si="1"/>
        <v>0.7 Programmazione e governo della rete dei servizi sociosanitari e sociali</v>
      </c>
      <c r="C205" s="35"/>
      <c r="D205" s="35"/>
      <c r="E205" s="35"/>
      <c r="F205" s="35"/>
      <c r="G205" s="35"/>
      <c r="H205" s="35"/>
      <c r="I205" s="35"/>
      <c r="J205" s="35"/>
      <c r="K205" s="35"/>
      <c r="L205" s="35"/>
      <c r="M205" s="35"/>
      <c r="N205" s="35"/>
      <c r="O205" s="35"/>
      <c r="P205" s="35"/>
      <c r="Q205" s="35"/>
      <c r="R205" s="35"/>
      <c r="S205" s="35"/>
      <c r="T205" s="35"/>
      <c r="U205" s="35"/>
      <c r="V205" s="35"/>
      <c r="W205" s="35"/>
      <c r="X205" s="35"/>
      <c r="Y205" s="35"/>
      <c r="Z205" s="35"/>
      <c r="AA205" s="35"/>
      <c r="AB205" s="36" t="s">
        <v>76</v>
      </c>
      <c r="AC205" s="35" t="s">
        <v>171</v>
      </c>
      <c r="AD205" s="35"/>
      <c r="AE205" s="35"/>
      <c r="AF205" s="35"/>
      <c r="AG205" s="35"/>
      <c r="AH205" s="35"/>
      <c r="AI205" s="35"/>
    </row>
    <row r="206" spans="1:35" s="38" customFormat="1" x14ac:dyDescent="0.25">
      <c r="A206" s="35"/>
      <c r="B206" s="35" t="str">
        <f t="shared" si="1"/>
        <v>0.8 Cooperazione e associazionismo</v>
      </c>
      <c r="C206" s="35"/>
      <c r="D206" s="35"/>
      <c r="E206" s="35"/>
      <c r="F206" s="35"/>
      <c r="G206" s="35"/>
      <c r="H206" s="35"/>
      <c r="I206" s="35"/>
      <c r="J206" s="35"/>
      <c r="K206" s="35"/>
      <c r="L206" s="35"/>
      <c r="M206" s="35"/>
      <c r="N206" s="35"/>
      <c r="O206" s="35"/>
      <c r="P206" s="35"/>
      <c r="Q206" s="35"/>
      <c r="R206" s="35"/>
      <c r="S206" s="35"/>
      <c r="T206" s="35"/>
      <c r="U206" s="35"/>
      <c r="V206" s="35"/>
      <c r="W206" s="35"/>
      <c r="X206" s="35"/>
      <c r="Y206" s="35"/>
      <c r="Z206" s="35"/>
      <c r="AA206" s="35"/>
      <c r="AB206" s="36" t="s">
        <v>78</v>
      </c>
      <c r="AC206" s="35" t="s">
        <v>172</v>
      </c>
      <c r="AD206" s="35"/>
      <c r="AE206" s="35"/>
      <c r="AF206" s="35"/>
      <c r="AG206" s="35"/>
      <c r="AH206" s="35"/>
      <c r="AI206" s="35"/>
    </row>
    <row r="207" spans="1:35" s="38" customFormat="1" x14ac:dyDescent="0.25">
      <c r="A207" s="35"/>
      <c r="B207" s="35" t="str">
        <f t="shared" si="1"/>
        <v>0.9 Servizio necroscopico e cimiteriale</v>
      </c>
      <c r="C207" s="35"/>
      <c r="D207" s="35"/>
      <c r="E207" s="35"/>
      <c r="F207" s="35"/>
      <c r="G207" s="35"/>
      <c r="H207" s="35"/>
      <c r="I207" s="35"/>
      <c r="J207" s="35"/>
      <c r="K207" s="35"/>
      <c r="L207" s="35"/>
      <c r="M207" s="35"/>
      <c r="N207" s="35"/>
      <c r="O207" s="35"/>
      <c r="P207" s="35"/>
      <c r="Q207" s="35"/>
      <c r="R207" s="35"/>
      <c r="S207" s="35"/>
      <c r="T207" s="35"/>
      <c r="U207" s="35"/>
      <c r="V207" s="35"/>
      <c r="W207" s="35"/>
      <c r="X207" s="35"/>
      <c r="Y207" s="35"/>
      <c r="Z207" s="35"/>
      <c r="AA207" s="35"/>
      <c r="AB207" s="36" t="s">
        <v>122</v>
      </c>
      <c r="AC207" s="35" t="s">
        <v>173</v>
      </c>
      <c r="AD207" s="35"/>
      <c r="AE207" s="35"/>
      <c r="AF207" s="35"/>
      <c r="AG207" s="35"/>
      <c r="AH207" s="35"/>
      <c r="AI207" s="35"/>
    </row>
    <row r="208" spans="1:35" s="38" customFormat="1" x14ac:dyDescent="0.25">
      <c r="A208" s="35"/>
      <c r="B208" s="35" t="str">
        <f t="shared" si="1"/>
        <v>0.1 Industria, PMI e Artigianato</v>
      </c>
      <c r="C208" s="35"/>
      <c r="D208" s="35"/>
      <c r="E208" s="35"/>
      <c r="F208" s="35"/>
      <c r="G208" s="35"/>
      <c r="H208" s="35"/>
      <c r="I208" s="35"/>
      <c r="J208" s="35"/>
      <c r="K208" s="35"/>
      <c r="L208" s="35"/>
      <c r="M208" s="35"/>
      <c r="N208" s="35"/>
      <c r="O208" s="35"/>
      <c r="P208" s="35"/>
      <c r="Q208" s="35"/>
      <c r="R208" s="35"/>
      <c r="S208" s="35"/>
      <c r="T208" s="35"/>
      <c r="U208" s="35"/>
      <c r="V208" s="35"/>
      <c r="W208" s="35"/>
      <c r="X208" s="35"/>
      <c r="Y208" s="35"/>
      <c r="Z208" s="35"/>
      <c r="AA208" s="35"/>
      <c r="AB208" s="36" t="s">
        <v>64</v>
      </c>
      <c r="AC208" s="35" t="s">
        <v>174</v>
      </c>
      <c r="AD208" s="35"/>
      <c r="AE208" s="35"/>
      <c r="AF208" s="35"/>
      <c r="AG208" s="35"/>
      <c r="AH208" s="35"/>
      <c r="AI208" s="35"/>
    </row>
    <row r="209" spans="1:35" s="38" customFormat="1" x14ac:dyDescent="0.25">
      <c r="A209" s="35"/>
      <c r="B209" s="35" t="str">
        <f t="shared" si="1"/>
        <v>0.2 Commercio - reti distributive - tutela dei consumatori</v>
      </c>
      <c r="C209" s="35"/>
      <c r="D209" s="35"/>
      <c r="E209" s="35"/>
      <c r="F209" s="35"/>
      <c r="G209" s="35"/>
      <c r="H209" s="35"/>
      <c r="I209" s="35"/>
      <c r="J209" s="35"/>
      <c r="K209" s="35"/>
      <c r="L209" s="35"/>
      <c r="M209" s="35"/>
      <c r="N209" s="35"/>
      <c r="O209" s="35"/>
      <c r="P209" s="35"/>
      <c r="Q209" s="35"/>
      <c r="R209" s="35"/>
      <c r="S209" s="35"/>
      <c r="T209" s="35"/>
      <c r="U209" s="35"/>
      <c r="V209" s="35"/>
      <c r="W209" s="35"/>
      <c r="X209" s="35"/>
      <c r="Y209" s="35"/>
      <c r="Z209" s="35"/>
      <c r="AA209" s="35"/>
      <c r="AB209" s="36" t="s">
        <v>66</v>
      </c>
      <c r="AC209" s="35" t="s">
        <v>175</v>
      </c>
      <c r="AD209" s="35"/>
      <c r="AE209" s="35"/>
      <c r="AF209" s="35"/>
      <c r="AG209" s="35"/>
      <c r="AH209" s="35"/>
      <c r="AI209" s="35"/>
    </row>
    <row r="210" spans="1:35" s="38" customFormat="1" x14ac:dyDescent="0.25">
      <c r="A210" s="35"/>
      <c r="B210" s="35" t="str">
        <f t="shared" si="1"/>
        <v>0.3  Ricerca e innovazione</v>
      </c>
      <c r="C210" s="35"/>
      <c r="D210" s="35"/>
      <c r="E210" s="35"/>
      <c r="F210" s="35"/>
      <c r="G210" s="35"/>
      <c r="H210" s="35"/>
      <c r="I210" s="35"/>
      <c r="J210" s="35"/>
      <c r="K210" s="35"/>
      <c r="L210" s="35"/>
      <c r="M210" s="35"/>
      <c r="N210" s="35"/>
      <c r="O210" s="35"/>
      <c r="P210" s="35"/>
      <c r="Q210" s="35"/>
      <c r="R210" s="35"/>
      <c r="S210" s="35"/>
      <c r="T210" s="35"/>
      <c r="U210" s="35"/>
      <c r="V210" s="35"/>
      <c r="W210" s="35"/>
      <c r="X210" s="35"/>
      <c r="Y210" s="35"/>
      <c r="Z210" s="35"/>
      <c r="AA210" s="35"/>
      <c r="AB210" s="36" t="s">
        <v>165</v>
      </c>
      <c r="AC210" s="35" t="s">
        <v>176</v>
      </c>
      <c r="AD210" s="35"/>
      <c r="AE210" s="35"/>
      <c r="AF210" s="35"/>
      <c r="AG210" s="35"/>
      <c r="AH210" s="35"/>
      <c r="AI210" s="35"/>
    </row>
    <row r="211" spans="1:35" s="38" customFormat="1" x14ac:dyDescent="0.25">
      <c r="A211" s="35"/>
      <c r="B211" s="35" t="str">
        <f t="shared" si="1"/>
        <v>0.4  Reti e altri servizi di pubblica utilità</v>
      </c>
      <c r="C211" s="35"/>
      <c r="D211" s="35"/>
      <c r="E211" s="35"/>
      <c r="F211" s="35"/>
      <c r="G211" s="35"/>
      <c r="H211" s="35"/>
      <c r="I211" s="35"/>
      <c r="J211" s="35"/>
      <c r="K211" s="35"/>
      <c r="L211" s="35"/>
      <c r="M211" s="35"/>
      <c r="N211" s="35"/>
      <c r="O211" s="35"/>
      <c r="P211" s="35"/>
      <c r="Q211" s="35"/>
      <c r="R211" s="35"/>
      <c r="S211" s="35"/>
      <c r="T211" s="35"/>
      <c r="U211" s="35"/>
      <c r="V211" s="35"/>
      <c r="W211" s="35"/>
      <c r="X211" s="35"/>
      <c r="Y211" s="35"/>
      <c r="Z211" s="35"/>
      <c r="AA211" s="35"/>
      <c r="AB211" s="36" t="s">
        <v>167</v>
      </c>
      <c r="AC211" s="35" t="s">
        <v>177</v>
      </c>
      <c r="AD211" s="35"/>
      <c r="AE211" s="35"/>
      <c r="AF211" s="35"/>
      <c r="AG211" s="35"/>
      <c r="AH211" s="35"/>
      <c r="AI211" s="35"/>
    </row>
    <row r="212" spans="1:35" s="38" customFormat="1" x14ac:dyDescent="0.25">
      <c r="A212" s="35"/>
      <c r="B212" s="35" t="str">
        <f t="shared" si="1"/>
        <v>0.1  Servizi per lo sviluppo del mercato del lavoro</v>
      </c>
      <c r="C212" s="35"/>
      <c r="D212" s="35"/>
      <c r="E212" s="35"/>
      <c r="F212" s="35"/>
      <c r="G212" s="35"/>
      <c r="H212" s="35"/>
      <c r="I212" s="35"/>
      <c r="J212" s="35"/>
      <c r="K212" s="35"/>
      <c r="L212" s="35"/>
      <c r="M212" s="35"/>
      <c r="N212" s="35"/>
      <c r="O212" s="35"/>
      <c r="P212" s="35"/>
      <c r="Q212" s="35"/>
      <c r="R212" s="35"/>
      <c r="S212" s="35"/>
      <c r="T212" s="35"/>
      <c r="U212" s="35"/>
      <c r="V212" s="35"/>
      <c r="W212" s="35"/>
      <c r="X212" s="35"/>
      <c r="Y212" s="35"/>
      <c r="Z212" s="35"/>
      <c r="AA212" s="35"/>
      <c r="AB212" s="36" t="s">
        <v>128</v>
      </c>
      <c r="AC212" s="35" t="s">
        <v>178</v>
      </c>
      <c r="AD212" s="35"/>
      <c r="AE212" s="35"/>
      <c r="AF212" s="35"/>
      <c r="AG212" s="35"/>
      <c r="AH212" s="35"/>
      <c r="AI212" s="35"/>
    </row>
    <row r="213" spans="1:35" s="38" customFormat="1" x14ac:dyDescent="0.25">
      <c r="A213" s="35"/>
      <c r="B213" s="35" t="str">
        <f t="shared" si="1"/>
        <v>0.2Formazione professionale</v>
      </c>
      <c r="C213" s="35"/>
      <c r="D213" s="35"/>
      <c r="E213" s="35"/>
      <c r="F213" s="35"/>
      <c r="G213" s="35"/>
      <c r="H213" s="35"/>
      <c r="I213" s="35"/>
      <c r="J213" s="35"/>
      <c r="K213" s="35"/>
      <c r="L213" s="35"/>
      <c r="M213" s="35"/>
      <c r="N213" s="35"/>
      <c r="O213" s="35"/>
      <c r="P213" s="35"/>
      <c r="Q213" s="35"/>
      <c r="R213" s="35"/>
      <c r="S213" s="35"/>
      <c r="T213" s="35"/>
      <c r="U213" s="35"/>
      <c r="V213" s="35"/>
      <c r="W213" s="35"/>
      <c r="X213" s="35"/>
      <c r="Y213" s="35"/>
      <c r="Z213" s="35"/>
      <c r="AA213" s="35"/>
      <c r="AB213" s="36" t="s">
        <v>179</v>
      </c>
      <c r="AC213" s="35" t="s">
        <v>180</v>
      </c>
      <c r="AD213" s="35"/>
      <c r="AE213" s="35"/>
      <c r="AF213" s="35"/>
      <c r="AG213" s="35"/>
      <c r="AH213" s="35"/>
      <c r="AI213" s="35"/>
    </row>
    <row r="214" spans="1:35" s="38" customFormat="1" x14ac:dyDescent="0.25">
      <c r="A214" s="35"/>
      <c r="B214" s="35" t="str">
        <f t="shared" si="1"/>
        <v>0.3  Sostegno all'occupazione</v>
      </c>
      <c r="C214" s="35"/>
      <c r="D214" s="35"/>
      <c r="E214" s="35"/>
      <c r="F214" s="35"/>
      <c r="G214" s="35"/>
      <c r="H214" s="35"/>
      <c r="I214" s="35"/>
      <c r="J214" s="35"/>
      <c r="K214" s="35"/>
      <c r="L214" s="35"/>
      <c r="M214" s="35"/>
      <c r="N214" s="35"/>
      <c r="O214" s="35"/>
      <c r="P214" s="35"/>
      <c r="Q214" s="35"/>
      <c r="R214" s="35"/>
      <c r="S214" s="35"/>
      <c r="T214" s="35"/>
      <c r="U214" s="35"/>
      <c r="V214" s="35"/>
      <c r="W214" s="35"/>
      <c r="X214" s="35"/>
      <c r="Y214" s="35"/>
      <c r="Z214" s="35"/>
      <c r="AA214" s="35"/>
      <c r="AB214" s="36" t="s">
        <v>165</v>
      </c>
      <c r="AC214" s="35" t="s">
        <v>181</v>
      </c>
      <c r="AD214" s="35"/>
      <c r="AE214" s="35"/>
      <c r="AF214" s="35"/>
      <c r="AG214" s="35"/>
      <c r="AH214" s="35"/>
      <c r="AI214" s="35"/>
    </row>
    <row r="215" spans="1:35" s="38" customFormat="1" x14ac:dyDescent="0.25">
      <c r="A215" s="35"/>
      <c r="B215" s="35" t="str">
        <f t="shared" si="1"/>
        <v>0.1  Sviluppo del settore agricolo e del sistema agroalimentare</v>
      </c>
      <c r="C215" s="35"/>
      <c r="D215" s="35"/>
      <c r="E215" s="35"/>
      <c r="F215" s="35"/>
      <c r="G215" s="35"/>
      <c r="H215" s="35"/>
      <c r="I215" s="35"/>
      <c r="J215" s="35"/>
      <c r="K215" s="35"/>
      <c r="L215" s="35"/>
      <c r="M215" s="35"/>
      <c r="N215" s="35"/>
      <c r="O215" s="35"/>
      <c r="P215" s="35"/>
      <c r="Q215" s="35"/>
      <c r="R215" s="35"/>
      <c r="S215" s="35"/>
      <c r="T215" s="35"/>
      <c r="U215" s="35"/>
      <c r="V215" s="35"/>
      <c r="W215" s="35"/>
      <c r="X215" s="35"/>
      <c r="Y215" s="35"/>
      <c r="Z215" s="35"/>
      <c r="AA215" s="35"/>
      <c r="AB215" s="36" t="s">
        <v>128</v>
      </c>
      <c r="AC215" s="35" t="s">
        <v>182</v>
      </c>
      <c r="AD215" s="35"/>
      <c r="AE215" s="35"/>
      <c r="AF215" s="35"/>
      <c r="AG215" s="35"/>
      <c r="AH215" s="35"/>
      <c r="AI215" s="35"/>
    </row>
    <row r="216" spans="1:35" s="38" customFormat="1" x14ac:dyDescent="0.25">
      <c r="A216" s="35"/>
      <c r="B216" s="35" t="str">
        <f t="shared" si="1"/>
        <v>0.2  Caccia e pesca</v>
      </c>
      <c r="C216" s="35"/>
      <c r="D216" s="35"/>
      <c r="E216" s="35"/>
      <c r="F216" s="35"/>
      <c r="G216" s="35"/>
      <c r="H216" s="35"/>
      <c r="I216" s="35"/>
      <c r="J216" s="35"/>
      <c r="K216" s="35"/>
      <c r="L216" s="35"/>
      <c r="M216" s="35"/>
      <c r="N216" s="35"/>
      <c r="O216" s="35"/>
      <c r="P216" s="35"/>
      <c r="Q216" s="35"/>
      <c r="R216" s="35"/>
      <c r="S216" s="35"/>
      <c r="T216" s="35"/>
      <c r="U216" s="35"/>
      <c r="V216" s="35"/>
      <c r="W216" s="35"/>
      <c r="X216" s="35"/>
      <c r="Y216" s="35"/>
      <c r="Z216" s="35"/>
      <c r="AA216" s="35"/>
      <c r="AB216" s="36" t="s">
        <v>163</v>
      </c>
      <c r="AC216" s="35" t="s">
        <v>183</v>
      </c>
      <c r="AD216" s="35"/>
      <c r="AE216" s="35"/>
      <c r="AF216" s="35"/>
      <c r="AG216" s="35"/>
      <c r="AH216" s="35"/>
      <c r="AI216" s="35"/>
    </row>
    <row r="217" spans="1:35" s="38" customFormat="1" x14ac:dyDescent="0.25">
      <c r="A217" s="35"/>
      <c r="B217" s="35" t="str">
        <f t="shared" si="1"/>
        <v>0.1  Fonti energetiche</v>
      </c>
      <c r="C217" s="35"/>
      <c r="D217" s="35"/>
      <c r="E217" s="35"/>
      <c r="F217" s="35"/>
      <c r="G217" s="35"/>
      <c r="H217" s="35"/>
      <c r="I217" s="35"/>
      <c r="J217" s="35"/>
      <c r="K217" s="35"/>
      <c r="L217" s="35"/>
      <c r="M217" s="35"/>
      <c r="N217" s="35"/>
      <c r="O217" s="35"/>
      <c r="P217" s="35"/>
      <c r="Q217" s="35"/>
      <c r="R217" s="35"/>
      <c r="S217" s="35"/>
      <c r="T217" s="35"/>
      <c r="U217" s="35"/>
      <c r="V217" s="35"/>
      <c r="W217" s="35"/>
      <c r="X217" s="35"/>
      <c r="Y217" s="35"/>
      <c r="Z217" s="35"/>
      <c r="AA217" s="35"/>
      <c r="AB217" s="36" t="s">
        <v>128</v>
      </c>
      <c r="AC217" s="35" t="s">
        <v>184</v>
      </c>
      <c r="AD217" s="35"/>
      <c r="AE217" s="35"/>
      <c r="AF217" s="35"/>
      <c r="AG217" s="35"/>
      <c r="AH217" s="35"/>
      <c r="AI217" s="35"/>
    </row>
    <row r="218" spans="1:35" s="38" customFormat="1" x14ac:dyDescent="0.25">
      <c r="A218" s="35"/>
      <c r="B218" s="35" t="str">
        <f t="shared" si="1"/>
        <v>0.1  Relazioni finanziarie con le altre autonomie territoriali</v>
      </c>
      <c r="C218" s="35"/>
      <c r="D218" s="35"/>
      <c r="E218" s="35"/>
      <c r="F218" s="35"/>
      <c r="G218" s="35"/>
      <c r="H218" s="35"/>
      <c r="I218" s="35"/>
      <c r="J218" s="35"/>
      <c r="K218" s="35"/>
      <c r="L218" s="35"/>
      <c r="M218" s="35"/>
      <c r="N218" s="35"/>
      <c r="O218" s="35"/>
      <c r="P218" s="35"/>
      <c r="Q218" s="35"/>
      <c r="R218" s="35"/>
      <c r="S218" s="35"/>
      <c r="T218" s="35"/>
      <c r="U218" s="35"/>
      <c r="V218" s="35"/>
      <c r="W218" s="35"/>
      <c r="X218" s="35"/>
      <c r="Y218" s="35"/>
      <c r="Z218" s="35"/>
      <c r="AA218" s="35"/>
      <c r="AB218" s="36" t="s">
        <v>128</v>
      </c>
      <c r="AC218" s="35" t="s">
        <v>185</v>
      </c>
      <c r="AD218" s="35"/>
      <c r="AE218" s="35"/>
      <c r="AF218" s="35"/>
      <c r="AG218" s="35"/>
      <c r="AH218" s="35"/>
      <c r="AI218" s="35"/>
    </row>
    <row r="219" spans="1:35" s="38" customFormat="1" x14ac:dyDescent="0.25">
      <c r="A219" s="35"/>
      <c r="B219" s="35"/>
      <c r="C219" s="35"/>
      <c r="D219" s="35"/>
      <c r="E219" s="35"/>
      <c r="F219" s="35"/>
      <c r="G219" s="35"/>
      <c r="H219" s="35"/>
      <c r="I219" s="35"/>
      <c r="J219" s="35"/>
      <c r="K219" s="35"/>
      <c r="L219" s="35"/>
      <c r="M219" s="35"/>
      <c r="N219" s="35"/>
      <c r="O219" s="35"/>
      <c r="P219" s="35"/>
      <c r="Q219" s="35"/>
      <c r="R219" s="35"/>
      <c r="S219" s="35"/>
      <c r="T219" s="35"/>
      <c r="U219" s="35"/>
      <c r="V219" s="35"/>
      <c r="W219" s="35"/>
      <c r="X219" s="35"/>
      <c r="Y219" s="35"/>
      <c r="Z219" s="35"/>
      <c r="AA219" s="35"/>
      <c r="AB219" s="36"/>
      <c r="AC219" s="35"/>
      <c r="AD219" s="35"/>
      <c r="AE219" s="35"/>
      <c r="AF219" s="35"/>
      <c r="AG219" s="35"/>
      <c r="AH219" s="35"/>
      <c r="AI219" s="35"/>
    </row>
    <row r="220" spans="1:35" s="38" customFormat="1" x14ac:dyDescent="0.25">
      <c r="A220" s="35"/>
      <c r="B220" s="35"/>
      <c r="C220" s="35"/>
      <c r="D220" s="35"/>
      <c r="E220" s="35"/>
      <c r="F220" s="35"/>
      <c r="G220" s="35"/>
      <c r="H220" s="35"/>
      <c r="I220" s="35"/>
      <c r="J220" s="35"/>
      <c r="K220" s="35"/>
      <c r="L220" s="35"/>
      <c r="M220" s="35"/>
      <c r="N220" s="35"/>
      <c r="O220" s="35"/>
      <c r="P220" s="35"/>
      <c r="Q220" s="35"/>
      <c r="R220" s="35"/>
      <c r="S220" s="35"/>
      <c r="T220" s="35"/>
      <c r="U220" s="35"/>
      <c r="V220" s="35"/>
      <c r="W220" s="35"/>
      <c r="X220" s="35"/>
      <c r="Y220" s="35"/>
      <c r="Z220" s="35"/>
      <c r="AA220" s="35"/>
      <c r="AB220" s="36"/>
      <c r="AC220" s="35"/>
      <c r="AD220" s="35"/>
      <c r="AE220" s="35"/>
      <c r="AF220" s="35"/>
      <c r="AG220" s="35"/>
      <c r="AH220" s="35"/>
      <c r="AI220" s="35"/>
    </row>
    <row r="221" spans="1:35" s="38" customFormat="1" x14ac:dyDescent="0.25">
      <c r="A221" s="35"/>
      <c r="B221" s="35"/>
      <c r="C221" s="35"/>
      <c r="D221" s="35"/>
      <c r="E221" s="35"/>
      <c r="F221" s="35"/>
      <c r="G221" s="35"/>
      <c r="H221" s="35"/>
      <c r="I221" s="35"/>
      <c r="J221" s="35"/>
      <c r="K221" s="35"/>
      <c r="L221" s="35"/>
      <c r="M221" s="35"/>
      <c r="N221" s="35"/>
      <c r="O221" s="35"/>
      <c r="P221" s="35"/>
      <c r="Q221" s="35"/>
      <c r="R221" s="35"/>
      <c r="S221" s="35"/>
      <c r="T221" s="35"/>
      <c r="U221" s="35"/>
      <c r="V221" s="35"/>
      <c r="W221" s="35"/>
      <c r="X221" s="35"/>
      <c r="Y221" s="35"/>
      <c r="Z221" s="35"/>
      <c r="AA221" s="35"/>
      <c r="AB221" s="36"/>
      <c r="AC221" s="35"/>
      <c r="AD221" s="35"/>
      <c r="AE221" s="35"/>
      <c r="AF221" s="35"/>
      <c r="AG221" s="35"/>
      <c r="AH221" s="35"/>
      <c r="AI221" s="35"/>
    </row>
    <row r="222" spans="1:35" s="38" customFormat="1" x14ac:dyDescent="0.25">
      <c r="A222" s="35"/>
      <c r="B222" s="35"/>
      <c r="C222" s="35"/>
      <c r="D222" s="35"/>
      <c r="E222" s="35"/>
      <c r="F222" s="35"/>
      <c r="G222" s="35"/>
      <c r="H222" s="35"/>
      <c r="I222" s="35"/>
      <c r="J222" s="35"/>
      <c r="K222" s="35"/>
      <c r="L222" s="35"/>
      <c r="M222" s="35"/>
      <c r="N222" s="35"/>
      <c r="O222" s="35"/>
      <c r="P222" s="35"/>
      <c r="Q222" s="35"/>
      <c r="R222" s="35"/>
      <c r="S222" s="35"/>
      <c r="T222" s="35"/>
      <c r="U222" s="35"/>
      <c r="V222" s="35"/>
      <c r="W222" s="35"/>
      <c r="X222" s="35"/>
      <c r="Y222" s="35"/>
      <c r="Z222" s="35"/>
      <c r="AA222" s="35"/>
      <c r="AB222" s="36"/>
      <c r="AC222" s="35"/>
      <c r="AD222" s="35"/>
      <c r="AE222" s="35"/>
      <c r="AF222" s="35"/>
      <c r="AG222" s="35"/>
      <c r="AH222" s="35"/>
      <c r="AI222" s="35"/>
    </row>
    <row r="223" spans="1:35" s="38" customFormat="1" x14ac:dyDescent="0.25">
      <c r="A223" s="35"/>
      <c r="B223" s="35"/>
      <c r="C223" s="35"/>
      <c r="D223" s="35"/>
      <c r="E223" s="35"/>
      <c r="F223" s="35"/>
      <c r="G223" s="35"/>
      <c r="H223" s="35"/>
      <c r="I223" s="35"/>
      <c r="J223" s="35"/>
      <c r="K223" s="35"/>
      <c r="L223" s="35"/>
      <c r="M223" s="35"/>
      <c r="N223" s="35"/>
      <c r="O223" s="35"/>
      <c r="P223" s="35"/>
      <c r="Q223" s="35"/>
      <c r="R223" s="35"/>
      <c r="S223" s="35"/>
      <c r="T223" s="35"/>
      <c r="U223" s="35"/>
      <c r="V223" s="35"/>
      <c r="W223" s="35"/>
      <c r="X223" s="35"/>
      <c r="Y223" s="35"/>
      <c r="Z223" s="35"/>
      <c r="AA223" s="35"/>
      <c r="AB223" s="36"/>
      <c r="AC223" s="35"/>
      <c r="AD223" s="35"/>
      <c r="AE223" s="35"/>
      <c r="AF223" s="35"/>
      <c r="AG223" s="35"/>
      <c r="AH223" s="35"/>
      <c r="AI223" s="35"/>
    </row>
    <row r="224" spans="1:35" s="38" customFormat="1" x14ac:dyDescent="0.25">
      <c r="A224" s="35"/>
      <c r="B224" s="35"/>
      <c r="C224" s="35"/>
      <c r="D224" s="35"/>
      <c r="E224" s="35"/>
      <c r="F224" s="35"/>
      <c r="G224" s="35"/>
      <c r="H224" s="35"/>
      <c r="I224" s="35"/>
      <c r="J224" s="35"/>
      <c r="K224" s="35"/>
      <c r="L224" s="35"/>
      <c r="M224" s="35"/>
      <c r="N224" s="35"/>
      <c r="O224" s="35"/>
      <c r="P224" s="35"/>
      <c r="Q224" s="35"/>
      <c r="R224" s="35"/>
      <c r="S224" s="35"/>
      <c r="T224" s="35"/>
      <c r="U224" s="35"/>
      <c r="V224" s="35"/>
      <c r="W224" s="35"/>
      <c r="X224" s="35"/>
      <c r="Y224" s="35"/>
      <c r="Z224" s="35"/>
      <c r="AA224" s="35"/>
      <c r="AB224" s="36"/>
      <c r="AC224" s="35"/>
      <c r="AD224" s="35"/>
      <c r="AE224" s="35"/>
      <c r="AF224" s="35"/>
      <c r="AG224" s="35"/>
      <c r="AH224" s="35"/>
      <c r="AI224" s="35"/>
    </row>
    <row r="225" spans="1:35" s="38" customFormat="1" x14ac:dyDescent="0.25">
      <c r="A225" s="35"/>
      <c r="B225" s="35"/>
      <c r="C225" s="35"/>
      <c r="D225" s="35"/>
      <c r="E225" s="35"/>
      <c r="F225" s="35"/>
      <c r="G225" s="35"/>
      <c r="H225" s="35"/>
      <c r="I225" s="35"/>
      <c r="J225" s="35"/>
      <c r="K225" s="35"/>
      <c r="L225" s="35"/>
      <c r="M225" s="35"/>
      <c r="N225" s="35"/>
      <c r="O225" s="35"/>
      <c r="P225" s="35"/>
      <c r="Q225" s="35"/>
      <c r="R225" s="35"/>
      <c r="S225" s="35"/>
      <c r="T225" s="35"/>
      <c r="U225" s="35"/>
      <c r="V225" s="35"/>
      <c r="W225" s="35"/>
      <c r="X225" s="35"/>
      <c r="Y225" s="35"/>
      <c r="Z225" s="35"/>
      <c r="AA225" s="35"/>
      <c r="AB225" s="36"/>
      <c r="AC225" s="35"/>
      <c r="AD225" s="35"/>
      <c r="AE225" s="35"/>
      <c r="AF225" s="35"/>
      <c r="AG225" s="35"/>
      <c r="AH225" s="35"/>
      <c r="AI225" s="35"/>
    </row>
    <row r="226" spans="1:35" s="38" customFormat="1" x14ac:dyDescent="0.25">
      <c r="A226" s="35"/>
      <c r="B226" s="35"/>
      <c r="C226" s="35"/>
      <c r="D226" s="35"/>
      <c r="E226" s="35"/>
      <c r="F226" s="35"/>
      <c r="G226" s="35"/>
      <c r="H226" s="35"/>
      <c r="I226" s="35"/>
      <c r="J226" s="35"/>
      <c r="K226" s="35"/>
      <c r="L226" s="35"/>
      <c r="M226" s="35"/>
      <c r="N226" s="35"/>
      <c r="O226" s="35"/>
      <c r="P226" s="35"/>
      <c r="Q226" s="35"/>
      <c r="R226" s="35"/>
      <c r="S226" s="35"/>
      <c r="T226" s="35"/>
      <c r="U226" s="35"/>
      <c r="V226" s="35"/>
      <c r="W226" s="35"/>
      <c r="X226" s="35"/>
      <c r="Y226" s="35"/>
      <c r="Z226" s="35"/>
      <c r="AA226" s="35"/>
      <c r="AB226" s="36"/>
      <c r="AC226" s="35"/>
      <c r="AD226" s="35"/>
      <c r="AE226" s="35"/>
      <c r="AF226" s="35"/>
      <c r="AG226" s="35"/>
      <c r="AH226" s="35"/>
      <c r="AI226" s="35"/>
    </row>
    <row r="227" spans="1:35" s="38" customFormat="1" x14ac:dyDescent="0.25">
      <c r="A227" s="35"/>
      <c r="B227" s="35"/>
      <c r="C227" s="35"/>
      <c r="D227" s="35"/>
      <c r="E227" s="35"/>
      <c r="F227" s="35"/>
      <c r="G227" s="35"/>
      <c r="H227" s="35"/>
      <c r="I227" s="35"/>
      <c r="J227" s="35"/>
      <c r="K227" s="35"/>
      <c r="L227" s="35"/>
      <c r="M227" s="35"/>
      <c r="N227" s="35"/>
      <c r="O227" s="35"/>
      <c r="P227" s="35"/>
      <c r="Q227" s="35"/>
      <c r="R227" s="35"/>
      <c r="S227" s="35"/>
      <c r="T227" s="35"/>
      <c r="U227" s="35"/>
      <c r="V227" s="35"/>
      <c r="W227" s="35"/>
      <c r="X227" s="35"/>
      <c r="Y227" s="35"/>
      <c r="Z227" s="35"/>
      <c r="AA227" s="35"/>
      <c r="AB227" s="36"/>
      <c r="AC227" s="35"/>
      <c r="AD227" s="35"/>
      <c r="AE227" s="35"/>
      <c r="AF227" s="35"/>
      <c r="AG227" s="35"/>
      <c r="AH227" s="35"/>
      <c r="AI227" s="35"/>
    </row>
    <row r="228" spans="1:35" s="38" customFormat="1" x14ac:dyDescent="0.25">
      <c r="A228" s="35"/>
      <c r="B228" s="35"/>
      <c r="C228" s="35"/>
      <c r="D228" s="35"/>
      <c r="E228" s="35"/>
      <c r="F228" s="35"/>
      <c r="G228" s="35"/>
      <c r="H228" s="35"/>
      <c r="I228" s="35"/>
      <c r="J228" s="35"/>
      <c r="K228" s="35"/>
      <c r="L228" s="35"/>
      <c r="M228" s="35"/>
      <c r="N228" s="35"/>
      <c r="O228" s="35"/>
      <c r="P228" s="35"/>
      <c r="Q228" s="35"/>
      <c r="R228" s="35"/>
      <c r="S228" s="35"/>
      <c r="T228" s="35"/>
      <c r="U228" s="35"/>
      <c r="V228" s="35"/>
      <c r="W228" s="35"/>
      <c r="X228" s="35"/>
      <c r="Y228" s="35"/>
      <c r="Z228" s="35"/>
      <c r="AA228" s="35"/>
      <c r="AB228" s="36"/>
      <c r="AC228" s="35"/>
      <c r="AD228" s="35"/>
      <c r="AE228" s="35"/>
      <c r="AF228" s="35"/>
      <c r="AG228" s="35"/>
      <c r="AH228" s="35"/>
      <c r="AI228" s="35"/>
    </row>
    <row r="229" spans="1:35" s="38" customFormat="1" x14ac:dyDescent="0.25">
      <c r="A229" s="35"/>
      <c r="B229" s="35"/>
      <c r="C229" s="35"/>
      <c r="D229" s="35"/>
      <c r="E229" s="35"/>
      <c r="F229" s="35"/>
      <c r="G229" s="35"/>
      <c r="H229" s="35"/>
      <c r="I229" s="35"/>
      <c r="J229" s="35"/>
      <c r="K229" s="35"/>
      <c r="L229" s="35"/>
      <c r="M229" s="35"/>
      <c r="N229" s="35"/>
      <c r="O229" s="35"/>
      <c r="P229" s="35"/>
      <c r="Q229" s="35"/>
      <c r="R229" s="35"/>
      <c r="S229" s="35"/>
      <c r="T229" s="35"/>
      <c r="U229" s="35"/>
      <c r="V229" s="35"/>
      <c r="W229" s="35"/>
      <c r="X229" s="35"/>
      <c r="Y229" s="35"/>
      <c r="Z229" s="35"/>
      <c r="AA229" s="35"/>
      <c r="AB229" s="36"/>
      <c r="AC229" s="35"/>
      <c r="AD229" s="35"/>
      <c r="AE229" s="35"/>
      <c r="AF229" s="35"/>
      <c r="AG229" s="35"/>
      <c r="AH229" s="35"/>
      <c r="AI229" s="35"/>
    </row>
    <row r="230" spans="1:35" s="38" customFormat="1" x14ac:dyDescent="0.25">
      <c r="A230" s="35"/>
      <c r="B230" s="35"/>
      <c r="C230" s="35"/>
      <c r="D230" s="35"/>
      <c r="E230" s="35"/>
      <c r="F230" s="35"/>
      <c r="G230" s="35"/>
      <c r="H230" s="35"/>
      <c r="I230" s="35"/>
      <c r="J230" s="35"/>
      <c r="K230" s="35"/>
      <c r="L230" s="35"/>
      <c r="M230" s="35"/>
      <c r="N230" s="35"/>
      <c r="O230" s="35"/>
      <c r="P230" s="35"/>
      <c r="Q230" s="35"/>
      <c r="R230" s="35"/>
      <c r="S230" s="35"/>
      <c r="T230" s="35"/>
      <c r="U230" s="35"/>
      <c r="V230" s="35"/>
      <c r="W230" s="35"/>
      <c r="X230" s="35"/>
      <c r="Y230" s="35"/>
      <c r="Z230" s="35"/>
      <c r="AA230" s="35"/>
      <c r="AB230" s="36"/>
      <c r="AC230" s="35"/>
      <c r="AD230" s="35"/>
      <c r="AE230" s="35"/>
      <c r="AF230" s="35"/>
      <c r="AG230" s="35"/>
      <c r="AH230" s="35"/>
      <c r="AI230" s="35"/>
    </row>
    <row r="231" spans="1:35" s="38" customFormat="1" x14ac:dyDescent="0.25">
      <c r="A231" s="35"/>
      <c r="B231" s="35"/>
      <c r="C231" s="35"/>
      <c r="D231" s="35"/>
      <c r="E231" s="35"/>
      <c r="F231" s="35"/>
      <c r="G231" s="35"/>
      <c r="H231" s="35"/>
      <c r="I231" s="35"/>
      <c r="J231" s="35"/>
      <c r="K231" s="35"/>
      <c r="L231" s="35"/>
      <c r="M231" s="35"/>
      <c r="N231" s="35"/>
      <c r="O231" s="35"/>
      <c r="P231" s="35"/>
      <c r="Q231" s="35"/>
      <c r="R231" s="35"/>
      <c r="S231" s="35"/>
      <c r="T231" s="35"/>
      <c r="U231" s="35"/>
      <c r="V231" s="35"/>
      <c r="W231" s="35"/>
      <c r="X231" s="35"/>
      <c r="Y231" s="35"/>
      <c r="Z231" s="35"/>
      <c r="AA231" s="35"/>
      <c r="AB231" s="36"/>
      <c r="AC231" s="35"/>
      <c r="AD231" s="35"/>
      <c r="AE231" s="35"/>
      <c r="AF231" s="35"/>
      <c r="AG231" s="35"/>
      <c r="AH231" s="35"/>
      <c r="AI231" s="35"/>
    </row>
    <row r="232" spans="1:35" s="38" customFormat="1" x14ac:dyDescent="0.25">
      <c r="A232" s="35"/>
      <c r="B232" s="35"/>
      <c r="C232" s="35"/>
      <c r="D232" s="35"/>
      <c r="E232" s="35"/>
      <c r="F232" s="35"/>
      <c r="G232" s="35"/>
      <c r="H232" s="35"/>
      <c r="I232" s="35"/>
      <c r="J232" s="35"/>
      <c r="K232" s="35"/>
      <c r="L232" s="35"/>
      <c r="M232" s="35"/>
      <c r="N232" s="35"/>
      <c r="O232" s="35"/>
      <c r="P232" s="35"/>
      <c r="Q232" s="35"/>
      <c r="R232" s="35"/>
      <c r="S232" s="35"/>
      <c r="T232" s="35"/>
      <c r="U232" s="35"/>
      <c r="V232" s="35"/>
      <c r="W232" s="35"/>
      <c r="X232" s="35"/>
      <c r="Y232" s="35"/>
      <c r="Z232" s="35"/>
      <c r="AA232" s="35"/>
      <c r="AB232" s="36"/>
      <c r="AC232" s="35"/>
      <c r="AD232" s="35"/>
      <c r="AE232" s="35"/>
      <c r="AF232" s="35"/>
      <c r="AG232" s="35"/>
      <c r="AH232" s="35"/>
      <c r="AI232" s="35"/>
    </row>
    <row r="233" spans="1:35" s="38" customFormat="1" x14ac:dyDescent="0.25">
      <c r="A233" s="35"/>
      <c r="B233" s="35"/>
      <c r="C233" s="35"/>
      <c r="D233" s="35"/>
      <c r="E233" s="35"/>
      <c r="F233" s="35"/>
      <c r="G233" s="35"/>
      <c r="H233" s="35"/>
      <c r="I233" s="35"/>
      <c r="J233" s="35"/>
      <c r="K233" s="35"/>
      <c r="L233" s="35"/>
      <c r="M233" s="35"/>
      <c r="N233" s="35"/>
      <c r="O233" s="35"/>
      <c r="P233" s="35"/>
      <c r="Q233" s="35"/>
      <c r="R233" s="35"/>
      <c r="S233" s="35"/>
      <c r="T233" s="35"/>
      <c r="U233" s="35"/>
      <c r="V233" s="35"/>
      <c r="W233" s="35"/>
      <c r="X233" s="35"/>
      <c r="Y233" s="35"/>
      <c r="Z233" s="35"/>
      <c r="AA233" s="35"/>
      <c r="AB233" s="36"/>
      <c r="AC233" s="35"/>
      <c r="AD233" s="35"/>
      <c r="AE233" s="35"/>
      <c r="AF233" s="35"/>
      <c r="AG233" s="35"/>
      <c r="AH233" s="35"/>
      <c r="AI233" s="35"/>
    </row>
    <row r="234" spans="1:35" s="38" customFormat="1" x14ac:dyDescent="0.25">
      <c r="A234" s="35"/>
      <c r="B234" s="35"/>
      <c r="C234" s="35"/>
      <c r="D234" s="35"/>
      <c r="E234" s="35"/>
      <c r="F234" s="35"/>
      <c r="G234" s="35"/>
      <c r="H234" s="35"/>
      <c r="I234" s="35"/>
      <c r="J234" s="35"/>
      <c r="K234" s="35"/>
      <c r="L234" s="35"/>
      <c r="M234" s="35"/>
      <c r="N234" s="35"/>
      <c r="O234" s="35"/>
      <c r="P234" s="35"/>
      <c r="Q234" s="35"/>
      <c r="R234" s="35"/>
      <c r="S234" s="35"/>
      <c r="T234" s="35"/>
      <c r="U234" s="35"/>
      <c r="V234" s="35"/>
      <c r="W234" s="35"/>
      <c r="X234" s="35"/>
      <c r="Y234" s="35"/>
      <c r="Z234" s="35"/>
      <c r="AA234" s="35"/>
      <c r="AB234" s="36"/>
      <c r="AC234" s="35"/>
      <c r="AD234" s="35"/>
      <c r="AE234" s="35"/>
      <c r="AF234" s="35"/>
      <c r="AG234" s="35"/>
      <c r="AH234" s="35"/>
      <c r="AI234" s="35"/>
    </row>
    <row r="235" spans="1:35" s="38" customFormat="1" x14ac:dyDescent="0.25">
      <c r="A235" s="35"/>
      <c r="B235" s="35"/>
      <c r="C235" s="35"/>
      <c r="D235" s="35"/>
      <c r="E235" s="35"/>
      <c r="F235" s="35"/>
      <c r="G235" s="35"/>
      <c r="H235" s="35"/>
      <c r="I235" s="35"/>
      <c r="J235" s="35"/>
      <c r="K235" s="35"/>
      <c r="L235" s="35"/>
      <c r="M235" s="35"/>
      <c r="N235" s="35"/>
      <c r="O235" s="35"/>
      <c r="P235" s="35"/>
      <c r="Q235" s="35"/>
      <c r="R235" s="35"/>
      <c r="S235" s="35"/>
      <c r="T235" s="35"/>
      <c r="U235" s="35"/>
      <c r="V235" s="35"/>
      <c r="W235" s="35"/>
      <c r="X235" s="35"/>
      <c r="Y235" s="35"/>
      <c r="Z235" s="35"/>
      <c r="AA235" s="35"/>
      <c r="AB235" s="36"/>
      <c r="AC235" s="35"/>
      <c r="AD235" s="35"/>
      <c r="AE235" s="35"/>
      <c r="AF235" s="35"/>
      <c r="AG235" s="35"/>
      <c r="AH235" s="35"/>
      <c r="AI235" s="35"/>
    </row>
    <row r="236" spans="1:35" s="38" customFormat="1" x14ac:dyDescent="0.25">
      <c r="A236" s="35"/>
      <c r="B236" s="35"/>
      <c r="C236" s="35"/>
      <c r="D236" s="35"/>
      <c r="E236" s="35"/>
      <c r="F236" s="35"/>
      <c r="G236" s="35"/>
      <c r="H236" s="35"/>
      <c r="I236" s="35"/>
      <c r="J236" s="35"/>
      <c r="K236" s="35"/>
      <c r="L236" s="35"/>
      <c r="M236" s="35"/>
      <c r="N236" s="35"/>
      <c r="O236" s="35"/>
      <c r="P236" s="35"/>
      <c r="Q236" s="35"/>
      <c r="R236" s="35"/>
      <c r="S236" s="35"/>
      <c r="T236" s="35"/>
      <c r="U236" s="35"/>
      <c r="V236" s="35"/>
      <c r="W236" s="35"/>
      <c r="X236" s="35"/>
      <c r="Y236" s="35"/>
      <c r="Z236" s="35"/>
      <c r="AA236" s="35"/>
      <c r="AB236" s="36"/>
      <c r="AC236" s="35"/>
      <c r="AD236" s="35"/>
      <c r="AE236" s="35"/>
      <c r="AF236" s="35"/>
      <c r="AG236" s="35"/>
      <c r="AH236" s="35"/>
      <c r="AI236" s="35"/>
    </row>
    <row r="237" spans="1:35" x14ac:dyDescent="0.25">
      <c r="AA237" s="35"/>
      <c r="AB237" s="36"/>
      <c r="AH237" s="35"/>
      <c r="AI237" s="35"/>
    </row>
    <row r="238" spans="1:35" x14ac:dyDescent="0.25">
      <c r="AA238" s="35"/>
      <c r="AB238" s="36"/>
      <c r="AH238" s="35"/>
      <c r="AI238" s="35"/>
    </row>
    <row r="239" spans="1:35" x14ac:dyDescent="0.25">
      <c r="AA239" s="35"/>
      <c r="AB239" s="36"/>
      <c r="AH239" s="35"/>
      <c r="AI239" s="35"/>
    </row>
    <row r="240" spans="1:35" x14ac:dyDescent="0.25">
      <c r="AA240" s="35"/>
      <c r="AB240" s="36"/>
      <c r="AH240" s="35"/>
      <c r="AI240" s="35"/>
    </row>
    <row r="241" spans="27:35" x14ac:dyDescent="0.25">
      <c r="AA241" s="35"/>
      <c r="AB241" s="36"/>
      <c r="AH241" s="35"/>
      <c r="AI241" s="35"/>
    </row>
    <row r="242" spans="27:35" x14ac:dyDescent="0.25">
      <c r="AA242" s="35"/>
      <c r="AB242" s="36"/>
      <c r="AH242" s="35"/>
      <c r="AI242" s="35"/>
    </row>
    <row r="243" spans="27:35" x14ac:dyDescent="0.25">
      <c r="AA243" s="35"/>
      <c r="AB243" s="36"/>
      <c r="AH243" s="35"/>
      <c r="AI243" s="35"/>
    </row>
    <row r="244" spans="27:35" x14ac:dyDescent="0.25">
      <c r="AA244" s="35"/>
      <c r="AB244" s="36"/>
      <c r="AH244" s="35"/>
      <c r="AI244" s="35"/>
    </row>
    <row r="245" spans="27:35" x14ac:dyDescent="0.25">
      <c r="AA245" s="35"/>
      <c r="AB245" s="36"/>
      <c r="AH245" s="35"/>
      <c r="AI245" s="35"/>
    </row>
    <row r="246" spans="27:35" x14ac:dyDescent="0.25">
      <c r="AA246" s="35"/>
      <c r="AB246" s="36"/>
      <c r="AH246" s="35"/>
      <c r="AI246" s="35"/>
    </row>
    <row r="247" spans="27:35" x14ac:dyDescent="0.25">
      <c r="AA247" s="35"/>
      <c r="AB247" s="36"/>
      <c r="AH247" s="35"/>
      <c r="AI247" s="35"/>
    </row>
    <row r="248" spans="27:35" x14ac:dyDescent="0.25">
      <c r="AA248" s="35"/>
      <c r="AB248" s="36"/>
      <c r="AH248" s="35"/>
      <c r="AI248" s="35"/>
    </row>
    <row r="249" spans="27:35" x14ac:dyDescent="0.25">
      <c r="AA249" s="35"/>
      <c r="AB249" s="36"/>
      <c r="AH249" s="35"/>
      <c r="AI249" s="35"/>
    </row>
    <row r="250" spans="27:35" x14ac:dyDescent="0.25">
      <c r="AA250" s="35"/>
      <c r="AB250" s="36"/>
      <c r="AH250" s="35"/>
      <c r="AI250" s="35"/>
    </row>
    <row r="251" spans="27:35" x14ac:dyDescent="0.25">
      <c r="AA251" s="35"/>
      <c r="AB251" s="36"/>
      <c r="AH251" s="35"/>
      <c r="AI251" s="35"/>
    </row>
    <row r="252" spans="27:35" x14ac:dyDescent="0.25">
      <c r="AA252" s="35"/>
      <c r="AB252" s="36"/>
      <c r="AH252" s="35"/>
      <c r="AI252" s="35"/>
    </row>
    <row r="253" spans="27:35" x14ac:dyDescent="0.25">
      <c r="AA253" s="35"/>
      <c r="AB253" s="36"/>
      <c r="AH253" s="35"/>
      <c r="AI253" s="35"/>
    </row>
    <row r="254" spans="27:35" x14ac:dyDescent="0.25">
      <c r="AA254" s="35"/>
      <c r="AB254" s="36"/>
      <c r="AH254" s="35"/>
      <c r="AI254" s="35"/>
    </row>
    <row r="255" spans="27:35" x14ac:dyDescent="0.25">
      <c r="AA255" s="35"/>
      <c r="AB255" s="36"/>
      <c r="AH255" s="35"/>
      <c r="AI255" s="35"/>
    </row>
    <row r="256" spans="27:35" x14ac:dyDescent="0.25">
      <c r="AA256" s="35"/>
      <c r="AB256" s="36"/>
      <c r="AH256" s="35"/>
      <c r="AI256" s="35"/>
    </row>
    <row r="257" spans="27:35" x14ac:dyDescent="0.25">
      <c r="AA257" s="35"/>
      <c r="AB257" s="36"/>
      <c r="AH257" s="35"/>
      <c r="AI257" s="35"/>
    </row>
    <row r="258" spans="27:35" x14ac:dyDescent="0.25">
      <c r="AA258" s="35"/>
      <c r="AB258" s="36"/>
      <c r="AH258" s="35"/>
      <c r="AI258" s="35"/>
    </row>
    <row r="259" spans="27:35" x14ac:dyDescent="0.25">
      <c r="AA259" s="35"/>
      <c r="AB259" s="36"/>
      <c r="AH259" s="35"/>
      <c r="AI259" s="35"/>
    </row>
    <row r="260" spans="27:35" x14ac:dyDescent="0.25">
      <c r="AA260" s="35"/>
      <c r="AB260" s="36"/>
      <c r="AH260" s="35"/>
      <c r="AI260" s="35"/>
    </row>
    <row r="261" spans="27:35" x14ac:dyDescent="0.25">
      <c r="AA261" s="35"/>
      <c r="AB261" s="36"/>
      <c r="AH261" s="35"/>
      <c r="AI261" s="35"/>
    </row>
    <row r="262" spans="27:35" x14ac:dyDescent="0.25">
      <c r="AA262" s="35"/>
      <c r="AB262" s="36"/>
      <c r="AH262" s="35"/>
      <c r="AI262" s="35"/>
    </row>
    <row r="263" spans="27:35" x14ac:dyDescent="0.25">
      <c r="AA263" s="35"/>
      <c r="AB263" s="36"/>
      <c r="AH263" s="35"/>
      <c r="AI263" s="35"/>
    </row>
    <row r="264" spans="27:35" x14ac:dyDescent="0.25">
      <c r="AA264" s="35"/>
      <c r="AB264" s="36"/>
      <c r="AH264" s="35"/>
      <c r="AI264" s="35"/>
    </row>
    <row r="265" spans="27:35" x14ac:dyDescent="0.25">
      <c r="AA265" s="35"/>
      <c r="AB265" s="36"/>
      <c r="AH265" s="35"/>
      <c r="AI265" s="35"/>
    </row>
    <row r="266" spans="27:35" x14ac:dyDescent="0.25">
      <c r="AA266" s="35"/>
      <c r="AB266" s="36"/>
      <c r="AH266" s="35"/>
      <c r="AI266" s="35"/>
    </row>
    <row r="267" spans="27:35" x14ac:dyDescent="0.25">
      <c r="AA267" s="35"/>
      <c r="AB267" s="36"/>
      <c r="AH267" s="35"/>
      <c r="AI267" s="35"/>
    </row>
    <row r="268" spans="27:35" x14ac:dyDescent="0.25">
      <c r="AA268" s="35"/>
      <c r="AB268" s="36"/>
      <c r="AH268" s="35"/>
      <c r="AI268" s="35"/>
    </row>
    <row r="269" spans="27:35" x14ac:dyDescent="0.25">
      <c r="AA269" s="35"/>
      <c r="AB269" s="36"/>
      <c r="AH269" s="35"/>
      <c r="AI269" s="35"/>
    </row>
    <row r="270" spans="27:35" x14ac:dyDescent="0.25">
      <c r="AA270" s="35"/>
      <c r="AB270" s="36"/>
      <c r="AH270" s="35"/>
      <c r="AI270" s="35"/>
    </row>
    <row r="271" spans="27:35" x14ac:dyDescent="0.25">
      <c r="AA271" s="35"/>
      <c r="AB271" s="36"/>
      <c r="AH271" s="35"/>
      <c r="AI271" s="35"/>
    </row>
    <row r="272" spans="27:35" x14ac:dyDescent="0.25">
      <c r="AA272" s="35"/>
      <c r="AB272" s="36"/>
      <c r="AH272" s="35"/>
      <c r="AI272" s="35"/>
    </row>
    <row r="273" spans="27:35" x14ac:dyDescent="0.25">
      <c r="AA273" s="35"/>
      <c r="AB273" s="36"/>
      <c r="AH273" s="35"/>
      <c r="AI273" s="35"/>
    </row>
    <row r="274" spans="27:35" x14ac:dyDescent="0.25">
      <c r="AA274" s="35"/>
      <c r="AB274" s="36"/>
      <c r="AH274" s="35"/>
      <c r="AI274" s="35"/>
    </row>
    <row r="275" spans="27:35" x14ac:dyDescent="0.25">
      <c r="AA275" s="35"/>
      <c r="AB275" s="36"/>
      <c r="AH275" s="35"/>
      <c r="AI275" s="35"/>
    </row>
    <row r="276" spans="27:35" x14ac:dyDescent="0.25">
      <c r="AA276" s="35"/>
      <c r="AB276" s="36"/>
      <c r="AH276" s="35"/>
      <c r="AI276" s="35"/>
    </row>
    <row r="277" spans="27:35" x14ac:dyDescent="0.25">
      <c r="AA277" s="35"/>
      <c r="AB277" s="36"/>
      <c r="AH277" s="35"/>
      <c r="AI277" s="35"/>
    </row>
    <row r="278" spans="27:35" x14ac:dyDescent="0.25">
      <c r="AA278" s="35"/>
      <c r="AB278" s="36"/>
      <c r="AH278" s="35"/>
      <c r="AI278" s="35"/>
    </row>
    <row r="279" spans="27:35" x14ac:dyDescent="0.25">
      <c r="AA279" s="35"/>
      <c r="AB279" s="36"/>
      <c r="AH279" s="35"/>
      <c r="AI279" s="35"/>
    </row>
    <row r="280" spans="27:35" x14ac:dyDescent="0.25">
      <c r="AA280" s="35"/>
      <c r="AB280" s="36"/>
      <c r="AH280" s="35"/>
      <c r="AI280" s="35"/>
    </row>
    <row r="281" spans="27:35" x14ac:dyDescent="0.25">
      <c r="AA281" s="35"/>
      <c r="AB281" s="36"/>
      <c r="AH281" s="35"/>
      <c r="AI281" s="35"/>
    </row>
    <row r="282" spans="27:35" x14ac:dyDescent="0.25">
      <c r="AA282" s="35"/>
      <c r="AB282" s="36"/>
      <c r="AH282" s="35"/>
      <c r="AI282" s="35"/>
    </row>
    <row r="283" spans="27:35" x14ac:dyDescent="0.25">
      <c r="AA283" s="35"/>
      <c r="AB283" s="36"/>
      <c r="AH283" s="35"/>
      <c r="AI283" s="35"/>
    </row>
    <row r="284" spans="27:35" x14ac:dyDescent="0.25">
      <c r="AA284" s="35"/>
      <c r="AB284" s="36"/>
      <c r="AH284" s="35"/>
      <c r="AI284" s="35"/>
    </row>
    <row r="285" spans="27:35" x14ac:dyDescent="0.25">
      <c r="AA285" s="35"/>
      <c r="AB285" s="36"/>
      <c r="AH285" s="35"/>
      <c r="AI285" s="35"/>
    </row>
    <row r="286" spans="27:35" x14ac:dyDescent="0.25">
      <c r="AA286" s="35"/>
      <c r="AB286" s="36"/>
      <c r="AH286" s="35"/>
      <c r="AI286" s="35"/>
    </row>
    <row r="287" spans="27:35" x14ac:dyDescent="0.25">
      <c r="AA287" s="35"/>
      <c r="AB287" s="36"/>
      <c r="AH287" s="35"/>
      <c r="AI287" s="35"/>
    </row>
    <row r="288" spans="27:35" x14ac:dyDescent="0.25">
      <c r="AA288" s="35"/>
      <c r="AB288" s="36"/>
      <c r="AH288" s="35"/>
      <c r="AI288" s="35"/>
    </row>
    <row r="289" spans="27:35" x14ac:dyDescent="0.25">
      <c r="AA289" s="35"/>
      <c r="AB289" s="36"/>
      <c r="AH289" s="35"/>
      <c r="AI289" s="35"/>
    </row>
    <row r="290" spans="27:35" x14ac:dyDescent="0.25">
      <c r="AA290" s="35"/>
      <c r="AB290" s="36"/>
      <c r="AH290" s="35"/>
      <c r="AI290" s="35"/>
    </row>
    <row r="291" spans="27:35" x14ac:dyDescent="0.25">
      <c r="AA291" s="35"/>
      <c r="AB291" s="36"/>
      <c r="AH291" s="35"/>
      <c r="AI291" s="35"/>
    </row>
    <row r="292" spans="27:35" x14ac:dyDescent="0.25">
      <c r="AA292" s="35"/>
      <c r="AB292" s="36"/>
      <c r="AH292" s="35"/>
      <c r="AI292" s="35"/>
    </row>
    <row r="293" spans="27:35" x14ac:dyDescent="0.25">
      <c r="AA293" s="35"/>
      <c r="AB293" s="36"/>
      <c r="AH293" s="35"/>
      <c r="AI293" s="35"/>
    </row>
    <row r="294" spans="27:35" x14ac:dyDescent="0.25">
      <c r="AA294" s="35"/>
      <c r="AB294" s="36"/>
      <c r="AH294" s="35"/>
      <c r="AI294" s="35"/>
    </row>
    <row r="295" spans="27:35" x14ac:dyDescent="0.25">
      <c r="AA295" s="35"/>
      <c r="AB295" s="36"/>
      <c r="AH295" s="35"/>
      <c r="AI295" s="35"/>
    </row>
    <row r="296" spans="27:35" x14ac:dyDescent="0.25">
      <c r="AA296" s="35"/>
      <c r="AB296" s="36"/>
      <c r="AH296" s="35"/>
      <c r="AI296" s="35"/>
    </row>
    <row r="297" spans="27:35" x14ac:dyDescent="0.25">
      <c r="AA297" s="35"/>
      <c r="AB297" s="36"/>
      <c r="AH297" s="35"/>
      <c r="AI297" s="35"/>
    </row>
    <row r="298" spans="27:35" x14ac:dyDescent="0.25">
      <c r="AA298" s="35"/>
      <c r="AB298" s="36"/>
      <c r="AH298" s="35"/>
      <c r="AI298" s="35"/>
    </row>
    <row r="299" spans="27:35" x14ac:dyDescent="0.25">
      <c r="AA299" s="35"/>
      <c r="AB299" s="36"/>
      <c r="AH299" s="35"/>
      <c r="AI299" s="35"/>
    </row>
    <row r="300" spans="27:35" x14ac:dyDescent="0.25">
      <c r="AA300" s="35"/>
      <c r="AB300" s="36"/>
      <c r="AH300" s="35"/>
      <c r="AI300" s="35"/>
    </row>
    <row r="301" spans="27:35" x14ac:dyDescent="0.25">
      <c r="AA301" s="35"/>
      <c r="AB301" s="36"/>
      <c r="AH301" s="35"/>
      <c r="AI301" s="35"/>
    </row>
    <row r="302" spans="27:35" x14ac:dyDescent="0.25">
      <c r="AA302" s="35"/>
      <c r="AB302" s="36"/>
      <c r="AH302" s="35"/>
      <c r="AI302" s="35"/>
    </row>
    <row r="303" spans="27:35" x14ac:dyDescent="0.25">
      <c r="AA303" s="35"/>
      <c r="AB303" s="36"/>
      <c r="AH303" s="35"/>
      <c r="AI303" s="35"/>
    </row>
    <row r="304" spans="27:35" x14ac:dyDescent="0.25">
      <c r="AA304" s="35"/>
      <c r="AB304" s="36"/>
      <c r="AH304" s="35"/>
      <c r="AI304" s="35"/>
    </row>
    <row r="305" spans="27:35" x14ac:dyDescent="0.25">
      <c r="AA305" s="35"/>
      <c r="AB305" s="36"/>
      <c r="AH305" s="35"/>
      <c r="AI305" s="35"/>
    </row>
    <row r="306" spans="27:35" x14ac:dyDescent="0.25">
      <c r="AA306" s="35"/>
      <c r="AB306" s="36"/>
      <c r="AH306" s="35"/>
      <c r="AI306" s="35"/>
    </row>
    <row r="307" spans="27:35" x14ac:dyDescent="0.25">
      <c r="AA307" s="35"/>
      <c r="AB307" s="36"/>
      <c r="AH307" s="35"/>
      <c r="AI307" s="35"/>
    </row>
    <row r="308" spans="27:35" x14ac:dyDescent="0.25">
      <c r="AA308" s="35"/>
      <c r="AB308" s="36"/>
      <c r="AH308" s="35"/>
      <c r="AI308" s="35"/>
    </row>
    <row r="309" spans="27:35" x14ac:dyDescent="0.25">
      <c r="AA309" s="35"/>
      <c r="AB309" s="36"/>
      <c r="AH309" s="35"/>
      <c r="AI309" s="35"/>
    </row>
    <row r="310" spans="27:35" x14ac:dyDescent="0.25">
      <c r="AA310" s="35"/>
      <c r="AB310" s="36"/>
      <c r="AH310" s="35"/>
      <c r="AI310" s="35"/>
    </row>
    <row r="311" spans="27:35" x14ac:dyDescent="0.25">
      <c r="AA311" s="35"/>
      <c r="AB311" s="36"/>
      <c r="AH311" s="35"/>
      <c r="AI311" s="35"/>
    </row>
    <row r="312" spans="27:35" x14ac:dyDescent="0.25">
      <c r="AA312" s="35"/>
      <c r="AB312" s="36"/>
      <c r="AH312" s="35"/>
      <c r="AI312" s="35"/>
    </row>
    <row r="313" spans="27:35" x14ac:dyDescent="0.25">
      <c r="AA313" s="35"/>
      <c r="AB313" s="36"/>
      <c r="AH313" s="35"/>
      <c r="AI313" s="35"/>
    </row>
    <row r="314" spans="27:35" x14ac:dyDescent="0.25">
      <c r="AA314" s="35"/>
      <c r="AB314" s="36"/>
      <c r="AH314" s="35"/>
      <c r="AI314" s="35"/>
    </row>
    <row r="315" spans="27:35" x14ac:dyDescent="0.25">
      <c r="AA315" s="35"/>
      <c r="AB315" s="36"/>
      <c r="AH315" s="35"/>
      <c r="AI315" s="35"/>
    </row>
    <row r="316" spans="27:35" x14ac:dyDescent="0.25">
      <c r="AA316" s="35"/>
      <c r="AB316" s="36"/>
      <c r="AH316" s="35"/>
      <c r="AI316" s="35"/>
    </row>
    <row r="317" spans="27:35" x14ac:dyDescent="0.25">
      <c r="AA317" s="35"/>
      <c r="AB317" s="36"/>
      <c r="AH317" s="35"/>
      <c r="AI317" s="35"/>
    </row>
  </sheetData>
  <mergeCells count="376">
    <mergeCell ref="A1:AG1"/>
    <mergeCell ref="A2:AI2"/>
    <mergeCell ref="A3:AG3"/>
    <mergeCell ref="A4:R4"/>
    <mergeCell ref="S4:AI4"/>
    <mergeCell ref="BA5:BH5"/>
    <mergeCell ref="A12:AI12"/>
    <mergeCell ref="A13:D13"/>
    <mergeCell ref="E13:AI13"/>
    <mergeCell ref="AC5:AI5"/>
    <mergeCell ref="A8:D8"/>
    <mergeCell ref="E8:AI8"/>
    <mergeCell ref="A9:AI10"/>
    <mergeCell ref="A11:AI11"/>
    <mergeCell ref="A6:D6"/>
    <mergeCell ref="E6:AI6"/>
    <mergeCell ref="A7:D7"/>
    <mergeCell ref="E7:AI7"/>
    <mergeCell ref="A5:D5"/>
    <mergeCell ref="E5:J5"/>
    <mergeCell ref="K5:O5"/>
    <mergeCell ref="P5:W5"/>
    <mergeCell ref="X5:AB5"/>
    <mergeCell ref="AH16:AI16"/>
    <mergeCell ref="E17:L17"/>
    <mergeCell ref="M17:T17"/>
    <mergeCell ref="U17:AB17"/>
    <mergeCell ref="AC17:AE17"/>
    <mergeCell ref="AF17:AG17"/>
    <mergeCell ref="AH17:AI17"/>
    <mergeCell ref="AH14:AI14"/>
    <mergeCell ref="E15:L15"/>
    <mergeCell ref="M15:T15"/>
    <mergeCell ref="U15:AB15"/>
    <mergeCell ref="AC15:AE15"/>
    <mergeCell ref="AF15:AG15"/>
    <mergeCell ref="AH15:AI15"/>
    <mergeCell ref="E14:L14"/>
    <mergeCell ref="M14:T14"/>
    <mergeCell ref="U14:AB14"/>
    <mergeCell ref="AC14:AE14"/>
    <mergeCell ref="AF14:AG14"/>
    <mergeCell ref="E16:L16"/>
    <mergeCell ref="M16:T16"/>
    <mergeCell ref="U16:AB16"/>
    <mergeCell ref="AC16:AE16"/>
    <mergeCell ref="AF16:AG16"/>
    <mergeCell ref="AH19:AI19"/>
    <mergeCell ref="E18:L18"/>
    <mergeCell ref="M18:T18"/>
    <mergeCell ref="U18:AB18"/>
    <mergeCell ref="AC18:AE18"/>
    <mergeCell ref="AF18:AG18"/>
    <mergeCell ref="AH18:AI18"/>
    <mergeCell ref="E21:L21"/>
    <mergeCell ref="AC21:AE21"/>
    <mergeCell ref="AF21:AG21"/>
    <mergeCell ref="AH21:AI21"/>
    <mergeCell ref="E20:L20"/>
    <mergeCell ref="M20:T20"/>
    <mergeCell ref="U20:AB20"/>
    <mergeCell ref="AC20:AE20"/>
    <mergeCell ref="AF20:AG20"/>
    <mergeCell ref="AH20:AI20"/>
    <mergeCell ref="AC19:AE19"/>
    <mergeCell ref="AF19:AG19"/>
    <mergeCell ref="A14:D28"/>
    <mergeCell ref="E28:L28"/>
    <mergeCell ref="M28:T28"/>
    <mergeCell ref="U28:AB28"/>
    <mergeCell ref="M21:T21"/>
    <mergeCell ref="U21:AB21"/>
    <mergeCell ref="E19:L19"/>
    <mergeCell ref="M19:T19"/>
    <mergeCell ref="U19:AB19"/>
    <mergeCell ref="AH28:AI28"/>
    <mergeCell ref="N31:R31"/>
    <mergeCell ref="S31:W31"/>
    <mergeCell ref="E32:H32"/>
    <mergeCell ref="I32:M32"/>
    <mergeCell ref="N32:R32"/>
    <mergeCell ref="S32:W32"/>
    <mergeCell ref="E29:H30"/>
    <mergeCell ref="I29:W29"/>
    <mergeCell ref="X29:AI29"/>
    <mergeCell ref="I30:M30"/>
    <mergeCell ref="N30:R30"/>
    <mergeCell ref="S30:W30"/>
    <mergeCell ref="X30:AI34"/>
    <mergeCell ref="E31:H31"/>
    <mergeCell ref="I31:M31"/>
    <mergeCell ref="AC28:AE28"/>
    <mergeCell ref="AF28:AG28"/>
    <mergeCell ref="A35:D35"/>
    <mergeCell ref="E35:M35"/>
    <mergeCell ref="N35:R35"/>
    <mergeCell ref="S35:W35"/>
    <mergeCell ref="X35:AE35"/>
    <mergeCell ref="AF35:AI35"/>
    <mergeCell ref="E34:H34"/>
    <mergeCell ref="I34:M34"/>
    <mergeCell ref="N34:R34"/>
    <mergeCell ref="S34:W34"/>
    <mergeCell ref="A29:D34"/>
    <mergeCell ref="E33:H33"/>
    <mergeCell ref="I33:M33"/>
    <mergeCell ref="N33:R33"/>
    <mergeCell ref="S33:W33"/>
    <mergeCell ref="A44:E44"/>
    <mergeCell ref="F44:I44"/>
    <mergeCell ref="J44:M44"/>
    <mergeCell ref="N44:W44"/>
    <mergeCell ref="A36:AI36"/>
    <mergeCell ref="X37:AE37"/>
    <mergeCell ref="AF37:AI37"/>
    <mergeCell ref="A38:E38"/>
    <mergeCell ref="F38:I38"/>
    <mergeCell ref="J38:M38"/>
    <mergeCell ref="N38:W38"/>
    <mergeCell ref="X38:AE38"/>
    <mergeCell ref="AF38:AI38"/>
    <mergeCell ref="A37:W37"/>
    <mergeCell ref="X39:AE39"/>
    <mergeCell ref="AF39:AI39"/>
    <mergeCell ref="X40:AE40"/>
    <mergeCell ref="AF40:AI40"/>
    <mergeCell ref="A39:E43"/>
    <mergeCell ref="F39:I43"/>
    <mergeCell ref="J39:M43"/>
    <mergeCell ref="N39:W43"/>
    <mergeCell ref="X42:AE42"/>
    <mergeCell ref="AF42:AI42"/>
    <mergeCell ref="X41:AE41"/>
    <mergeCell ref="AF41:AI41"/>
    <mergeCell ref="X43:AE43"/>
    <mergeCell ref="AF43:AI43"/>
    <mergeCell ref="X50:AE50"/>
    <mergeCell ref="AF50:AI50"/>
    <mergeCell ref="X44:AE44"/>
    <mergeCell ref="AF44:AI44"/>
    <mergeCell ref="X45:AE45"/>
    <mergeCell ref="AF45:AI45"/>
    <mergeCell ref="J45:M49"/>
    <mergeCell ref="N45:W49"/>
    <mergeCell ref="A50:E50"/>
    <mergeCell ref="F50:I50"/>
    <mergeCell ref="J50:M50"/>
    <mergeCell ref="N50:W50"/>
    <mergeCell ref="X47:AE47"/>
    <mergeCell ref="AF47:AI47"/>
    <mergeCell ref="X46:AE46"/>
    <mergeCell ref="AF46:AI46"/>
    <mergeCell ref="A45:E49"/>
    <mergeCell ref="F45:I49"/>
    <mergeCell ref="X48:AE48"/>
    <mergeCell ref="AF48:AI48"/>
    <mergeCell ref="X49:AE49"/>
    <mergeCell ref="AF49:AI49"/>
    <mergeCell ref="X52:AE52"/>
    <mergeCell ref="AF52:AI52"/>
    <mergeCell ref="A51:E55"/>
    <mergeCell ref="F51:I55"/>
    <mergeCell ref="J51:M55"/>
    <mergeCell ref="N51:W55"/>
    <mergeCell ref="X54:AE54"/>
    <mergeCell ref="AF54:AI54"/>
    <mergeCell ref="X55:AE55"/>
    <mergeCell ref="AF55:AI55"/>
    <mergeCell ref="X53:AE53"/>
    <mergeCell ref="AF53:AI53"/>
    <mergeCell ref="X51:AE51"/>
    <mergeCell ref="AF51:AI51"/>
    <mergeCell ref="A56:E56"/>
    <mergeCell ref="F56:I56"/>
    <mergeCell ref="J56:M56"/>
    <mergeCell ref="N56:W56"/>
    <mergeCell ref="X59:AE59"/>
    <mergeCell ref="AF59:AI59"/>
    <mergeCell ref="X56:AE56"/>
    <mergeCell ref="AF56:AI56"/>
    <mergeCell ref="X57:AE57"/>
    <mergeCell ref="AF57:AI57"/>
    <mergeCell ref="X58:AE58"/>
    <mergeCell ref="AF58:AI58"/>
    <mergeCell ref="A57:E61"/>
    <mergeCell ref="F57:I61"/>
    <mergeCell ref="J57:M61"/>
    <mergeCell ref="N57:W61"/>
    <mergeCell ref="X60:AE60"/>
    <mergeCell ref="AF60:AI60"/>
    <mergeCell ref="X61:AE61"/>
    <mergeCell ref="AF61:AI61"/>
    <mergeCell ref="A62:E62"/>
    <mergeCell ref="F62:I62"/>
    <mergeCell ref="J62:M62"/>
    <mergeCell ref="N62:W62"/>
    <mergeCell ref="X65:AE65"/>
    <mergeCell ref="AF65:AI65"/>
    <mergeCell ref="X62:AE62"/>
    <mergeCell ref="AF62:AI62"/>
    <mergeCell ref="X63:AE63"/>
    <mergeCell ref="AF63:AI63"/>
    <mergeCell ref="X64:AE64"/>
    <mergeCell ref="AF64:AI64"/>
    <mergeCell ref="A63:E67"/>
    <mergeCell ref="F63:I67"/>
    <mergeCell ref="J63:M67"/>
    <mergeCell ref="N63:W67"/>
    <mergeCell ref="X66:AE66"/>
    <mergeCell ref="AF66:AI66"/>
    <mergeCell ref="X67:AE67"/>
    <mergeCell ref="AF67:AI67"/>
    <mergeCell ref="A68:E68"/>
    <mergeCell ref="F68:I68"/>
    <mergeCell ref="J68:M68"/>
    <mergeCell ref="N68:W68"/>
    <mergeCell ref="X71:AE71"/>
    <mergeCell ref="AF71:AI71"/>
    <mergeCell ref="X68:AE68"/>
    <mergeCell ref="AF68:AI68"/>
    <mergeCell ref="X69:AE69"/>
    <mergeCell ref="AF69:AI69"/>
    <mergeCell ref="X70:AE70"/>
    <mergeCell ref="AF70:AI70"/>
    <mergeCell ref="A69:E73"/>
    <mergeCell ref="F69:I73"/>
    <mergeCell ref="J69:M73"/>
    <mergeCell ref="N69:W73"/>
    <mergeCell ref="X72:AE72"/>
    <mergeCell ref="AF72:AI72"/>
    <mergeCell ref="X73:AE73"/>
    <mergeCell ref="AF73:AI73"/>
    <mergeCell ref="A74:E74"/>
    <mergeCell ref="F74:I74"/>
    <mergeCell ref="J74:M74"/>
    <mergeCell ref="N74:W74"/>
    <mergeCell ref="X77:AE77"/>
    <mergeCell ref="AF77:AI77"/>
    <mergeCell ref="X74:AE74"/>
    <mergeCell ref="AF74:AI74"/>
    <mergeCell ref="X75:AE75"/>
    <mergeCell ref="AF75:AI75"/>
    <mergeCell ref="X76:AE76"/>
    <mergeCell ref="AF76:AI76"/>
    <mergeCell ref="A75:E79"/>
    <mergeCell ref="F75:I79"/>
    <mergeCell ref="J75:M79"/>
    <mergeCell ref="N75:W79"/>
    <mergeCell ref="X78:AE78"/>
    <mergeCell ref="AF78:AI78"/>
    <mergeCell ref="X79:AE79"/>
    <mergeCell ref="AF79:AI79"/>
    <mergeCell ref="A80:E80"/>
    <mergeCell ref="F80:I80"/>
    <mergeCell ref="J80:M80"/>
    <mergeCell ref="N80:W80"/>
    <mergeCell ref="X83:AE83"/>
    <mergeCell ref="AF83:AI83"/>
    <mergeCell ref="X80:AE80"/>
    <mergeCell ref="AF80:AI80"/>
    <mergeCell ref="X81:AE81"/>
    <mergeCell ref="AF81:AI81"/>
    <mergeCell ref="X82:AE82"/>
    <mergeCell ref="AF82:AI82"/>
    <mergeCell ref="A81:E85"/>
    <mergeCell ref="F81:I85"/>
    <mergeCell ref="J81:M85"/>
    <mergeCell ref="N81:W85"/>
    <mergeCell ref="X84:AE84"/>
    <mergeCell ref="AF84:AI84"/>
    <mergeCell ref="X85:AE85"/>
    <mergeCell ref="AF85:AI85"/>
    <mergeCell ref="A86:E86"/>
    <mergeCell ref="F86:I86"/>
    <mergeCell ref="J86:M86"/>
    <mergeCell ref="N86:W86"/>
    <mergeCell ref="X89:AE89"/>
    <mergeCell ref="AF89:AI89"/>
    <mergeCell ref="X86:AE86"/>
    <mergeCell ref="AF86:AI86"/>
    <mergeCell ref="X87:AE87"/>
    <mergeCell ref="AF87:AI87"/>
    <mergeCell ref="X88:AE88"/>
    <mergeCell ref="AF88:AI88"/>
    <mergeCell ref="A87:E91"/>
    <mergeCell ref="F87:I91"/>
    <mergeCell ref="J87:M91"/>
    <mergeCell ref="N87:W91"/>
    <mergeCell ref="X90:AE90"/>
    <mergeCell ref="AF90:AI90"/>
    <mergeCell ref="X91:AE91"/>
    <mergeCell ref="AF91:AI91"/>
    <mergeCell ref="A92:E92"/>
    <mergeCell ref="F92:I92"/>
    <mergeCell ref="J92:M92"/>
    <mergeCell ref="N92:W92"/>
    <mergeCell ref="X95:AE95"/>
    <mergeCell ref="AF95:AI95"/>
    <mergeCell ref="X92:AE92"/>
    <mergeCell ref="AF92:AI92"/>
    <mergeCell ref="X93:AE93"/>
    <mergeCell ref="AF93:AI93"/>
    <mergeCell ref="X94:AE94"/>
    <mergeCell ref="AF94:AI94"/>
    <mergeCell ref="A93:E97"/>
    <mergeCell ref="F93:I97"/>
    <mergeCell ref="J93:M97"/>
    <mergeCell ref="N93:W97"/>
    <mergeCell ref="X96:AE96"/>
    <mergeCell ref="AF96:AI96"/>
    <mergeCell ref="X97:AE97"/>
    <mergeCell ref="AF97:AI97"/>
    <mergeCell ref="A98:E98"/>
    <mergeCell ref="F98:I98"/>
    <mergeCell ref="J98:M98"/>
    <mergeCell ref="N98:W98"/>
    <mergeCell ref="X101:AE101"/>
    <mergeCell ref="AF101:AI101"/>
    <mergeCell ref="X98:AE98"/>
    <mergeCell ref="AF98:AI98"/>
    <mergeCell ref="X99:AE99"/>
    <mergeCell ref="AF99:AI99"/>
    <mergeCell ref="X100:AE100"/>
    <mergeCell ref="AF100:AI100"/>
    <mergeCell ref="A99:E103"/>
    <mergeCell ref="F99:I103"/>
    <mergeCell ref="J99:M103"/>
    <mergeCell ref="N99:W103"/>
    <mergeCell ref="X102:AE102"/>
    <mergeCell ref="AF102:AI102"/>
    <mergeCell ref="X103:AE103"/>
    <mergeCell ref="AF103:AI103"/>
    <mergeCell ref="A104:E104"/>
    <mergeCell ref="F104:I104"/>
    <mergeCell ref="J104:M104"/>
    <mergeCell ref="N104:W104"/>
    <mergeCell ref="X107:AE107"/>
    <mergeCell ref="AF107:AI107"/>
    <mergeCell ref="X104:AE104"/>
    <mergeCell ref="AF104:AI104"/>
    <mergeCell ref="X105:AE105"/>
    <mergeCell ref="AF105:AI105"/>
    <mergeCell ref="X108:AE108"/>
    <mergeCell ref="AF108:AI108"/>
    <mergeCell ref="X109:AE109"/>
    <mergeCell ref="AF109:AI109"/>
    <mergeCell ref="A110:AI110"/>
    <mergeCell ref="N111:X111"/>
    <mergeCell ref="Y111:AF111"/>
    <mergeCell ref="X106:AE106"/>
    <mergeCell ref="AF106:AI106"/>
    <mergeCell ref="A105:E109"/>
    <mergeCell ref="F105:I109"/>
    <mergeCell ref="J105:M109"/>
    <mergeCell ref="N105:W109"/>
    <mergeCell ref="B154:N154"/>
    <mergeCell ref="B155:N155"/>
    <mergeCell ref="A115:F115"/>
    <mergeCell ref="N115:X116"/>
    <mergeCell ref="Y115:AF115"/>
    <mergeCell ref="A116:L116"/>
    <mergeCell ref="V120:AH120"/>
    <mergeCell ref="B129:I129"/>
    <mergeCell ref="A112:F112"/>
    <mergeCell ref="N112:X113"/>
    <mergeCell ref="Y112:AF112"/>
    <mergeCell ref="A113:L113"/>
    <mergeCell ref="A118:AI118"/>
    <mergeCell ref="A120:F120"/>
    <mergeCell ref="G120:H120"/>
    <mergeCell ref="K120:L120"/>
    <mergeCell ref="O120:P120"/>
    <mergeCell ref="S120:T120"/>
    <mergeCell ref="A114:L114"/>
    <mergeCell ref="N114:X114"/>
    <mergeCell ref="Y114:AF114"/>
  </mergeCells>
  <phoneticPr fontId="0" type="noConversion"/>
  <dataValidations count="3">
    <dataValidation type="list" allowBlank="1" showInputMessage="1" showErrorMessage="1" sqref="E7" xr:uid="{00000000-0002-0000-0400-000000000000}">
      <formula1>$B$131:$B$153</formula1>
    </dataValidation>
    <dataValidation type="list" allowBlank="1" showInputMessage="1" showErrorMessage="1" sqref="E8" xr:uid="{00000000-0002-0000-0400-000001000000}">
      <formula1>$B$156:$B$218</formula1>
    </dataValidation>
    <dataValidation type="list" allowBlank="1" showInputMessage="1" showErrorMessage="1" sqref="A3" xr:uid="{00000000-0002-0000-0400-000002000000}">
      <formula1>$A$126:$A$127</formula1>
    </dataValidation>
  </dataValidations>
  <hyperlinks>
    <hyperlink ref="S147" location="'Z1'!A1" display="D1" xr:uid="{00000000-0004-0000-0400-000000000000}"/>
    <hyperlink ref="S148" location="'Z2'!A1" display="D2" xr:uid="{00000000-0004-0000-0400-000001000000}"/>
    <hyperlink ref="S238" location="'Z3'!A1" display="O2" xr:uid="{00000000-0004-0000-0400-000002000000}"/>
    <hyperlink ref="S239" location="'Z4'!A1" display="O3" xr:uid="{00000000-0004-0000-0400-000003000000}"/>
    <hyperlink ref="S240" location="'Z5'!A1" display="O4" xr:uid="{00000000-0004-0000-0400-000004000000}"/>
    <hyperlink ref="S242" location="'Z6'!A1" display="P1" xr:uid="{00000000-0004-0000-0400-000005000000}"/>
    <hyperlink ref="S243" location="'Z7'!A1" display="P2" xr:uid="{00000000-0004-0000-0400-000006000000}"/>
    <hyperlink ref="S244" location="'AP1'!A1" display="P3" xr:uid="{00000000-0004-0000-0400-000007000000}"/>
    <hyperlink ref="S245" location="'AP2'!A1" display="P4" xr:uid="{00000000-0004-0000-0400-000008000000}"/>
    <hyperlink ref="S246" location="'AP3'!A1" display="P5" xr:uid="{00000000-0004-0000-0400-000009000000}"/>
    <hyperlink ref="S248" location="'AQ1'!A1" display="Q1" xr:uid="{00000000-0004-0000-0400-00000A000000}"/>
    <hyperlink ref="S249" location="'AQ2'!A1" display="Q2" xr:uid="{00000000-0004-0000-0400-00000B000000}"/>
    <hyperlink ref="S250" location="'AQ3'!A1" display="Q3" xr:uid="{00000000-0004-0000-0400-00000C000000}"/>
    <hyperlink ref="S251" location="'AQ4'!A1" display="Q4" xr:uid="{00000000-0004-0000-0400-00000D000000}"/>
    <hyperlink ref="S252" location="'AR1'!A1" display="Q5" xr:uid="{00000000-0004-0000-0400-00000E000000}"/>
    <hyperlink ref="S253" location="'AR2'!A1" display="Q6" xr:uid="{00000000-0004-0000-0400-00000F000000}"/>
    <hyperlink ref="S255" location="'AR3'!A1" display="R1" xr:uid="{00000000-0004-0000-0400-000010000000}"/>
    <hyperlink ref="S256" location="'AS1'!A1" display="R2" xr:uid="{00000000-0004-0000-0400-000011000000}"/>
    <hyperlink ref="S257" location="'AS2'!A1" display="R3" xr:uid="{00000000-0004-0000-0400-000012000000}"/>
    <hyperlink ref="S258" location="'AS3'!A1" display="R4" xr:uid="{00000000-0004-0000-0400-000013000000}"/>
    <hyperlink ref="S259" location="'AN2'!A1" display="R5" xr:uid="{00000000-0004-0000-0400-000014000000}"/>
    <hyperlink ref="S260" location="'AN1'!A1" display="R6" xr:uid="{00000000-0004-0000-0400-000015000000}"/>
    <hyperlink ref="S265" location="AM.5!A1" display="S1" xr:uid="{00000000-0004-0000-0400-000016000000}"/>
    <hyperlink ref="S266" location="AM.4!A1" display="S2" xr:uid="{00000000-0004-0000-0400-000017000000}"/>
    <hyperlink ref="S267" location="AM.3!A1" display="S3" xr:uid="{00000000-0004-0000-0400-000018000000}"/>
    <hyperlink ref="S268" location="AM.2!A1" display="S4" xr:uid="{00000000-0004-0000-0400-000019000000}"/>
    <hyperlink ref="S269" location="'AM1'!A1" display="S5" xr:uid="{00000000-0004-0000-0400-00001A000000}"/>
    <hyperlink ref="S270" location="'AL5'!A1" display="S6" xr:uid="{00000000-0004-0000-0400-00001B000000}"/>
    <hyperlink ref="S272" location="'AL4'!A1" display="T1" xr:uid="{00000000-0004-0000-0400-00001C000000}"/>
    <hyperlink ref="S273" location="'AL3'!A1" display="T2" xr:uid="{00000000-0004-0000-0400-00001D000000}"/>
    <hyperlink ref="S274" location="'AL2'!A1" display="T3" xr:uid="{00000000-0004-0000-0400-00001E000000}"/>
    <hyperlink ref="S275" location="'AL1'!A1" display="T4" xr:uid="{00000000-0004-0000-0400-00001F000000}"/>
    <hyperlink ref="S277" location="'AH6'!A1" display="U1" xr:uid="{00000000-0004-0000-0400-000020000000}"/>
    <hyperlink ref="S278" location="'AH5'!A1" display="U2" xr:uid="{00000000-0004-0000-0400-000021000000}"/>
    <hyperlink ref="S279" location="'AH4'!A1" display="U3" xr:uid="{00000000-0004-0000-0400-000022000000}"/>
    <hyperlink ref="S280" location="'AH3'!A1" display="U4" xr:uid="{00000000-0004-0000-0400-000023000000}"/>
    <hyperlink ref="S281" location="'AH2'!A1" display="U5" xr:uid="{00000000-0004-0000-0400-000024000000}"/>
    <hyperlink ref="S282" location="'AH1'!A1" display="U6" xr:uid="{00000000-0004-0000-0400-000025000000}"/>
    <hyperlink ref="S283" location="'AG8'!A1" display="U7" xr:uid="{00000000-0004-0000-0400-000026000000}"/>
    <hyperlink ref="S284" location="'AG7'!A1" display="U8" xr:uid="{00000000-0004-0000-0400-000027000000}"/>
    <hyperlink ref="S286" location="'AG6'!A1" display="V1" xr:uid="{00000000-0004-0000-0400-000028000000}"/>
    <hyperlink ref="S287" location="'AG5'!A1" display="V2" xr:uid="{00000000-0004-0000-0400-000029000000}"/>
    <hyperlink ref="S288" location="'AG4'!A1" display="V3" xr:uid="{00000000-0004-0000-0400-00002A000000}"/>
    <hyperlink ref="S289" location="'AG3'!A1" display="V4" xr:uid="{00000000-0004-0000-0400-00002B000000}"/>
    <hyperlink ref="S290" location="'AG2'!A1" display="V5" xr:uid="{00000000-0004-0000-0400-00002C000000}"/>
    <hyperlink ref="S291" location="'AG1'!A1" display="V6" xr:uid="{00000000-0004-0000-0400-00002D000000}"/>
    <hyperlink ref="S292" location="'AF6'!A1" display="V7" xr:uid="{00000000-0004-0000-0400-00002E000000}"/>
    <hyperlink ref="S293" location="'AF5'!A1" display="V8" xr:uid="{00000000-0004-0000-0400-00002F000000}"/>
    <hyperlink ref="S295" location="'AF4'!A1" display="W1" xr:uid="{00000000-0004-0000-0400-000030000000}"/>
    <hyperlink ref="S296" location="'AF3'!A1" display="W2" xr:uid="{00000000-0004-0000-0400-000031000000}"/>
    <hyperlink ref="S297" location="'AF2'!A1" display="W3" xr:uid="{00000000-0004-0000-0400-000032000000}"/>
    <hyperlink ref="S298" location="'AF1'!A1" display="W4" xr:uid="{00000000-0004-0000-0400-000033000000}"/>
    <hyperlink ref="S299" location="'AE5'!A1" display="W5" xr:uid="{00000000-0004-0000-0400-000034000000}"/>
    <hyperlink ref="S300" location="'AE4'!A1" display="W6" xr:uid="{00000000-0004-0000-0400-000035000000}"/>
    <hyperlink ref="S301" location="'AE3'!A1" display="W7" xr:uid="{00000000-0004-0000-0400-000036000000}"/>
    <hyperlink ref="S303" location="'AE2'!A1" display="X1" xr:uid="{00000000-0004-0000-0400-000037000000}"/>
    <hyperlink ref="S304" location="'AE1'!A1" display="X2" xr:uid="{00000000-0004-0000-0400-000038000000}"/>
    <hyperlink ref="S305" location="'AD5'!A1" display="X3" xr:uid="{00000000-0004-0000-0400-000039000000}"/>
    <hyperlink ref="S306" location="'AD4'!A1" display="X4" xr:uid="{00000000-0004-0000-0400-00003A000000}"/>
    <hyperlink ref="S307" location="'AD3'!A1" display="X5" xr:uid="{00000000-0004-0000-0400-00003B000000}"/>
    <hyperlink ref="S308" location="'AD2'!A1" display="X6" xr:uid="{00000000-0004-0000-0400-00003C000000}"/>
    <hyperlink ref="S310" location="'AD1'!A1" display="'Y1'!A1" xr:uid="{00000000-0004-0000-0400-00003D000000}"/>
    <hyperlink ref="S311" location="'AC4'!A1" display="Y2" xr:uid="{00000000-0004-0000-0400-00003E000000}"/>
    <hyperlink ref="S312" location="'AC3'!A1" display="Y3" xr:uid="{00000000-0004-0000-0400-00003F000000}"/>
    <hyperlink ref="S313" location="'AC2'!A1" display="Y4" xr:uid="{00000000-0004-0000-0400-000040000000}"/>
    <hyperlink ref="S314" location="'AC1'!A1" display="Y5" xr:uid="{00000000-0004-0000-0400-000041000000}"/>
    <hyperlink ref="S315" location="'AB5'!A1" display="Y6" xr:uid="{00000000-0004-0000-0400-000042000000}"/>
    <hyperlink ref="S316" location="'AB4'!A1" display="Y7" xr:uid="{00000000-0004-0000-0400-000043000000}"/>
    <hyperlink ref="S261" location="'AB3'!A1" display="R7" xr:uid="{00000000-0004-0000-0400-000044000000}"/>
    <hyperlink ref="S262" location="'AB2'!A1" display="R8" xr:uid="{00000000-0004-0000-0400-000045000000}"/>
    <hyperlink ref="S263" location="'AB1'!A1" display="R9" xr:uid="{00000000-0004-0000-0400-000046000000}"/>
    <hyperlink ref="S241" location="'AA8'!A1" display="'Elenco obiettivi '!A207" xr:uid="{00000000-0004-0000-0400-000047000000}"/>
    <hyperlink ref="S247" location="'AA7'!A1" display="informazioni!A218" xr:uid="{00000000-0004-0000-0400-000048000000}"/>
    <hyperlink ref="S254" location="'AA6'!A1" display="informazioni!A229" xr:uid="{00000000-0004-0000-0400-000049000000}"/>
    <hyperlink ref="S264" location="'AA5'!A1" display="informazioni!A240" xr:uid="{00000000-0004-0000-0400-00004A000000}"/>
    <hyperlink ref="S271" location="'AA4'!A1" display="informazioni!A251" xr:uid="{00000000-0004-0000-0400-00004B000000}"/>
    <hyperlink ref="S276" location="'AA3'!A1" display="informazioni!A262" xr:uid="{00000000-0004-0000-0400-00004C000000}"/>
    <hyperlink ref="S285" location="'AA2'!A1" display="informazioni!A273" xr:uid="{00000000-0004-0000-0400-00004D000000}"/>
    <hyperlink ref="S294" location="'AA1'!A1" display="informazioni!A284" xr:uid="{00000000-0004-0000-0400-00004E000000}"/>
    <hyperlink ref="S302" location="'AO1'!A1" display="informazioni!A295" xr:uid="{00000000-0004-0000-0400-00004F000000}"/>
    <hyperlink ref="S309" location="'AV3'!A1" display="0.1" xr:uid="{00000000-0004-0000-0400-000050000000}"/>
    <hyperlink ref="S317" location="'AV2'!A1" display="informazioni!A317" xr:uid="{00000000-0004-0000-0400-000051000000}"/>
    <hyperlink ref="S123" location="'AV1'!A1" display="B14" xr:uid="{00000000-0004-0000-0400-000052000000}"/>
    <hyperlink ref="S122" location="'AU3'!A1" display="B13" xr:uid="{00000000-0004-0000-0400-000053000000}"/>
    <hyperlink ref="S117" location="'AU2'!A1" display="B21" xr:uid="{00000000-0004-0000-0400-000054000000}"/>
    <hyperlink ref="S119" location="'AU1'!A1" display="B23" xr:uid="{00000000-0004-0000-0400-000055000000}"/>
    <hyperlink ref="S121" location="'AT3'!A1" display="B25" xr:uid="{00000000-0004-0000-0400-000056000000}"/>
  </hyperlinks>
  <pageMargins left="0.31496062992125984" right="0.11811023622047245" top="0.74803149606299213" bottom="0.74803149606299213" header="0.31496062992125984" footer="0.31496062992125984"/>
  <pageSetup paperSize="9" scale="53" orientation="portrait" horizontalDpi="300" verticalDpi="300"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1A4F03-59EE-4E26-8E1E-180E3B7C029E}">
  <dimension ref="A1:B15"/>
  <sheetViews>
    <sheetView topLeftCell="A13" workbookViewId="0">
      <selection activeCell="A11" sqref="A11:B14"/>
    </sheetView>
  </sheetViews>
  <sheetFormatPr defaultColWidth="42.7109375" defaultRowHeight="80.45" customHeight="1" x14ac:dyDescent="0.25"/>
  <sheetData>
    <row r="1" spans="1:2" ht="80.45" customHeight="1" x14ac:dyDescent="0.25">
      <c r="A1" s="339" t="s">
        <v>548</v>
      </c>
      <c r="B1" s="339" t="s">
        <v>549</v>
      </c>
    </row>
    <row r="2" spans="1:2" ht="80.45" customHeight="1" x14ac:dyDescent="0.25">
      <c r="A2" s="339" t="s">
        <v>550</v>
      </c>
      <c r="B2" s="340" t="s">
        <v>551</v>
      </c>
    </row>
    <row r="3" spans="1:2" ht="80.45" customHeight="1" x14ac:dyDescent="0.25">
      <c r="A3" s="338" t="s">
        <v>552</v>
      </c>
      <c r="B3" s="338" t="s">
        <v>553</v>
      </c>
    </row>
    <row r="4" spans="1:2" ht="80.45" customHeight="1" x14ac:dyDescent="0.25">
      <c r="A4" s="343" t="s">
        <v>571</v>
      </c>
      <c r="B4" s="342" t="s">
        <v>572</v>
      </c>
    </row>
    <row r="11" spans="1:2" ht="80.45" customHeight="1" x14ac:dyDescent="0.25">
      <c r="A11" s="344" t="s">
        <v>573</v>
      </c>
      <c r="B11" s="344" t="s">
        <v>574</v>
      </c>
    </row>
    <row r="12" spans="1:2" ht="80.45" customHeight="1" x14ac:dyDescent="0.25">
      <c r="A12" s="342" t="s">
        <v>552</v>
      </c>
      <c r="B12" s="342" t="s">
        <v>575</v>
      </c>
    </row>
    <row r="13" spans="1:2" ht="80.45" customHeight="1" x14ac:dyDescent="0.25">
      <c r="A13" s="344" t="s">
        <v>577</v>
      </c>
      <c r="B13" s="344" t="s">
        <v>578</v>
      </c>
    </row>
    <row r="14" spans="1:2" ht="80.45" customHeight="1" x14ac:dyDescent="0.25">
      <c r="A14" s="344" t="s">
        <v>579</v>
      </c>
      <c r="B14" s="344" t="s">
        <v>580</v>
      </c>
    </row>
    <row r="15" spans="1:2" ht="80.45" customHeight="1" x14ac:dyDescent="0.25">
      <c r="A15" s="342"/>
      <c r="B15" s="342"/>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7F6635-6153-471E-BA14-2B89B48C387F}">
  <dimension ref="A1"/>
  <sheetViews>
    <sheetView workbookViewId="0"/>
  </sheetViews>
  <sheetFormatPr defaultRowHeight="15" x14ac:dyDescent="0.25"/>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sheetPr>
  <dimension ref="A1:BJ79"/>
  <sheetViews>
    <sheetView tabSelected="1" topLeftCell="A4" zoomScale="89" zoomScaleNormal="89" workbookViewId="0">
      <selection activeCell="B35" sqref="B35"/>
    </sheetView>
  </sheetViews>
  <sheetFormatPr defaultRowHeight="24" customHeight="1" x14ac:dyDescent="0.25"/>
  <cols>
    <col min="1" max="1" width="1.28515625" style="42" customWidth="1"/>
    <col min="2" max="2" width="52.42578125" style="42" customWidth="1"/>
    <col min="3" max="3" width="48.7109375" style="42" customWidth="1"/>
    <col min="4" max="5" width="8.28515625" style="60" customWidth="1"/>
    <col min="6" max="6" width="6.42578125" style="60" hidden="1" customWidth="1"/>
    <col min="7" max="7" width="6.85546875" style="61" customWidth="1"/>
    <col min="8" max="8" width="13.7109375" style="42" customWidth="1"/>
    <col min="9" max="9" width="15.7109375" style="42" customWidth="1"/>
    <col min="10" max="10" width="14.7109375" style="42" customWidth="1"/>
    <col min="11" max="11" width="15" style="42" customWidth="1"/>
    <col min="12" max="12" width="14.28515625" style="42" customWidth="1"/>
    <col min="13" max="13" width="15.140625" style="42" customWidth="1"/>
    <col min="14" max="14" width="1.5703125" style="42" customWidth="1"/>
    <col min="15" max="15" width="18.85546875" style="42" hidden="1" customWidth="1"/>
    <col min="16" max="16" width="8" style="42" hidden="1" customWidth="1"/>
    <col min="17" max="28" width="8" style="42" customWidth="1"/>
    <col min="29" max="32" width="9.28515625" style="42" customWidth="1"/>
    <col min="33" max="60" width="9.140625" style="42"/>
    <col min="61" max="61" width="64" style="136" customWidth="1"/>
    <col min="62" max="62" width="97.85546875" style="136" customWidth="1"/>
    <col min="63" max="256" width="9.140625" style="42"/>
    <col min="257" max="257" width="1.28515625" style="42" customWidth="1"/>
    <col min="258" max="258" width="44.85546875" style="42" customWidth="1"/>
    <col min="259" max="259" width="47.28515625" style="42" customWidth="1"/>
    <col min="260" max="260" width="8.140625" style="42" customWidth="1"/>
    <col min="261" max="261" width="8.28515625" style="42" customWidth="1"/>
    <col min="262" max="262" width="5.42578125" style="42" customWidth="1"/>
    <col min="263" max="263" width="8.5703125" style="42" customWidth="1"/>
    <col min="264" max="264" width="13.7109375" style="42" customWidth="1"/>
    <col min="265" max="265" width="15.7109375" style="42" customWidth="1"/>
    <col min="266" max="266" width="14.7109375" style="42" customWidth="1"/>
    <col min="267" max="267" width="15" style="42" customWidth="1"/>
    <col min="268" max="269" width="14.28515625" style="42" customWidth="1"/>
    <col min="270" max="270" width="0" style="42" hidden="1" customWidth="1"/>
    <col min="271" max="271" width="18.85546875" style="42" customWidth="1"/>
    <col min="272" max="284" width="8" style="42" customWidth="1"/>
    <col min="285" max="288" width="9.28515625" style="42" customWidth="1"/>
    <col min="289" max="316" width="9.140625" style="42"/>
    <col min="317" max="317" width="64" style="42" customWidth="1"/>
    <col min="318" max="318" width="97.85546875" style="42" customWidth="1"/>
    <col min="319" max="512" width="9.140625" style="42"/>
    <col min="513" max="513" width="1.28515625" style="42" customWidth="1"/>
    <col min="514" max="514" width="44.85546875" style="42" customWidth="1"/>
    <col min="515" max="515" width="47.28515625" style="42" customWidth="1"/>
    <col min="516" max="516" width="8.140625" style="42" customWidth="1"/>
    <col min="517" max="517" width="8.28515625" style="42" customWidth="1"/>
    <col min="518" max="518" width="5.42578125" style="42" customWidth="1"/>
    <col min="519" max="519" width="8.5703125" style="42" customWidth="1"/>
    <col min="520" max="520" width="13.7109375" style="42" customWidth="1"/>
    <col min="521" max="521" width="15.7109375" style="42" customWidth="1"/>
    <col min="522" max="522" width="14.7109375" style="42" customWidth="1"/>
    <col min="523" max="523" width="15" style="42" customWidth="1"/>
    <col min="524" max="525" width="14.28515625" style="42" customWidth="1"/>
    <col min="526" max="526" width="0" style="42" hidden="1" customWidth="1"/>
    <col min="527" max="527" width="18.85546875" style="42" customWidth="1"/>
    <col min="528" max="540" width="8" style="42" customWidth="1"/>
    <col min="541" max="544" width="9.28515625" style="42" customWidth="1"/>
    <col min="545" max="572" width="9.140625" style="42"/>
    <col min="573" max="573" width="64" style="42" customWidth="1"/>
    <col min="574" max="574" width="97.85546875" style="42" customWidth="1"/>
    <col min="575" max="768" width="9.140625" style="42"/>
    <col min="769" max="769" width="1.28515625" style="42" customWidth="1"/>
    <col min="770" max="770" width="44.85546875" style="42" customWidth="1"/>
    <col min="771" max="771" width="47.28515625" style="42" customWidth="1"/>
    <col min="772" max="772" width="8.140625" style="42" customWidth="1"/>
    <col min="773" max="773" width="8.28515625" style="42" customWidth="1"/>
    <col min="774" max="774" width="5.42578125" style="42" customWidth="1"/>
    <col min="775" max="775" width="8.5703125" style="42" customWidth="1"/>
    <col min="776" max="776" width="13.7109375" style="42" customWidth="1"/>
    <col min="777" max="777" width="15.7109375" style="42" customWidth="1"/>
    <col min="778" max="778" width="14.7109375" style="42" customWidth="1"/>
    <col min="779" max="779" width="15" style="42" customWidth="1"/>
    <col min="780" max="781" width="14.28515625" style="42" customWidth="1"/>
    <col min="782" max="782" width="0" style="42" hidden="1" customWidth="1"/>
    <col min="783" max="783" width="18.85546875" style="42" customWidth="1"/>
    <col min="784" max="796" width="8" style="42" customWidth="1"/>
    <col min="797" max="800" width="9.28515625" style="42" customWidth="1"/>
    <col min="801" max="828" width="9.140625" style="42"/>
    <col min="829" max="829" width="64" style="42" customWidth="1"/>
    <col min="830" max="830" width="97.85546875" style="42" customWidth="1"/>
    <col min="831" max="1024" width="9.140625" style="42"/>
    <col min="1025" max="1025" width="1.28515625" style="42" customWidth="1"/>
    <col min="1026" max="1026" width="44.85546875" style="42" customWidth="1"/>
    <col min="1027" max="1027" width="47.28515625" style="42" customWidth="1"/>
    <col min="1028" max="1028" width="8.140625" style="42" customWidth="1"/>
    <col min="1029" max="1029" width="8.28515625" style="42" customWidth="1"/>
    <col min="1030" max="1030" width="5.42578125" style="42" customWidth="1"/>
    <col min="1031" max="1031" width="8.5703125" style="42" customWidth="1"/>
    <col min="1032" max="1032" width="13.7109375" style="42" customWidth="1"/>
    <col min="1033" max="1033" width="15.7109375" style="42" customWidth="1"/>
    <col min="1034" max="1034" width="14.7109375" style="42" customWidth="1"/>
    <col min="1035" max="1035" width="15" style="42" customWidth="1"/>
    <col min="1036" max="1037" width="14.28515625" style="42" customWidth="1"/>
    <col min="1038" max="1038" width="0" style="42" hidden="1" customWidth="1"/>
    <col min="1039" max="1039" width="18.85546875" style="42" customWidth="1"/>
    <col min="1040" max="1052" width="8" style="42" customWidth="1"/>
    <col min="1053" max="1056" width="9.28515625" style="42" customWidth="1"/>
    <col min="1057" max="1084" width="9.140625" style="42"/>
    <col min="1085" max="1085" width="64" style="42" customWidth="1"/>
    <col min="1086" max="1086" width="97.85546875" style="42" customWidth="1"/>
    <col min="1087" max="1280" width="9.140625" style="42"/>
    <col min="1281" max="1281" width="1.28515625" style="42" customWidth="1"/>
    <col min="1282" max="1282" width="44.85546875" style="42" customWidth="1"/>
    <col min="1283" max="1283" width="47.28515625" style="42" customWidth="1"/>
    <col min="1284" max="1284" width="8.140625" style="42" customWidth="1"/>
    <col min="1285" max="1285" width="8.28515625" style="42" customWidth="1"/>
    <col min="1286" max="1286" width="5.42578125" style="42" customWidth="1"/>
    <col min="1287" max="1287" width="8.5703125" style="42" customWidth="1"/>
    <col min="1288" max="1288" width="13.7109375" style="42" customWidth="1"/>
    <col min="1289" max="1289" width="15.7109375" style="42" customWidth="1"/>
    <col min="1290" max="1290" width="14.7109375" style="42" customWidth="1"/>
    <col min="1291" max="1291" width="15" style="42" customWidth="1"/>
    <col min="1292" max="1293" width="14.28515625" style="42" customWidth="1"/>
    <col min="1294" max="1294" width="0" style="42" hidden="1" customWidth="1"/>
    <col min="1295" max="1295" width="18.85546875" style="42" customWidth="1"/>
    <col min="1296" max="1308" width="8" style="42" customWidth="1"/>
    <col min="1309" max="1312" width="9.28515625" style="42" customWidth="1"/>
    <col min="1313" max="1340" width="9.140625" style="42"/>
    <col min="1341" max="1341" width="64" style="42" customWidth="1"/>
    <col min="1342" max="1342" width="97.85546875" style="42" customWidth="1"/>
    <col min="1343" max="1536" width="9.140625" style="42"/>
    <col min="1537" max="1537" width="1.28515625" style="42" customWidth="1"/>
    <col min="1538" max="1538" width="44.85546875" style="42" customWidth="1"/>
    <col min="1539" max="1539" width="47.28515625" style="42" customWidth="1"/>
    <col min="1540" max="1540" width="8.140625" style="42" customWidth="1"/>
    <col min="1541" max="1541" width="8.28515625" style="42" customWidth="1"/>
    <col min="1542" max="1542" width="5.42578125" style="42" customWidth="1"/>
    <col min="1543" max="1543" width="8.5703125" style="42" customWidth="1"/>
    <col min="1544" max="1544" width="13.7109375" style="42" customWidth="1"/>
    <col min="1545" max="1545" width="15.7109375" style="42" customWidth="1"/>
    <col min="1546" max="1546" width="14.7109375" style="42" customWidth="1"/>
    <col min="1547" max="1547" width="15" style="42" customWidth="1"/>
    <col min="1548" max="1549" width="14.28515625" style="42" customWidth="1"/>
    <col min="1550" max="1550" width="0" style="42" hidden="1" customWidth="1"/>
    <col min="1551" max="1551" width="18.85546875" style="42" customWidth="1"/>
    <col min="1552" max="1564" width="8" style="42" customWidth="1"/>
    <col min="1565" max="1568" width="9.28515625" style="42" customWidth="1"/>
    <col min="1569" max="1596" width="9.140625" style="42"/>
    <col min="1597" max="1597" width="64" style="42" customWidth="1"/>
    <col min="1598" max="1598" width="97.85546875" style="42" customWidth="1"/>
    <col min="1599" max="1792" width="9.140625" style="42"/>
    <col min="1793" max="1793" width="1.28515625" style="42" customWidth="1"/>
    <col min="1794" max="1794" width="44.85546875" style="42" customWidth="1"/>
    <col min="1795" max="1795" width="47.28515625" style="42" customWidth="1"/>
    <col min="1796" max="1796" width="8.140625" style="42" customWidth="1"/>
    <col min="1797" max="1797" width="8.28515625" style="42" customWidth="1"/>
    <col min="1798" max="1798" width="5.42578125" style="42" customWidth="1"/>
    <col min="1799" max="1799" width="8.5703125" style="42" customWidth="1"/>
    <col min="1800" max="1800" width="13.7109375" style="42" customWidth="1"/>
    <col min="1801" max="1801" width="15.7109375" style="42" customWidth="1"/>
    <col min="1802" max="1802" width="14.7109375" style="42" customWidth="1"/>
    <col min="1803" max="1803" width="15" style="42" customWidth="1"/>
    <col min="1804" max="1805" width="14.28515625" style="42" customWidth="1"/>
    <col min="1806" max="1806" width="0" style="42" hidden="1" customWidth="1"/>
    <col min="1807" max="1807" width="18.85546875" style="42" customWidth="1"/>
    <col min="1808" max="1820" width="8" style="42" customWidth="1"/>
    <col min="1821" max="1824" width="9.28515625" style="42" customWidth="1"/>
    <col min="1825" max="1852" width="9.140625" style="42"/>
    <col min="1853" max="1853" width="64" style="42" customWidth="1"/>
    <col min="1854" max="1854" width="97.85546875" style="42" customWidth="1"/>
    <col min="1855" max="2048" width="9.140625" style="42"/>
    <col min="2049" max="2049" width="1.28515625" style="42" customWidth="1"/>
    <col min="2050" max="2050" width="44.85546875" style="42" customWidth="1"/>
    <col min="2051" max="2051" width="47.28515625" style="42" customWidth="1"/>
    <col min="2052" max="2052" width="8.140625" style="42" customWidth="1"/>
    <col min="2053" max="2053" width="8.28515625" style="42" customWidth="1"/>
    <col min="2054" max="2054" width="5.42578125" style="42" customWidth="1"/>
    <col min="2055" max="2055" width="8.5703125" style="42" customWidth="1"/>
    <col min="2056" max="2056" width="13.7109375" style="42" customWidth="1"/>
    <col min="2057" max="2057" width="15.7109375" style="42" customWidth="1"/>
    <col min="2058" max="2058" width="14.7109375" style="42" customWidth="1"/>
    <col min="2059" max="2059" width="15" style="42" customWidth="1"/>
    <col min="2060" max="2061" width="14.28515625" style="42" customWidth="1"/>
    <col min="2062" max="2062" width="0" style="42" hidden="1" customWidth="1"/>
    <col min="2063" max="2063" width="18.85546875" style="42" customWidth="1"/>
    <col min="2064" max="2076" width="8" style="42" customWidth="1"/>
    <col min="2077" max="2080" width="9.28515625" style="42" customWidth="1"/>
    <col min="2081" max="2108" width="9.140625" style="42"/>
    <col min="2109" max="2109" width="64" style="42" customWidth="1"/>
    <col min="2110" max="2110" width="97.85546875" style="42" customWidth="1"/>
    <col min="2111" max="2304" width="9.140625" style="42"/>
    <col min="2305" max="2305" width="1.28515625" style="42" customWidth="1"/>
    <col min="2306" max="2306" width="44.85546875" style="42" customWidth="1"/>
    <col min="2307" max="2307" width="47.28515625" style="42" customWidth="1"/>
    <col min="2308" max="2308" width="8.140625" style="42" customWidth="1"/>
    <col min="2309" max="2309" width="8.28515625" style="42" customWidth="1"/>
    <col min="2310" max="2310" width="5.42578125" style="42" customWidth="1"/>
    <col min="2311" max="2311" width="8.5703125" style="42" customWidth="1"/>
    <col min="2312" max="2312" width="13.7109375" style="42" customWidth="1"/>
    <col min="2313" max="2313" width="15.7109375" style="42" customWidth="1"/>
    <col min="2314" max="2314" width="14.7109375" style="42" customWidth="1"/>
    <col min="2315" max="2315" width="15" style="42" customWidth="1"/>
    <col min="2316" max="2317" width="14.28515625" style="42" customWidth="1"/>
    <col min="2318" max="2318" width="0" style="42" hidden="1" customWidth="1"/>
    <col min="2319" max="2319" width="18.85546875" style="42" customWidth="1"/>
    <col min="2320" max="2332" width="8" style="42" customWidth="1"/>
    <col min="2333" max="2336" width="9.28515625" style="42" customWidth="1"/>
    <col min="2337" max="2364" width="9.140625" style="42"/>
    <col min="2365" max="2365" width="64" style="42" customWidth="1"/>
    <col min="2366" max="2366" width="97.85546875" style="42" customWidth="1"/>
    <col min="2367" max="2560" width="9.140625" style="42"/>
    <col min="2561" max="2561" width="1.28515625" style="42" customWidth="1"/>
    <col min="2562" max="2562" width="44.85546875" style="42" customWidth="1"/>
    <col min="2563" max="2563" width="47.28515625" style="42" customWidth="1"/>
    <col min="2564" max="2564" width="8.140625" style="42" customWidth="1"/>
    <col min="2565" max="2565" width="8.28515625" style="42" customWidth="1"/>
    <col min="2566" max="2566" width="5.42578125" style="42" customWidth="1"/>
    <col min="2567" max="2567" width="8.5703125" style="42" customWidth="1"/>
    <col min="2568" max="2568" width="13.7109375" style="42" customWidth="1"/>
    <col min="2569" max="2569" width="15.7109375" style="42" customWidth="1"/>
    <col min="2570" max="2570" width="14.7109375" style="42" customWidth="1"/>
    <col min="2571" max="2571" width="15" style="42" customWidth="1"/>
    <col min="2572" max="2573" width="14.28515625" style="42" customWidth="1"/>
    <col min="2574" max="2574" width="0" style="42" hidden="1" customWidth="1"/>
    <col min="2575" max="2575" width="18.85546875" style="42" customWidth="1"/>
    <col min="2576" max="2588" width="8" style="42" customWidth="1"/>
    <col min="2589" max="2592" width="9.28515625" style="42" customWidth="1"/>
    <col min="2593" max="2620" width="9.140625" style="42"/>
    <col min="2621" max="2621" width="64" style="42" customWidth="1"/>
    <col min="2622" max="2622" width="97.85546875" style="42" customWidth="1"/>
    <col min="2623" max="2816" width="9.140625" style="42"/>
    <col min="2817" max="2817" width="1.28515625" style="42" customWidth="1"/>
    <col min="2818" max="2818" width="44.85546875" style="42" customWidth="1"/>
    <col min="2819" max="2819" width="47.28515625" style="42" customWidth="1"/>
    <col min="2820" max="2820" width="8.140625" style="42" customWidth="1"/>
    <col min="2821" max="2821" width="8.28515625" style="42" customWidth="1"/>
    <col min="2822" max="2822" width="5.42578125" style="42" customWidth="1"/>
    <col min="2823" max="2823" width="8.5703125" style="42" customWidth="1"/>
    <col min="2824" max="2824" width="13.7109375" style="42" customWidth="1"/>
    <col min="2825" max="2825" width="15.7109375" style="42" customWidth="1"/>
    <col min="2826" max="2826" width="14.7109375" style="42" customWidth="1"/>
    <col min="2827" max="2827" width="15" style="42" customWidth="1"/>
    <col min="2828" max="2829" width="14.28515625" style="42" customWidth="1"/>
    <col min="2830" max="2830" width="0" style="42" hidden="1" customWidth="1"/>
    <col min="2831" max="2831" width="18.85546875" style="42" customWidth="1"/>
    <col min="2832" max="2844" width="8" style="42" customWidth="1"/>
    <col min="2845" max="2848" width="9.28515625" style="42" customWidth="1"/>
    <col min="2849" max="2876" width="9.140625" style="42"/>
    <col min="2877" max="2877" width="64" style="42" customWidth="1"/>
    <col min="2878" max="2878" width="97.85546875" style="42" customWidth="1"/>
    <col min="2879" max="3072" width="9.140625" style="42"/>
    <col min="3073" max="3073" width="1.28515625" style="42" customWidth="1"/>
    <col min="3074" max="3074" width="44.85546875" style="42" customWidth="1"/>
    <col min="3075" max="3075" width="47.28515625" style="42" customWidth="1"/>
    <col min="3076" max="3076" width="8.140625" style="42" customWidth="1"/>
    <col min="3077" max="3077" width="8.28515625" style="42" customWidth="1"/>
    <col min="3078" max="3078" width="5.42578125" style="42" customWidth="1"/>
    <col min="3079" max="3079" width="8.5703125" style="42" customWidth="1"/>
    <col min="3080" max="3080" width="13.7109375" style="42" customWidth="1"/>
    <col min="3081" max="3081" width="15.7109375" style="42" customWidth="1"/>
    <col min="3082" max="3082" width="14.7109375" style="42" customWidth="1"/>
    <col min="3083" max="3083" width="15" style="42" customWidth="1"/>
    <col min="3084" max="3085" width="14.28515625" style="42" customWidth="1"/>
    <col min="3086" max="3086" width="0" style="42" hidden="1" customWidth="1"/>
    <col min="3087" max="3087" width="18.85546875" style="42" customWidth="1"/>
    <col min="3088" max="3100" width="8" style="42" customWidth="1"/>
    <col min="3101" max="3104" width="9.28515625" style="42" customWidth="1"/>
    <col min="3105" max="3132" width="9.140625" style="42"/>
    <col min="3133" max="3133" width="64" style="42" customWidth="1"/>
    <col min="3134" max="3134" width="97.85546875" style="42" customWidth="1"/>
    <col min="3135" max="3328" width="9.140625" style="42"/>
    <col min="3329" max="3329" width="1.28515625" style="42" customWidth="1"/>
    <col min="3330" max="3330" width="44.85546875" style="42" customWidth="1"/>
    <col min="3331" max="3331" width="47.28515625" style="42" customWidth="1"/>
    <col min="3332" max="3332" width="8.140625" style="42" customWidth="1"/>
    <col min="3333" max="3333" width="8.28515625" style="42" customWidth="1"/>
    <col min="3334" max="3334" width="5.42578125" style="42" customWidth="1"/>
    <col min="3335" max="3335" width="8.5703125" style="42" customWidth="1"/>
    <col min="3336" max="3336" width="13.7109375" style="42" customWidth="1"/>
    <col min="3337" max="3337" width="15.7109375" style="42" customWidth="1"/>
    <col min="3338" max="3338" width="14.7109375" style="42" customWidth="1"/>
    <col min="3339" max="3339" width="15" style="42" customWidth="1"/>
    <col min="3340" max="3341" width="14.28515625" style="42" customWidth="1"/>
    <col min="3342" max="3342" width="0" style="42" hidden="1" customWidth="1"/>
    <col min="3343" max="3343" width="18.85546875" style="42" customWidth="1"/>
    <col min="3344" max="3356" width="8" style="42" customWidth="1"/>
    <col min="3357" max="3360" width="9.28515625" style="42" customWidth="1"/>
    <col min="3361" max="3388" width="9.140625" style="42"/>
    <col min="3389" max="3389" width="64" style="42" customWidth="1"/>
    <col min="3390" max="3390" width="97.85546875" style="42" customWidth="1"/>
    <col min="3391" max="3584" width="9.140625" style="42"/>
    <col min="3585" max="3585" width="1.28515625" style="42" customWidth="1"/>
    <col min="3586" max="3586" width="44.85546875" style="42" customWidth="1"/>
    <col min="3587" max="3587" width="47.28515625" style="42" customWidth="1"/>
    <col min="3588" max="3588" width="8.140625" style="42" customWidth="1"/>
    <col min="3589" max="3589" width="8.28515625" style="42" customWidth="1"/>
    <col min="3590" max="3590" width="5.42578125" style="42" customWidth="1"/>
    <col min="3591" max="3591" width="8.5703125" style="42" customWidth="1"/>
    <col min="3592" max="3592" width="13.7109375" style="42" customWidth="1"/>
    <col min="3593" max="3593" width="15.7109375" style="42" customWidth="1"/>
    <col min="3594" max="3594" width="14.7109375" style="42" customWidth="1"/>
    <col min="3595" max="3595" width="15" style="42" customWidth="1"/>
    <col min="3596" max="3597" width="14.28515625" style="42" customWidth="1"/>
    <col min="3598" max="3598" width="0" style="42" hidden="1" customWidth="1"/>
    <col min="3599" max="3599" width="18.85546875" style="42" customWidth="1"/>
    <col min="3600" max="3612" width="8" style="42" customWidth="1"/>
    <col min="3613" max="3616" width="9.28515625" style="42" customWidth="1"/>
    <col min="3617" max="3644" width="9.140625" style="42"/>
    <col min="3645" max="3645" width="64" style="42" customWidth="1"/>
    <col min="3646" max="3646" width="97.85546875" style="42" customWidth="1"/>
    <col min="3647" max="3840" width="9.140625" style="42"/>
    <col min="3841" max="3841" width="1.28515625" style="42" customWidth="1"/>
    <col min="3842" max="3842" width="44.85546875" style="42" customWidth="1"/>
    <col min="3843" max="3843" width="47.28515625" style="42" customWidth="1"/>
    <col min="3844" max="3844" width="8.140625" style="42" customWidth="1"/>
    <col min="3845" max="3845" width="8.28515625" style="42" customWidth="1"/>
    <col min="3846" max="3846" width="5.42578125" style="42" customWidth="1"/>
    <col min="3847" max="3847" width="8.5703125" style="42" customWidth="1"/>
    <col min="3848" max="3848" width="13.7109375" style="42" customWidth="1"/>
    <col min="3849" max="3849" width="15.7109375" style="42" customWidth="1"/>
    <col min="3850" max="3850" width="14.7109375" style="42" customWidth="1"/>
    <col min="3851" max="3851" width="15" style="42" customWidth="1"/>
    <col min="3852" max="3853" width="14.28515625" style="42" customWidth="1"/>
    <col min="3854" max="3854" width="0" style="42" hidden="1" customWidth="1"/>
    <col min="3855" max="3855" width="18.85546875" style="42" customWidth="1"/>
    <col min="3856" max="3868" width="8" style="42" customWidth="1"/>
    <col min="3869" max="3872" width="9.28515625" style="42" customWidth="1"/>
    <col min="3873" max="3900" width="9.140625" style="42"/>
    <col min="3901" max="3901" width="64" style="42" customWidth="1"/>
    <col min="3902" max="3902" width="97.85546875" style="42" customWidth="1"/>
    <col min="3903" max="4096" width="9.140625" style="42"/>
    <col min="4097" max="4097" width="1.28515625" style="42" customWidth="1"/>
    <col min="4098" max="4098" width="44.85546875" style="42" customWidth="1"/>
    <col min="4099" max="4099" width="47.28515625" style="42" customWidth="1"/>
    <col min="4100" max="4100" width="8.140625" style="42" customWidth="1"/>
    <col min="4101" max="4101" width="8.28515625" style="42" customWidth="1"/>
    <col min="4102" max="4102" width="5.42578125" style="42" customWidth="1"/>
    <col min="4103" max="4103" width="8.5703125" style="42" customWidth="1"/>
    <col min="4104" max="4104" width="13.7109375" style="42" customWidth="1"/>
    <col min="4105" max="4105" width="15.7109375" style="42" customWidth="1"/>
    <col min="4106" max="4106" width="14.7109375" style="42" customWidth="1"/>
    <col min="4107" max="4107" width="15" style="42" customWidth="1"/>
    <col min="4108" max="4109" width="14.28515625" style="42" customWidth="1"/>
    <col min="4110" max="4110" width="0" style="42" hidden="1" customWidth="1"/>
    <col min="4111" max="4111" width="18.85546875" style="42" customWidth="1"/>
    <col min="4112" max="4124" width="8" style="42" customWidth="1"/>
    <col min="4125" max="4128" width="9.28515625" style="42" customWidth="1"/>
    <col min="4129" max="4156" width="9.140625" style="42"/>
    <col min="4157" max="4157" width="64" style="42" customWidth="1"/>
    <col min="4158" max="4158" width="97.85546875" style="42" customWidth="1"/>
    <col min="4159" max="4352" width="9.140625" style="42"/>
    <col min="4353" max="4353" width="1.28515625" style="42" customWidth="1"/>
    <col min="4354" max="4354" width="44.85546875" style="42" customWidth="1"/>
    <col min="4355" max="4355" width="47.28515625" style="42" customWidth="1"/>
    <col min="4356" max="4356" width="8.140625" style="42" customWidth="1"/>
    <col min="4357" max="4357" width="8.28515625" style="42" customWidth="1"/>
    <col min="4358" max="4358" width="5.42578125" style="42" customWidth="1"/>
    <col min="4359" max="4359" width="8.5703125" style="42" customWidth="1"/>
    <col min="4360" max="4360" width="13.7109375" style="42" customWidth="1"/>
    <col min="4361" max="4361" width="15.7109375" style="42" customWidth="1"/>
    <col min="4362" max="4362" width="14.7109375" style="42" customWidth="1"/>
    <col min="4363" max="4363" width="15" style="42" customWidth="1"/>
    <col min="4364" max="4365" width="14.28515625" style="42" customWidth="1"/>
    <col min="4366" max="4366" width="0" style="42" hidden="1" customWidth="1"/>
    <col min="4367" max="4367" width="18.85546875" style="42" customWidth="1"/>
    <col min="4368" max="4380" width="8" style="42" customWidth="1"/>
    <col min="4381" max="4384" width="9.28515625" style="42" customWidth="1"/>
    <col min="4385" max="4412" width="9.140625" style="42"/>
    <col min="4413" max="4413" width="64" style="42" customWidth="1"/>
    <col min="4414" max="4414" width="97.85546875" style="42" customWidth="1"/>
    <col min="4415" max="4608" width="9.140625" style="42"/>
    <col min="4609" max="4609" width="1.28515625" style="42" customWidth="1"/>
    <col min="4610" max="4610" width="44.85546875" style="42" customWidth="1"/>
    <col min="4611" max="4611" width="47.28515625" style="42" customWidth="1"/>
    <col min="4612" max="4612" width="8.140625" style="42" customWidth="1"/>
    <col min="4613" max="4613" width="8.28515625" style="42" customWidth="1"/>
    <col min="4614" max="4614" width="5.42578125" style="42" customWidth="1"/>
    <col min="4615" max="4615" width="8.5703125" style="42" customWidth="1"/>
    <col min="4616" max="4616" width="13.7109375" style="42" customWidth="1"/>
    <col min="4617" max="4617" width="15.7109375" style="42" customWidth="1"/>
    <col min="4618" max="4618" width="14.7109375" style="42" customWidth="1"/>
    <col min="4619" max="4619" width="15" style="42" customWidth="1"/>
    <col min="4620" max="4621" width="14.28515625" style="42" customWidth="1"/>
    <col min="4622" max="4622" width="0" style="42" hidden="1" customWidth="1"/>
    <col min="4623" max="4623" width="18.85546875" style="42" customWidth="1"/>
    <col min="4624" max="4636" width="8" style="42" customWidth="1"/>
    <col min="4637" max="4640" width="9.28515625" style="42" customWidth="1"/>
    <col min="4641" max="4668" width="9.140625" style="42"/>
    <col min="4669" max="4669" width="64" style="42" customWidth="1"/>
    <col min="4670" max="4670" width="97.85546875" style="42" customWidth="1"/>
    <col min="4671" max="4864" width="9.140625" style="42"/>
    <col min="4865" max="4865" width="1.28515625" style="42" customWidth="1"/>
    <col min="4866" max="4866" width="44.85546875" style="42" customWidth="1"/>
    <col min="4867" max="4867" width="47.28515625" style="42" customWidth="1"/>
    <col min="4868" max="4868" width="8.140625" style="42" customWidth="1"/>
    <col min="4869" max="4869" width="8.28515625" style="42" customWidth="1"/>
    <col min="4870" max="4870" width="5.42578125" style="42" customWidth="1"/>
    <col min="4871" max="4871" width="8.5703125" style="42" customWidth="1"/>
    <col min="4872" max="4872" width="13.7109375" style="42" customWidth="1"/>
    <col min="4873" max="4873" width="15.7109375" style="42" customWidth="1"/>
    <col min="4874" max="4874" width="14.7109375" style="42" customWidth="1"/>
    <col min="4875" max="4875" width="15" style="42" customWidth="1"/>
    <col min="4876" max="4877" width="14.28515625" style="42" customWidth="1"/>
    <col min="4878" max="4878" width="0" style="42" hidden="1" customWidth="1"/>
    <col min="4879" max="4879" width="18.85546875" style="42" customWidth="1"/>
    <col min="4880" max="4892" width="8" style="42" customWidth="1"/>
    <col min="4893" max="4896" width="9.28515625" style="42" customWidth="1"/>
    <col min="4897" max="4924" width="9.140625" style="42"/>
    <col min="4925" max="4925" width="64" style="42" customWidth="1"/>
    <col min="4926" max="4926" width="97.85546875" style="42" customWidth="1"/>
    <col min="4927" max="5120" width="9.140625" style="42"/>
    <col min="5121" max="5121" width="1.28515625" style="42" customWidth="1"/>
    <col min="5122" max="5122" width="44.85546875" style="42" customWidth="1"/>
    <col min="5123" max="5123" width="47.28515625" style="42" customWidth="1"/>
    <col min="5124" max="5124" width="8.140625" style="42" customWidth="1"/>
    <col min="5125" max="5125" width="8.28515625" style="42" customWidth="1"/>
    <col min="5126" max="5126" width="5.42578125" style="42" customWidth="1"/>
    <col min="5127" max="5127" width="8.5703125" style="42" customWidth="1"/>
    <col min="5128" max="5128" width="13.7109375" style="42" customWidth="1"/>
    <col min="5129" max="5129" width="15.7109375" style="42" customWidth="1"/>
    <col min="5130" max="5130" width="14.7109375" style="42" customWidth="1"/>
    <col min="5131" max="5131" width="15" style="42" customWidth="1"/>
    <col min="5132" max="5133" width="14.28515625" style="42" customWidth="1"/>
    <col min="5134" max="5134" width="0" style="42" hidden="1" customWidth="1"/>
    <col min="5135" max="5135" width="18.85546875" style="42" customWidth="1"/>
    <col min="5136" max="5148" width="8" style="42" customWidth="1"/>
    <col min="5149" max="5152" width="9.28515625" style="42" customWidth="1"/>
    <col min="5153" max="5180" width="9.140625" style="42"/>
    <col min="5181" max="5181" width="64" style="42" customWidth="1"/>
    <col min="5182" max="5182" width="97.85546875" style="42" customWidth="1"/>
    <col min="5183" max="5376" width="9.140625" style="42"/>
    <col min="5377" max="5377" width="1.28515625" style="42" customWidth="1"/>
    <col min="5378" max="5378" width="44.85546875" style="42" customWidth="1"/>
    <col min="5379" max="5379" width="47.28515625" style="42" customWidth="1"/>
    <col min="5380" max="5380" width="8.140625" style="42" customWidth="1"/>
    <col min="5381" max="5381" width="8.28515625" style="42" customWidth="1"/>
    <col min="5382" max="5382" width="5.42578125" style="42" customWidth="1"/>
    <col min="5383" max="5383" width="8.5703125" style="42" customWidth="1"/>
    <col min="5384" max="5384" width="13.7109375" style="42" customWidth="1"/>
    <col min="5385" max="5385" width="15.7109375" style="42" customWidth="1"/>
    <col min="5386" max="5386" width="14.7109375" style="42" customWidth="1"/>
    <col min="5387" max="5387" width="15" style="42" customWidth="1"/>
    <col min="5388" max="5389" width="14.28515625" style="42" customWidth="1"/>
    <col min="5390" max="5390" width="0" style="42" hidden="1" customWidth="1"/>
    <col min="5391" max="5391" width="18.85546875" style="42" customWidth="1"/>
    <col min="5392" max="5404" width="8" style="42" customWidth="1"/>
    <col min="5405" max="5408" width="9.28515625" style="42" customWidth="1"/>
    <col min="5409" max="5436" width="9.140625" style="42"/>
    <col min="5437" max="5437" width="64" style="42" customWidth="1"/>
    <col min="5438" max="5438" width="97.85546875" style="42" customWidth="1"/>
    <col min="5439" max="5632" width="9.140625" style="42"/>
    <col min="5633" max="5633" width="1.28515625" style="42" customWidth="1"/>
    <col min="5634" max="5634" width="44.85546875" style="42" customWidth="1"/>
    <col min="5635" max="5635" width="47.28515625" style="42" customWidth="1"/>
    <col min="5636" max="5636" width="8.140625" style="42" customWidth="1"/>
    <col min="5637" max="5637" width="8.28515625" style="42" customWidth="1"/>
    <col min="5638" max="5638" width="5.42578125" style="42" customWidth="1"/>
    <col min="5639" max="5639" width="8.5703125" style="42" customWidth="1"/>
    <col min="5640" max="5640" width="13.7109375" style="42" customWidth="1"/>
    <col min="5641" max="5641" width="15.7109375" style="42" customWidth="1"/>
    <col min="5642" max="5642" width="14.7109375" style="42" customWidth="1"/>
    <col min="5643" max="5643" width="15" style="42" customWidth="1"/>
    <col min="5644" max="5645" width="14.28515625" style="42" customWidth="1"/>
    <col min="5646" max="5646" width="0" style="42" hidden="1" customWidth="1"/>
    <col min="5647" max="5647" width="18.85546875" style="42" customWidth="1"/>
    <col min="5648" max="5660" width="8" style="42" customWidth="1"/>
    <col min="5661" max="5664" width="9.28515625" style="42" customWidth="1"/>
    <col min="5665" max="5692" width="9.140625" style="42"/>
    <col min="5693" max="5693" width="64" style="42" customWidth="1"/>
    <col min="5694" max="5694" width="97.85546875" style="42" customWidth="1"/>
    <col min="5695" max="5888" width="9.140625" style="42"/>
    <col min="5889" max="5889" width="1.28515625" style="42" customWidth="1"/>
    <col min="5890" max="5890" width="44.85546875" style="42" customWidth="1"/>
    <col min="5891" max="5891" width="47.28515625" style="42" customWidth="1"/>
    <col min="5892" max="5892" width="8.140625" style="42" customWidth="1"/>
    <col min="5893" max="5893" width="8.28515625" style="42" customWidth="1"/>
    <col min="5894" max="5894" width="5.42578125" style="42" customWidth="1"/>
    <col min="5895" max="5895" width="8.5703125" style="42" customWidth="1"/>
    <col min="5896" max="5896" width="13.7109375" style="42" customWidth="1"/>
    <col min="5897" max="5897" width="15.7109375" style="42" customWidth="1"/>
    <col min="5898" max="5898" width="14.7109375" style="42" customWidth="1"/>
    <col min="5899" max="5899" width="15" style="42" customWidth="1"/>
    <col min="5900" max="5901" width="14.28515625" style="42" customWidth="1"/>
    <col min="5902" max="5902" width="0" style="42" hidden="1" customWidth="1"/>
    <col min="5903" max="5903" width="18.85546875" style="42" customWidth="1"/>
    <col min="5904" max="5916" width="8" style="42" customWidth="1"/>
    <col min="5917" max="5920" width="9.28515625" style="42" customWidth="1"/>
    <col min="5921" max="5948" width="9.140625" style="42"/>
    <col min="5949" max="5949" width="64" style="42" customWidth="1"/>
    <col min="5950" max="5950" width="97.85546875" style="42" customWidth="1"/>
    <col min="5951" max="6144" width="9.140625" style="42"/>
    <col min="6145" max="6145" width="1.28515625" style="42" customWidth="1"/>
    <col min="6146" max="6146" width="44.85546875" style="42" customWidth="1"/>
    <col min="6147" max="6147" width="47.28515625" style="42" customWidth="1"/>
    <col min="6148" max="6148" width="8.140625" style="42" customWidth="1"/>
    <col min="6149" max="6149" width="8.28515625" style="42" customWidth="1"/>
    <col min="6150" max="6150" width="5.42578125" style="42" customWidth="1"/>
    <col min="6151" max="6151" width="8.5703125" style="42" customWidth="1"/>
    <col min="6152" max="6152" width="13.7109375" style="42" customWidth="1"/>
    <col min="6153" max="6153" width="15.7109375" style="42" customWidth="1"/>
    <col min="6154" max="6154" width="14.7109375" style="42" customWidth="1"/>
    <col min="6155" max="6155" width="15" style="42" customWidth="1"/>
    <col min="6156" max="6157" width="14.28515625" style="42" customWidth="1"/>
    <col min="6158" max="6158" width="0" style="42" hidden="1" customWidth="1"/>
    <col min="6159" max="6159" width="18.85546875" style="42" customWidth="1"/>
    <col min="6160" max="6172" width="8" style="42" customWidth="1"/>
    <col min="6173" max="6176" width="9.28515625" style="42" customWidth="1"/>
    <col min="6177" max="6204" width="9.140625" style="42"/>
    <col min="6205" max="6205" width="64" style="42" customWidth="1"/>
    <col min="6206" max="6206" width="97.85546875" style="42" customWidth="1"/>
    <col min="6207" max="6400" width="9.140625" style="42"/>
    <col min="6401" max="6401" width="1.28515625" style="42" customWidth="1"/>
    <col min="6402" max="6402" width="44.85546875" style="42" customWidth="1"/>
    <col min="6403" max="6403" width="47.28515625" style="42" customWidth="1"/>
    <col min="6404" max="6404" width="8.140625" style="42" customWidth="1"/>
    <col min="6405" max="6405" width="8.28515625" style="42" customWidth="1"/>
    <col min="6406" max="6406" width="5.42578125" style="42" customWidth="1"/>
    <col min="6407" max="6407" width="8.5703125" style="42" customWidth="1"/>
    <col min="6408" max="6408" width="13.7109375" style="42" customWidth="1"/>
    <col min="6409" max="6409" width="15.7109375" style="42" customWidth="1"/>
    <col min="6410" max="6410" width="14.7109375" style="42" customWidth="1"/>
    <col min="6411" max="6411" width="15" style="42" customWidth="1"/>
    <col min="6412" max="6413" width="14.28515625" style="42" customWidth="1"/>
    <col min="6414" max="6414" width="0" style="42" hidden="1" customWidth="1"/>
    <col min="6415" max="6415" width="18.85546875" style="42" customWidth="1"/>
    <col min="6416" max="6428" width="8" style="42" customWidth="1"/>
    <col min="6429" max="6432" width="9.28515625" style="42" customWidth="1"/>
    <col min="6433" max="6460" width="9.140625" style="42"/>
    <col min="6461" max="6461" width="64" style="42" customWidth="1"/>
    <col min="6462" max="6462" width="97.85546875" style="42" customWidth="1"/>
    <col min="6463" max="6656" width="9.140625" style="42"/>
    <col min="6657" max="6657" width="1.28515625" style="42" customWidth="1"/>
    <col min="6658" max="6658" width="44.85546875" style="42" customWidth="1"/>
    <col min="6659" max="6659" width="47.28515625" style="42" customWidth="1"/>
    <col min="6660" max="6660" width="8.140625" style="42" customWidth="1"/>
    <col min="6661" max="6661" width="8.28515625" style="42" customWidth="1"/>
    <col min="6662" max="6662" width="5.42578125" style="42" customWidth="1"/>
    <col min="6663" max="6663" width="8.5703125" style="42" customWidth="1"/>
    <col min="6664" max="6664" width="13.7109375" style="42" customWidth="1"/>
    <col min="6665" max="6665" width="15.7109375" style="42" customWidth="1"/>
    <col min="6666" max="6666" width="14.7109375" style="42" customWidth="1"/>
    <col min="6667" max="6667" width="15" style="42" customWidth="1"/>
    <col min="6668" max="6669" width="14.28515625" style="42" customWidth="1"/>
    <col min="6670" max="6670" width="0" style="42" hidden="1" customWidth="1"/>
    <col min="6671" max="6671" width="18.85546875" style="42" customWidth="1"/>
    <col min="6672" max="6684" width="8" style="42" customWidth="1"/>
    <col min="6685" max="6688" width="9.28515625" style="42" customWidth="1"/>
    <col min="6689" max="6716" width="9.140625" style="42"/>
    <col min="6717" max="6717" width="64" style="42" customWidth="1"/>
    <col min="6718" max="6718" width="97.85546875" style="42" customWidth="1"/>
    <col min="6719" max="6912" width="9.140625" style="42"/>
    <col min="6913" max="6913" width="1.28515625" style="42" customWidth="1"/>
    <col min="6914" max="6914" width="44.85546875" style="42" customWidth="1"/>
    <col min="6915" max="6915" width="47.28515625" style="42" customWidth="1"/>
    <col min="6916" max="6916" width="8.140625" style="42" customWidth="1"/>
    <col min="6917" max="6917" width="8.28515625" style="42" customWidth="1"/>
    <col min="6918" max="6918" width="5.42578125" style="42" customWidth="1"/>
    <col min="6919" max="6919" width="8.5703125" style="42" customWidth="1"/>
    <col min="6920" max="6920" width="13.7109375" style="42" customWidth="1"/>
    <col min="6921" max="6921" width="15.7109375" style="42" customWidth="1"/>
    <col min="6922" max="6922" width="14.7109375" style="42" customWidth="1"/>
    <col min="6923" max="6923" width="15" style="42" customWidth="1"/>
    <col min="6924" max="6925" width="14.28515625" style="42" customWidth="1"/>
    <col min="6926" max="6926" width="0" style="42" hidden="1" customWidth="1"/>
    <col min="6927" max="6927" width="18.85546875" style="42" customWidth="1"/>
    <col min="6928" max="6940" width="8" style="42" customWidth="1"/>
    <col min="6941" max="6944" width="9.28515625" style="42" customWidth="1"/>
    <col min="6945" max="6972" width="9.140625" style="42"/>
    <col min="6973" max="6973" width="64" style="42" customWidth="1"/>
    <col min="6974" max="6974" width="97.85546875" style="42" customWidth="1"/>
    <col min="6975" max="7168" width="9.140625" style="42"/>
    <col min="7169" max="7169" width="1.28515625" style="42" customWidth="1"/>
    <col min="7170" max="7170" width="44.85546875" style="42" customWidth="1"/>
    <col min="7171" max="7171" width="47.28515625" style="42" customWidth="1"/>
    <col min="7172" max="7172" width="8.140625" style="42" customWidth="1"/>
    <col min="7173" max="7173" width="8.28515625" style="42" customWidth="1"/>
    <col min="7174" max="7174" width="5.42578125" style="42" customWidth="1"/>
    <col min="7175" max="7175" width="8.5703125" style="42" customWidth="1"/>
    <col min="7176" max="7176" width="13.7109375" style="42" customWidth="1"/>
    <col min="7177" max="7177" width="15.7109375" style="42" customWidth="1"/>
    <col min="7178" max="7178" width="14.7109375" style="42" customWidth="1"/>
    <col min="7179" max="7179" width="15" style="42" customWidth="1"/>
    <col min="7180" max="7181" width="14.28515625" style="42" customWidth="1"/>
    <col min="7182" max="7182" width="0" style="42" hidden="1" customWidth="1"/>
    <col min="7183" max="7183" width="18.85546875" style="42" customWidth="1"/>
    <col min="7184" max="7196" width="8" style="42" customWidth="1"/>
    <col min="7197" max="7200" width="9.28515625" style="42" customWidth="1"/>
    <col min="7201" max="7228" width="9.140625" style="42"/>
    <col min="7229" max="7229" width="64" style="42" customWidth="1"/>
    <col min="7230" max="7230" width="97.85546875" style="42" customWidth="1"/>
    <col min="7231" max="7424" width="9.140625" style="42"/>
    <col min="7425" max="7425" width="1.28515625" style="42" customWidth="1"/>
    <col min="7426" max="7426" width="44.85546875" style="42" customWidth="1"/>
    <col min="7427" max="7427" width="47.28515625" style="42" customWidth="1"/>
    <col min="7428" max="7428" width="8.140625" style="42" customWidth="1"/>
    <col min="7429" max="7429" width="8.28515625" style="42" customWidth="1"/>
    <col min="7430" max="7430" width="5.42578125" style="42" customWidth="1"/>
    <col min="7431" max="7431" width="8.5703125" style="42" customWidth="1"/>
    <col min="7432" max="7432" width="13.7109375" style="42" customWidth="1"/>
    <col min="7433" max="7433" width="15.7109375" style="42" customWidth="1"/>
    <col min="7434" max="7434" width="14.7109375" style="42" customWidth="1"/>
    <col min="7435" max="7435" width="15" style="42" customWidth="1"/>
    <col min="7436" max="7437" width="14.28515625" style="42" customWidth="1"/>
    <col min="7438" max="7438" width="0" style="42" hidden="1" customWidth="1"/>
    <col min="7439" max="7439" width="18.85546875" style="42" customWidth="1"/>
    <col min="7440" max="7452" width="8" style="42" customWidth="1"/>
    <col min="7453" max="7456" width="9.28515625" style="42" customWidth="1"/>
    <col min="7457" max="7484" width="9.140625" style="42"/>
    <col min="7485" max="7485" width="64" style="42" customWidth="1"/>
    <col min="7486" max="7486" width="97.85546875" style="42" customWidth="1"/>
    <col min="7487" max="7680" width="9.140625" style="42"/>
    <col min="7681" max="7681" width="1.28515625" style="42" customWidth="1"/>
    <col min="7682" max="7682" width="44.85546875" style="42" customWidth="1"/>
    <col min="7683" max="7683" width="47.28515625" style="42" customWidth="1"/>
    <col min="7684" max="7684" width="8.140625" style="42" customWidth="1"/>
    <col min="7685" max="7685" width="8.28515625" style="42" customWidth="1"/>
    <col min="7686" max="7686" width="5.42578125" style="42" customWidth="1"/>
    <col min="7687" max="7687" width="8.5703125" style="42" customWidth="1"/>
    <col min="7688" max="7688" width="13.7109375" style="42" customWidth="1"/>
    <col min="7689" max="7689" width="15.7109375" style="42" customWidth="1"/>
    <col min="7690" max="7690" width="14.7109375" style="42" customWidth="1"/>
    <col min="7691" max="7691" width="15" style="42" customWidth="1"/>
    <col min="7692" max="7693" width="14.28515625" style="42" customWidth="1"/>
    <col min="7694" max="7694" width="0" style="42" hidden="1" customWidth="1"/>
    <col min="7695" max="7695" width="18.85546875" style="42" customWidth="1"/>
    <col min="7696" max="7708" width="8" style="42" customWidth="1"/>
    <col min="7709" max="7712" width="9.28515625" style="42" customWidth="1"/>
    <col min="7713" max="7740" width="9.140625" style="42"/>
    <col min="7741" max="7741" width="64" style="42" customWidth="1"/>
    <col min="7742" max="7742" width="97.85546875" style="42" customWidth="1"/>
    <col min="7743" max="7936" width="9.140625" style="42"/>
    <col min="7937" max="7937" width="1.28515625" style="42" customWidth="1"/>
    <col min="7938" max="7938" width="44.85546875" style="42" customWidth="1"/>
    <col min="7939" max="7939" width="47.28515625" style="42" customWidth="1"/>
    <col min="7940" max="7940" width="8.140625" style="42" customWidth="1"/>
    <col min="7941" max="7941" width="8.28515625" style="42" customWidth="1"/>
    <col min="7942" max="7942" width="5.42578125" style="42" customWidth="1"/>
    <col min="7943" max="7943" width="8.5703125" style="42" customWidth="1"/>
    <col min="7944" max="7944" width="13.7109375" style="42" customWidth="1"/>
    <col min="7945" max="7945" width="15.7109375" style="42" customWidth="1"/>
    <col min="7946" max="7946" width="14.7109375" style="42" customWidth="1"/>
    <col min="7947" max="7947" width="15" style="42" customWidth="1"/>
    <col min="7948" max="7949" width="14.28515625" style="42" customWidth="1"/>
    <col min="7950" max="7950" width="0" style="42" hidden="1" customWidth="1"/>
    <col min="7951" max="7951" width="18.85546875" style="42" customWidth="1"/>
    <col min="7952" max="7964" width="8" style="42" customWidth="1"/>
    <col min="7965" max="7968" width="9.28515625" style="42" customWidth="1"/>
    <col min="7969" max="7996" width="9.140625" style="42"/>
    <col min="7997" max="7997" width="64" style="42" customWidth="1"/>
    <col min="7998" max="7998" width="97.85546875" style="42" customWidth="1"/>
    <col min="7999" max="8192" width="9.140625" style="42"/>
    <col min="8193" max="8193" width="1.28515625" style="42" customWidth="1"/>
    <col min="8194" max="8194" width="44.85546875" style="42" customWidth="1"/>
    <col min="8195" max="8195" width="47.28515625" style="42" customWidth="1"/>
    <col min="8196" max="8196" width="8.140625" style="42" customWidth="1"/>
    <col min="8197" max="8197" width="8.28515625" style="42" customWidth="1"/>
    <col min="8198" max="8198" width="5.42578125" style="42" customWidth="1"/>
    <col min="8199" max="8199" width="8.5703125" style="42" customWidth="1"/>
    <col min="8200" max="8200" width="13.7109375" style="42" customWidth="1"/>
    <col min="8201" max="8201" width="15.7109375" style="42" customWidth="1"/>
    <col min="8202" max="8202" width="14.7109375" style="42" customWidth="1"/>
    <col min="8203" max="8203" width="15" style="42" customWidth="1"/>
    <col min="8204" max="8205" width="14.28515625" style="42" customWidth="1"/>
    <col min="8206" max="8206" width="0" style="42" hidden="1" customWidth="1"/>
    <col min="8207" max="8207" width="18.85546875" style="42" customWidth="1"/>
    <col min="8208" max="8220" width="8" style="42" customWidth="1"/>
    <col min="8221" max="8224" width="9.28515625" style="42" customWidth="1"/>
    <col min="8225" max="8252" width="9.140625" style="42"/>
    <col min="8253" max="8253" width="64" style="42" customWidth="1"/>
    <col min="8254" max="8254" width="97.85546875" style="42" customWidth="1"/>
    <col min="8255" max="8448" width="9.140625" style="42"/>
    <col min="8449" max="8449" width="1.28515625" style="42" customWidth="1"/>
    <col min="8450" max="8450" width="44.85546875" style="42" customWidth="1"/>
    <col min="8451" max="8451" width="47.28515625" style="42" customWidth="1"/>
    <col min="8452" max="8452" width="8.140625" style="42" customWidth="1"/>
    <col min="8453" max="8453" width="8.28515625" style="42" customWidth="1"/>
    <col min="8454" max="8454" width="5.42578125" style="42" customWidth="1"/>
    <col min="8455" max="8455" width="8.5703125" style="42" customWidth="1"/>
    <col min="8456" max="8456" width="13.7109375" style="42" customWidth="1"/>
    <col min="8457" max="8457" width="15.7109375" style="42" customWidth="1"/>
    <col min="8458" max="8458" width="14.7109375" style="42" customWidth="1"/>
    <col min="8459" max="8459" width="15" style="42" customWidth="1"/>
    <col min="8460" max="8461" width="14.28515625" style="42" customWidth="1"/>
    <col min="8462" max="8462" width="0" style="42" hidden="1" customWidth="1"/>
    <col min="8463" max="8463" width="18.85546875" style="42" customWidth="1"/>
    <col min="8464" max="8476" width="8" style="42" customWidth="1"/>
    <col min="8477" max="8480" width="9.28515625" style="42" customWidth="1"/>
    <col min="8481" max="8508" width="9.140625" style="42"/>
    <col min="8509" max="8509" width="64" style="42" customWidth="1"/>
    <col min="8510" max="8510" width="97.85546875" style="42" customWidth="1"/>
    <col min="8511" max="8704" width="9.140625" style="42"/>
    <col min="8705" max="8705" width="1.28515625" style="42" customWidth="1"/>
    <col min="8706" max="8706" width="44.85546875" style="42" customWidth="1"/>
    <col min="8707" max="8707" width="47.28515625" style="42" customWidth="1"/>
    <col min="8708" max="8708" width="8.140625" style="42" customWidth="1"/>
    <col min="8709" max="8709" width="8.28515625" style="42" customWidth="1"/>
    <col min="8710" max="8710" width="5.42578125" style="42" customWidth="1"/>
    <col min="8711" max="8711" width="8.5703125" style="42" customWidth="1"/>
    <col min="8712" max="8712" width="13.7109375" style="42" customWidth="1"/>
    <col min="8713" max="8713" width="15.7109375" style="42" customWidth="1"/>
    <col min="8714" max="8714" width="14.7109375" style="42" customWidth="1"/>
    <col min="8715" max="8715" width="15" style="42" customWidth="1"/>
    <col min="8716" max="8717" width="14.28515625" style="42" customWidth="1"/>
    <col min="8718" max="8718" width="0" style="42" hidden="1" customWidth="1"/>
    <col min="8719" max="8719" width="18.85546875" style="42" customWidth="1"/>
    <col min="8720" max="8732" width="8" style="42" customWidth="1"/>
    <col min="8733" max="8736" width="9.28515625" style="42" customWidth="1"/>
    <col min="8737" max="8764" width="9.140625" style="42"/>
    <col min="8765" max="8765" width="64" style="42" customWidth="1"/>
    <col min="8766" max="8766" width="97.85546875" style="42" customWidth="1"/>
    <col min="8767" max="8960" width="9.140625" style="42"/>
    <col min="8961" max="8961" width="1.28515625" style="42" customWidth="1"/>
    <col min="8962" max="8962" width="44.85546875" style="42" customWidth="1"/>
    <col min="8963" max="8963" width="47.28515625" style="42" customWidth="1"/>
    <col min="8964" max="8964" width="8.140625" style="42" customWidth="1"/>
    <col min="8965" max="8965" width="8.28515625" style="42" customWidth="1"/>
    <col min="8966" max="8966" width="5.42578125" style="42" customWidth="1"/>
    <col min="8967" max="8967" width="8.5703125" style="42" customWidth="1"/>
    <col min="8968" max="8968" width="13.7109375" style="42" customWidth="1"/>
    <col min="8969" max="8969" width="15.7109375" style="42" customWidth="1"/>
    <col min="8970" max="8970" width="14.7109375" style="42" customWidth="1"/>
    <col min="8971" max="8971" width="15" style="42" customWidth="1"/>
    <col min="8972" max="8973" width="14.28515625" style="42" customWidth="1"/>
    <col min="8974" max="8974" width="0" style="42" hidden="1" customWidth="1"/>
    <col min="8975" max="8975" width="18.85546875" style="42" customWidth="1"/>
    <col min="8976" max="8988" width="8" style="42" customWidth="1"/>
    <col min="8989" max="8992" width="9.28515625" style="42" customWidth="1"/>
    <col min="8993" max="9020" width="9.140625" style="42"/>
    <col min="9021" max="9021" width="64" style="42" customWidth="1"/>
    <col min="9022" max="9022" width="97.85546875" style="42" customWidth="1"/>
    <col min="9023" max="9216" width="9.140625" style="42"/>
    <col min="9217" max="9217" width="1.28515625" style="42" customWidth="1"/>
    <col min="9218" max="9218" width="44.85546875" style="42" customWidth="1"/>
    <col min="9219" max="9219" width="47.28515625" style="42" customWidth="1"/>
    <col min="9220" max="9220" width="8.140625" style="42" customWidth="1"/>
    <col min="9221" max="9221" width="8.28515625" style="42" customWidth="1"/>
    <col min="9222" max="9222" width="5.42578125" style="42" customWidth="1"/>
    <col min="9223" max="9223" width="8.5703125" style="42" customWidth="1"/>
    <col min="9224" max="9224" width="13.7109375" style="42" customWidth="1"/>
    <col min="9225" max="9225" width="15.7109375" style="42" customWidth="1"/>
    <col min="9226" max="9226" width="14.7109375" style="42" customWidth="1"/>
    <col min="9227" max="9227" width="15" style="42" customWidth="1"/>
    <col min="9228" max="9229" width="14.28515625" style="42" customWidth="1"/>
    <col min="9230" max="9230" width="0" style="42" hidden="1" customWidth="1"/>
    <col min="9231" max="9231" width="18.85546875" style="42" customWidth="1"/>
    <col min="9232" max="9244" width="8" style="42" customWidth="1"/>
    <col min="9245" max="9248" width="9.28515625" style="42" customWidth="1"/>
    <col min="9249" max="9276" width="9.140625" style="42"/>
    <col min="9277" max="9277" width="64" style="42" customWidth="1"/>
    <col min="9278" max="9278" width="97.85546875" style="42" customWidth="1"/>
    <col min="9279" max="9472" width="9.140625" style="42"/>
    <col min="9473" max="9473" width="1.28515625" style="42" customWidth="1"/>
    <col min="9474" max="9474" width="44.85546875" style="42" customWidth="1"/>
    <col min="9475" max="9475" width="47.28515625" style="42" customWidth="1"/>
    <col min="9476" max="9476" width="8.140625" style="42" customWidth="1"/>
    <col min="9477" max="9477" width="8.28515625" style="42" customWidth="1"/>
    <col min="9478" max="9478" width="5.42578125" style="42" customWidth="1"/>
    <col min="9479" max="9479" width="8.5703125" style="42" customWidth="1"/>
    <col min="9480" max="9480" width="13.7109375" style="42" customWidth="1"/>
    <col min="9481" max="9481" width="15.7109375" style="42" customWidth="1"/>
    <col min="9482" max="9482" width="14.7109375" style="42" customWidth="1"/>
    <col min="9483" max="9483" width="15" style="42" customWidth="1"/>
    <col min="9484" max="9485" width="14.28515625" style="42" customWidth="1"/>
    <col min="9486" max="9486" width="0" style="42" hidden="1" customWidth="1"/>
    <col min="9487" max="9487" width="18.85546875" style="42" customWidth="1"/>
    <col min="9488" max="9500" width="8" style="42" customWidth="1"/>
    <col min="9501" max="9504" width="9.28515625" style="42" customWidth="1"/>
    <col min="9505" max="9532" width="9.140625" style="42"/>
    <col min="9533" max="9533" width="64" style="42" customWidth="1"/>
    <col min="9534" max="9534" width="97.85546875" style="42" customWidth="1"/>
    <col min="9535" max="9728" width="9.140625" style="42"/>
    <col min="9729" max="9729" width="1.28515625" style="42" customWidth="1"/>
    <col min="9730" max="9730" width="44.85546875" style="42" customWidth="1"/>
    <col min="9731" max="9731" width="47.28515625" style="42" customWidth="1"/>
    <col min="9732" max="9732" width="8.140625" style="42" customWidth="1"/>
    <col min="9733" max="9733" width="8.28515625" style="42" customWidth="1"/>
    <col min="9734" max="9734" width="5.42578125" style="42" customWidth="1"/>
    <col min="9735" max="9735" width="8.5703125" style="42" customWidth="1"/>
    <col min="9736" max="9736" width="13.7109375" style="42" customWidth="1"/>
    <col min="9737" max="9737" width="15.7109375" style="42" customWidth="1"/>
    <col min="9738" max="9738" width="14.7109375" style="42" customWidth="1"/>
    <col min="9739" max="9739" width="15" style="42" customWidth="1"/>
    <col min="9740" max="9741" width="14.28515625" style="42" customWidth="1"/>
    <col min="9742" max="9742" width="0" style="42" hidden="1" customWidth="1"/>
    <col min="9743" max="9743" width="18.85546875" style="42" customWidth="1"/>
    <col min="9744" max="9756" width="8" style="42" customWidth="1"/>
    <col min="9757" max="9760" width="9.28515625" style="42" customWidth="1"/>
    <col min="9761" max="9788" width="9.140625" style="42"/>
    <col min="9789" max="9789" width="64" style="42" customWidth="1"/>
    <col min="9790" max="9790" width="97.85546875" style="42" customWidth="1"/>
    <col min="9791" max="9984" width="9.140625" style="42"/>
    <col min="9985" max="9985" width="1.28515625" style="42" customWidth="1"/>
    <col min="9986" max="9986" width="44.85546875" style="42" customWidth="1"/>
    <col min="9987" max="9987" width="47.28515625" style="42" customWidth="1"/>
    <col min="9988" max="9988" width="8.140625" style="42" customWidth="1"/>
    <col min="9989" max="9989" width="8.28515625" style="42" customWidth="1"/>
    <col min="9990" max="9990" width="5.42578125" style="42" customWidth="1"/>
    <col min="9991" max="9991" width="8.5703125" style="42" customWidth="1"/>
    <col min="9992" max="9992" width="13.7109375" style="42" customWidth="1"/>
    <col min="9993" max="9993" width="15.7109375" style="42" customWidth="1"/>
    <col min="9994" max="9994" width="14.7109375" style="42" customWidth="1"/>
    <col min="9995" max="9995" width="15" style="42" customWidth="1"/>
    <col min="9996" max="9997" width="14.28515625" style="42" customWidth="1"/>
    <col min="9998" max="9998" width="0" style="42" hidden="1" customWidth="1"/>
    <col min="9999" max="9999" width="18.85546875" style="42" customWidth="1"/>
    <col min="10000" max="10012" width="8" style="42" customWidth="1"/>
    <col min="10013" max="10016" width="9.28515625" style="42" customWidth="1"/>
    <col min="10017" max="10044" width="9.140625" style="42"/>
    <col min="10045" max="10045" width="64" style="42" customWidth="1"/>
    <col min="10046" max="10046" width="97.85546875" style="42" customWidth="1"/>
    <col min="10047" max="10240" width="9.140625" style="42"/>
    <col min="10241" max="10241" width="1.28515625" style="42" customWidth="1"/>
    <col min="10242" max="10242" width="44.85546875" style="42" customWidth="1"/>
    <col min="10243" max="10243" width="47.28515625" style="42" customWidth="1"/>
    <col min="10244" max="10244" width="8.140625" style="42" customWidth="1"/>
    <col min="10245" max="10245" width="8.28515625" style="42" customWidth="1"/>
    <col min="10246" max="10246" width="5.42578125" style="42" customWidth="1"/>
    <col min="10247" max="10247" width="8.5703125" style="42" customWidth="1"/>
    <col min="10248" max="10248" width="13.7109375" style="42" customWidth="1"/>
    <col min="10249" max="10249" width="15.7109375" style="42" customWidth="1"/>
    <col min="10250" max="10250" width="14.7109375" style="42" customWidth="1"/>
    <col min="10251" max="10251" width="15" style="42" customWidth="1"/>
    <col min="10252" max="10253" width="14.28515625" style="42" customWidth="1"/>
    <col min="10254" max="10254" width="0" style="42" hidden="1" customWidth="1"/>
    <col min="10255" max="10255" width="18.85546875" style="42" customWidth="1"/>
    <col min="10256" max="10268" width="8" style="42" customWidth="1"/>
    <col min="10269" max="10272" width="9.28515625" style="42" customWidth="1"/>
    <col min="10273" max="10300" width="9.140625" style="42"/>
    <col min="10301" max="10301" width="64" style="42" customWidth="1"/>
    <col min="10302" max="10302" width="97.85546875" style="42" customWidth="1"/>
    <col min="10303" max="10496" width="9.140625" style="42"/>
    <col min="10497" max="10497" width="1.28515625" style="42" customWidth="1"/>
    <col min="10498" max="10498" width="44.85546875" style="42" customWidth="1"/>
    <col min="10499" max="10499" width="47.28515625" style="42" customWidth="1"/>
    <col min="10500" max="10500" width="8.140625" style="42" customWidth="1"/>
    <col min="10501" max="10501" width="8.28515625" style="42" customWidth="1"/>
    <col min="10502" max="10502" width="5.42578125" style="42" customWidth="1"/>
    <col min="10503" max="10503" width="8.5703125" style="42" customWidth="1"/>
    <col min="10504" max="10504" width="13.7109375" style="42" customWidth="1"/>
    <col min="10505" max="10505" width="15.7109375" style="42" customWidth="1"/>
    <col min="10506" max="10506" width="14.7109375" style="42" customWidth="1"/>
    <col min="10507" max="10507" width="15" style="42" customWidth="1"/>
    <col min="10508" max="10509" width="14.28515625" style="42" customWidth="1"/>
    <col min="10510" max="10510" width="0" style="42" hidden="1" customWidth="1"/>
    <col min="10511" max="10511" width="18.85546875" style="42" customWidth="1"/>
    <col min="10512" max="10524" width="8" style="42" customWidth="1"/>
    <col min="10525" max="10528" width="9.28515625" style="42" customWidth="1"/>
    <col min="10529" max="10556" width="9.140625" style="42"/>
    <col min="10557" max="10557" width="64" style="42" customWidth="1"/>
    <col min="10558" max="10558" width="97.85546875" style="42" customWidth="1"/>
    <col min="10559" max="10752" width="9.140625" style="42"/>
    <col min="10753" max="10753" width="1.28515625" style="42" customWidth="1"/>
    <col min="10754" max="10754" width="44.85546875" style="42" customWidth="1"/>
    <col min="10755" max="10755" width="47.28515625" style="42" customWidth="1"/>
    <col min="10756" max="10756" width="8.140625" style="42" customWidth="1"/>
    <col min="10757" max="10757" width="8.28515625" style="42" customWidth="1"/>
    <col min="10758" max="10758" width="5.42578125" style="42" customWidth="1"/>
    <col min="10759" max="10759" width="8.5703125" style="42" customWidth="1"/>
    <col min="10760" max="10760" width="13.7109375" style="42" customWidth="1"/>
    <col min="10761" max="10761" width="15.7109375" style="42" customWidth="1"/>
    <col min="10762" max="10762" width="14.7109375" style="42" customWidth="1"/>
    <col min="10763" max="10763" width="15" style="42" customWidth="1"/>
    <col min="10764" max="10765" width="14.28515625" style="42" customWidth="1"/>
    <col min="10766" max="10766" width="0" style="42" hidden="1" customWidth="1"/>
    <col min="10767" max="10767" width="18.85546875" style="42" customWidth="1"/>
    <col min="10768" max="10780" width="8" style="42" customWidth="1"/>
    <col min="10781" max="10784" width="9.28515625" style="42" customWidth="1"/>
    <col min="10785" max="10812" width="9.140625" style="42"/>
    <col min="10813" max="10813" width="64" style="42" customWidth="1"/>
    <col min="10814" max="10814" width="97.85546875" style="42" customWidth="1"/>
    <col min="10815" max="11008" width="9.140625" style="42"/>
    <col min="11009" max="11009" width="1.28515625" style="42" customWidth="1"/>
    <col min="11010" max="11010" width="44.85546875" style="42" customWidth="1"/>
    <col min="11011" max="11011" width="47.28515625" style="42" customWidth="1"/>
    <col min="11012" max="11012" width="8.140625" style="42" customWidth="1"/>
    <col min="11013" max="11013" width="8.28515625" style="42" customWidth="1"/>
    <col min="11014" max="11014" width="5.42578125" style="42" customWidth="1"/>
    <col min="11015" max="11015" width="8.5703125" style="42" customWidth="1"/>
    <col min="11016" max="11016" width="13.7109375" style="42" customWidth="1"/>
    <col min="11017" max="11017" width="15.7109375" style="42" customWidth="1"/>
    <col min="11018" max="11018" width="14.7109375" style="42" customWidth="1"/>
    <col min="11019" max="11019" width="15" style="42" customWidth="1"/>
    <col min="11020" max="11021" width="14.28515625" style="42" customWidth="1"/>
    <col min="11022" max="11022" width="0" style="42" hidden="1" customWidth="1"/>
    <col min="11023" max="11023" width="18.85546875" style="42" customWidth="1"/>
    <col min="11024" max="11036" width="8" style="42" customWidth="1"/>
    <col min="11037" max="11040" width="9.28515625" style="42" customWidth="1"/>
    <col min="11041" max="11068" width="9.140625" style="42"/>
    <col min="11069" max="11069" width="64" style="42" customWidth="1"/>
    <col min="11070" max="11070" width="97.85546875" style="42" customWidth="1"/>
    <col min="11071" max="11264" width="9.140625" style="42"/>
    <col min="11265" max="11265" width="1.28515625" style="42" customWidth="1"/>
    <col min="11266" max="11266" width="44.85546875" style="42" customWidth="1"/>
    <col min="11267" max="11267" width="47.28515625" style="42" customWidth="1"/>
    <col min="11268" max="11268" width="8.140625" style="42" customWidth="1"/>
    <col min="11269" max="11269" width="8.28515625" style="42" customWidth="1"/>
    <col min="11270" max="11270" width="5.42578125" style="42" customWidth="1"/>
    <col min="11271" max="11271" width="8.5703125" style="42" customWidth="1"/>
    <col min="11272" max="11272" width="13.7109375" style="42" customWidth="1"/>
    <col min="11273" max="11273" width="15.7109375" style="42" customWidth="1"/>
    <col min="11274" max="11274" width="14.7109375" style="42" customWidth="1"/>
    <col min="11275" max="11275" width="15" style="42" customWidth="1"/>
    <col min="11276" max="11277" width="14.28515625" style="42" customWidth="1"/>
    <col min="11278" max="11278" width="0" style="42" hidden="1" customWidth="1"/>
    <col min="11279" max="11279" width="18.85546875" style="42" customWidth="1"/>
    <col min="11280" max="11292" width="8" style="42" customWidth="1"/>
    <col min="11293" max="11296" width="9.28515625" style="42" customWidth="1"/>
    <col min="11297" max="11324" width="9.140625" style="42"/>
    <col min="11325" max="11325" width="64" style="42" customWidth="1"/>
    <col min="11326" max="11326" width="97.85546875" style="42" customWidth="1"/>
    <col min="11327" max="11520" width="9.140625" style="42"/>
    <col min="11521" max="11521" width="1.28515625" style="42" customWidth="1"/>
    <col min="11522" max="11522" width="44.85546875" style="42" customWidth="1"/>
    <col min="11523" max="11523" width="47.28515625" style="42" customWidth="1"/>
    <col min="11524" max="11524" width="8.140625" style="42" customWidth="1"/>
    <col min="11525" max="11525" width="8.28515625" style="42" customWidth="1"/>
    <col min="11526" max="11526" width="5.42578125" style="42" customWidth="1"/>
    <col min="11527" max="11527" width="8.5703125" style="42" customWidth="1"/>
    <col min="11528" max="11528" width="13.7109375" style="42" customWidth="1"/>
    <col min="11529" max="11529" width="15.7109375" style="42" customWidth="1"/>
    <col min="11530" max="11530" width="14.7109375" style="42" customWidth="1"/>
    <col min="11531" max="11531" width="15" style="42" customWidth="1"/>
    <col min="11532" max="11533" width="14.28515625" style="42" customWidth="1"/>
    <col min="11534" max="11534" width="0" style="42" hidden="1" customWidth="1"/>
    <col min="11535" max="11535" width="18.85546875" style="42" customWidth="1"/>
    <col min="11536" max="11548" width="8" style="42" customWidth="1"/>
    <col min="11549" max="11552" width="9.28515625" style="42" customWidth="1"/>
    <col min="11553" max="11580" width="9.140625" style="42"/>
    <col min="11581" max="11581" width="64" style="42" customWidth="1"/>
    <col min="11582" max="11582" width="97.85546875" style="42" customWidth="1"/>
    <col min="11583" max="11776" width="9.140625" style="42"/>
    <col min="11777" max="11777" width="1.28515625" style="42" customWidth="1"/>
    <col min="11778" max="11778" width="44.85546875" style="42" customWidth="1"/>
    <col min="11779" max="11779" width="47.28515625" style="42" customWidth="1"/>
    <col min="11780" max="11780" width="8.140625" style="42" customWidth="1"/>
    <col min="11781" max="11781" width="8.28515625" style="42" customWidth="1"/>
    <col min="11782" max="11782" width="5.42578125" style="42" customWidth="1"/>
    <col min="11783" max="11783" width="8.5703125" style="42" customWidth="1"/>
    <col min="11784" max="11784" width="13.7109375" style="42" customWidth="1"/>
    <col min="11785" max="11785" width="15.7109375" style="42" customWidth="1"/>
    <col min="11786" max="11786" width="14.7109375" style="42" customWidth="1"/>
    <col min="11787" max="11787" width="15" style="42" customWidth="1"/>
    <col min="11788" max="11789" width="14.28515625" style="42" customWidth="1"/>
    <col min="11790" max="11790" width="0" style="42" hidden="1" customWidth="1"/>
    <col min="11791" max="11791" width="18.85546875" style="42" customWidth="1"/>
    <col min="11792" max="11804" width="8" style="42" customWidth="1"/>
    <col min="11805" max="11808" width="9.28515625" style="42" customWidth="1"/>
    <col min="11809" max="11836" width="9.140625" style="42"/>
    <col min="11837" max="11837" width="64" style="42" customWidth="1"/>
    <col min="11838" max="11838" width="97.85546875" style="42" customWidth="1"/>
    <col min="11839" max="12032" width="9.140625" style="42"/>
    <col min="12033" max="12033" width="1.28515625" style="42" customWidth="1"/>
    <col min="12034" max="12034" width="44.85546875" style="42" customWidth="1"/>
    <col min="12035" max="12035" width="47.28515625" style="42" customWidth="1"/>
    <col min="12036" max="12036" width="8.140625" style="42" customWidth="1"/>
    <col min="12037" max="12037" width="8.28515625" style="42" customWidth="1"/>
    <col min="12038" max="12038" width="5.42578125" style="42" customWidth="1"/>
    <col min="12039" max="12039" width="8.5703125" style="42" customWidth="1"/>
    <col min="12040" max="12040" width="13.7109375" style="42" customWidth="1"/>
    <col min="12041" max="12041" width="15.7109375" style="42" customWidth="1"/>
    <col min="12042" max="12042" width="14.7109375" style="42" customWidth="1"/>
    <col min="12043" max="12043" width="15" style="42" customWidth="1"/>
    <col min="12044" max="12045" width="14.28515625" style="42" customWidth="1"/>
    <col min="12046" max="12046" width="0" style="42" hidden="1" customWidth="1"/>
    <col min="12047" max="12047" width="18.85546875" style="42" customWidth="1"/>
    <col min="12048" max="12060" width="8" style="42" customWidth="1"/>
    <col min="12061" max="12064" width="9.28515625" style="42" customWidth="1"/>
    <col min="12065" max="12092" width="9.140625" style="42"/>
    <col min="12093" max="12093" width="64" style="42" customWidth="1"/>
    <col min="12094" max="12094" width="97.85546875" style="42" customWidth="1"/>
    <col min="12095" max="12288" width="9.140625" style="42"/>
    <col min="12289" max="12289" width="1.28515625" style="42" customWidth="1"/>
    <col min="12290" max="12290" width="44.85546875" style="42" customWidth="1"/>
    <col min="12291" max="12291" width="47.28515625" style="42" customWidth="1"/>
    <col min="12292" max="12292" width="8.140625" style="42" customWidth="1"/>
    <col min="12293" max="12293" width="8.28515625" style="42" customWidth="1"/>
    <col min="12294" max="12294" width="5.42578125" style="42" customWidth="1"/>
    <col min="12295" max="12295" width="8.5703125" style="42" customWidth="1"/>
    <col min="12296" max="12296" width="13.7109375" style="42" customWidth="1"/>
    <col min="12297" max="12297" width="15.7109375" style="42" customWidth="1"/>
    <col min="12298" max="12298" width="14.7109375" style="42" customWidth="1"/>
    <col min="12299" max="12299" width="15" style="42" customWidth="1"/>
    <col min="12300" max="12301" width="14.28515625" style="42" customWidth="1"/>
    <col min="12302" max="12302" width="0" style="42" hidden="1" customWidth="1"/>
    <col min="12303" max="12303" width="18.85546875" style="42" customWidth="1"/>
    <col min="12304" max="12316" width="8" style="42" customWidth="1"/>
    <col min="12317" max="12320" width="9.28515625" style="42" customWidth="1"/>
    <col min="12321" max="12348" width="9.140625" style="42"/>
    <col min="12349" max="12349" width="64" style="42" customWidth="1"/>
    <col min="12350" max="12350" width="97.85546875" style="42" customWidth="1"/>
    <col min="12351" max="12544" width="9.140625" style="42"/>
    <col min="12545" max="12545" width="1.28515625" style="42" customWidth="1"/>
    <col min="12546" max="12546" width="44.85546875" style="42" customWidth="1"/>
    <col min="12547" max="12547" width="47.28515625" style="42" customWidth="1"/>
    <col min="12548" max="12548" width="8.140625" style="42" customWidth="1"/>
    <col min="12549" max="12549" width="8.28515625" style="42" customWidth="1"/>
    <col min="12550" max="12550" width="5.42578125" style="42" customWidth="1"/>
    <col min="12551" max="12551" width="8.5703125" style="42" customWidth="1"/>
    <col min="12552" max="12552" width="13.7109375" style="42" customWidth="1"/>
    <col min="12553" max="12553" width="15.7109375" style="42" customWidth="1"/>
    <col min="12554" max="12554" width="14.7109375" style="42" customWidth="1"/>
    <col min="12555" max="12555" width="15" style="42" customWidth="1"/>
    <col min="12556" max="12557" width="14.28515625" style="42" customWidth="1"/>
    <col min="12558" max="12558" width="0" style="42" hidden="1" customWidth="1"/>
    <col min="12559" max="12559" width="18.85546875" style="42" customWidth="1"/>
    <col min="12560" max="12572" width="8" style="42" customWidth="1"/>
    <col min="12573" max="12576" width="9.28515625" style="42" customWidth="1"/>
    <col min="12577" max="12604" width="9.140625" style="42"/>
    <col min="12605" max="12605" width="64" style="42" customWidth="1"/>
    <col min="12606" max="12606" width="97.85546875" style="42" customWidth="1"/>
    <col min="12607" max="12800" width="9.140625" style="42"/>
    <col min="12801" max="12801" width="1.28515625" style="42" customWidth="1"/>
    <col min="12802" max="12802" width="44.85546875" style="42" customWidth="1"/>
    <col min="12803" max="12803" width="47.28515625" style="42" customWidth="1"/>
    <col min="12804" max="12804" width="8.140625" style="42" customWidth="1"/>
    <col min="12805" max="12805" width="8.28515625" style="42" customWidth="1"/>
    <col min="12806" max="12806" width="5.42578125" style="42" customWidth="1"/>
    <col min="12807" max="12807" width="8.5703125" style="42" customWidth="1"/>
    <col min="12808" max="12808" width="13.7109375" style="42" customWidth="1"/>
    <col min="12809" max="12809" width="15.7109375" style="42" customWidth="1"/>
    <col min="12810" max="12810" width="14.7109375" style="42" customWidth="1"/>
    <col min="12811" max="12811" width="15" style="42" customWidth="1"/>
    <col min="12812" max="12813" width="14.28515625" style="42" customWidth="1"/>
    <col min="12814" max="12814" width="0" style="42" hidden="1" customWidth="1"/>
    <col min="12815" max="12815" width="18.85546875" style="42" customWidth="1"/>
    <col min="12816" max="12828" width="8" style="42" customWidth="1"/>
    <col min="12829" max="12832" width="9.28515625" style="42" customWidth="1"/>
    <col min="12833" max="12860" width="9.140625" style="42"/>
    <col min="12861" max="12861" width="64" style="42" customWidth="1"/>
    <col min="12862" max="12862" width="97.85546875" style="42" customWidth="1"/>
    <col min="12863" max="13056" width="9.140625" style="42"/>
    <col min="13057" max="13057" width="1.28515625" style="42" customWidth="1"/>
    <col min="13058" max="13058" width="44.85546875" style="42" customWidth="1"/>
    <col min="13059" max="13059" width="47.28515625" style="42" customWidth="1"/>
    <col min="13060" max="13060" width="8.140625" style="42" customWidth="1"/>
    <col min="13061" max="13061" width="8.28515625" style="42" customWidth="1"/>
    <col min="13062" max="13062" width="5.42578125" style="42" customWidth="1"/>
    <col min="13063" max="13063" width="8.5703125" style="42" customWidth="1"/>
    <col min="13064" max="13064" width="13.7109375" style="42" customWidth="1"/>
    <col min="13065" max="13065" width="15.7109375" style="42" customWidth="1"/>
    <col min="13066" max="13066" width="14.7109375" style="42" customWidth="1"/>
    <col min="13067" max="13067" width="15" style="42" customWidth="1"/>
    <col min="13068" max="13069" width="14.28515625" style="42" customWidth="1"/>
    <col min="13070" max="13070" width="0" style="42" hidden="1" customWidth="1"/>
    <col min="13071" max="13071" width="18.85546875" style="42" customWidth="1"/>
    <col min="13072" max="13084" width="8" style="42" customWidth="1"/>
    <col min="13085" max="13088" width="9.28515625" style="42" customWidth="1"/>
    <col min="13089" max="13116" width="9.140625" style="42"/>
    <col min="13117" max="13117" width="64" style="42" customWidth="1"/>
    <col min="13118" max="13118" width="97.85546875" style="42" customWidth="1"/>
    <col min="13119" max="13312" width="9.140625" style="42"/>
    <col min="13313" max="13313" width="1.28515625" style="42" customWidth="1"/>
    <col min="13314" max="13314" width="44.85546875" style="42" customWidth="1"/>
    <col min="13315" max="13315" width="47.28515625" style="42" customWidth="1"/>
    <col min="13316" max="13316" width="8.140625" style="42" customWidth="1"/>
    <col min="13317" max="13317" width="8.28515625" style="42" customWidth="1"/>
    <col min="13318" max="13318" width="5.42578125" style="42" customWidth="1"/>
    <col min="13319" max="13319" width="8.5703125" style="42" customWidth="1"/>
    <col min="13320" max="13320" width="13.7109375" style="42" customWidth="1"/>
    <col min="13321" max="13321" width="15.7109375" style="42" customWidth="1"/>
    <col min="13322" max="13322" width="14.7109375" style="42" customWidth="1"/>
    <col min="13323" max="13323" width="15" style="42" customWidth="1"/>
    <col min="13324" max="13325" width="14.28515625" style="42" customWidth="1"/>
    <col min="13326" max="13326" width="0" style="42" hidden="1" customWidth="1"/>
    <col min="13327" max="13327" width="18.85546875" style="42" customWidth="1"/>
    <col min="13328" max="13340" width="8" style="42" customWidth="1"/>
    <col min="13341" max="13344" width="9.28515625" style="42" customWidth="1"/>
    <col min="13345" max="13372" width="9.140625" style="42"/>
    <col min="13373" max="13373" width="64" style="42" customWidth="1"/>
    <col min="13374" max="13374" width="97.85546875" style="42" customWidth="1"/>
    <col min="13375" max="13568" width="9.140625" style="42"/>
    <col min="13569" max="13569" width="1.28515625" style="42" customWidth="1"/>
    <col min="13570" max="13570" width="44.85546875" style="42" customWidth="1"/>
    <col min="13571" max="13571" width="47.28515625" style="42" customWidth="1"/>
    <col min="13572" max="13572" width="8.140625" style="42" customWidth="1"/>
    <col min="13573" max="13573" width="8.28515625" style="42" customWidth="1"/>
    <col min="13574" max="13574" width="5.42578125" style="42" customWidth="1"/>
    <col min="13575" max="13575" width="8.5703125" style="42" customWidth="1"/>
    <col min="13576" max="13576" width="13.7109375" style="42" customWidth="1"/>
    <col min="13577" max="13577" width="15.7109375" style="42" customWidth="1"/>
    <col min="13578" max="13578" width="14.7109375" style="42" customWidth="1"/>
    <col min="13579" max="13579" width="15" style="42" customWidth="1"/>
    <col min="13580" max="13581" width="14.28515625" style="42" customWidth="1"/>
    <col min="13582" max="13582" width="0" style="42" hidden="1" customWidth="1"/>
    <col min="13583" max="13583" width="18.85546875" style="42" customWidth="1"/>
    <col min="13584" max="13596" width="8" style="42" customWidth="1"/>
    <col min="13597" max="13600" width="9.28515625" style="42" customWidth="1"/>
    <col min="13601" max="13628" width="9.140625" style="42"/>
    <col min="13629" max="13629" width="64" style="42" customWidth="1"/>
    <col min="13630" max="13630" width="97.85546875" style="42" customWidth="1"/>
    <col min="13631" max="13824" width="9.140625" style="42"/>
    <col min="13825" max="13825" width="1.28515625" style="42" customWidth="1"/>
    <col min="13826" max="13826" width="44.85546875" style="42" customWidth="1"/>
    <col min="13827" max="13827" width="47.28515625" style="42" customWidth="1"/>
    <col min="13828" max="13828" width="8.140625" style="42" customWidth="1"/>
    <col min="13829" max="13829" width="8.28515625" style="42" customWidth="1"/>
    <col min="13830" max="13830" width="5.42578125" style="42" customWidth="1"/>
    <col min="13831" max="13831" width="8.5703125" style="42" customWidth="1"/>
    <col min="13832" max="13832" width="13.7109375" style="42" customWidth="1"/>
    <col min="13833" max="13833" width="15.7109375" style="42" customWidth="1"/>
    <col min="13834" max="13834" width="14.7109375" style="42" customWidth="1"/>
    <col min="13835" max="13835" width="15" style="42" customWidth="1"/>
    <col min="13836" max="13837" width="14.28515625" style="42" customWidth="1"/>
    <col min="13838" max="13838" width="0" style="42" hidden="1" customWidth="1"/>
    <col min="13839" max="13839" width="18.85546875" style="42" customWidth="1"/>
    <col min="13840" max="13852" width="8" style="42" customWidth="1"/>
    <col min="13853" max="13856" width="9.28515625" style="42" customWidth="1"/>
    <col min="13857" max="13884" width="9.140625" style="42"/>
    <col min="13885" max="13885" width="64" style="42" customWidth="1"/>
    <col min="13886" max="13886" width="97.85546875" style="42" customWidth="1"/>
    <col min="13887" max="14080" width="9.140625" style="42"/>
    <col min="14081" max="14081" width="1.28515625" style="42" customWidth="1"/>
    <col min="14082" max="14082" width="44.85546875" style="42" customWidth="1"/>
    <col min="14083" max="14083" width="47.28515625" style="42" customWidth="1"/>
    <col min="14084" max="14084" width="8.140625" style="42" customWidth="1"/>
    <col min="14085" max="14085" width="8.28515625" style="42" customWidth="1"/>
    <col min="14086" max="14086" width="5.42578125" style="42" customWidth="1"/>
    <col min="14087" max="14087" width="8.5703125" style="42" customWidth="1"/>
    <col min="14088" max="14088" width="13.7109375" style="42" customWidth="1"/>
    <col min="14089" max="14089" width="15.7109375" style="42" customWidth="1"/>
    <col min="14090" max="14090" width="14.7109375" style="42" customWidth="1"/>
    <col min="14091" max="14091" width="15" style="42" customWidth="1"/>
    <col min="14092" max="14093" width="14.28515625" style="42" customWidth="1"/>
    <col min="14094" max="14094" width="0" style="42" hidden="1" customWidth="1"/>
    <col min="14095" max="14095" width="18.85546875" style="42" customWidth="1"/>
    <col min="14096" max="14108" width="8" style="42" customWidth="1"/>
    <col min="14109" max="14112" width="9.28515625" style="42" customWidth="1"/>
    <col min="14113" max="14140" width="9.140625" style="42"/>
    <col min="14141" max="14141" width="64" style="42" customWidth="1"/>
    <col min="14142" max="14142" width="97.85546875" style="42" customWidth="1"/>
    <col min="14143" max="14336" width="9.140625" style="42"/>
    <col min="14337" max="14337" width="1.28515625" style="42" customWidth="1"/>
    <col min="14338" max="14338" width="44.85546875" style="42" customWidth="1"/>
    <col min="14339" max="14339" width="47.28515625" style="42" customWidth="1"/>
    <col min="14340" max="14340" width="8.140625" style="42" customWidth="1"/>
    <col min="14341" max="14341" width="8.28515625" style="42" customWidth="1"/>
    <col min="14342" max="14342" width="5.42578125" style="42" customWidth="1"/>
    <col min="14343" max="14343" width="8.5703125" style="42" customWidth="1"/>
    <col min="14344" max="14344" width="13.7109375" style="42" customWidth="1"/>
    <col min="14345" max="14345" width="15.7109375" style="42" customWidth="1"/>
    <col min="14346" max="14346" width="14.7109375" style="42" customWidth="1"/>
    <col min="14347" max="14347" width="15" style="42" customWidth="1"/>
    <col min="14348" max="14349" width="14.28515625" style="42" customWidth="1"/>
    <col min="14350" max="14350" width="0" style="42" hidden="1" customWidth="1"/>
    <col min="14351" max="14351" width="18.85546875" style="42" customWidth="1"/>
    <col min="14352" max="14364" width="8" style="42" customWidth="1"/>
    <col min="14365" max="14368" width="9.28515625" style="42" customWidth="1"/>
    <col min="14369" max="14396" width="9.140625" style="42"/>
    <col min="14397" max="14397" width="64" style="42" customWidth="1"/>
    <col min="14398" max="14398" width="97.85546875" style="42" customWidth="1"/>
    <col min="14399" max="14592" width="9.140625" style="42"/>
    <col min="14593" max="14593" width="1.28515625" style="42" customWidth="1"/>
    <col min="14594" max="14594" width="44.85546875" style="42" customWidth="1"/>
    <col min="14595" max="14595" width="47.28515625" style="42" customWidth="1"/>
    <col min="14596" max="14596" width="8.140625" style="42" customWidth="1"/>
    <col min="14597" max="14597" width="8.28515625" style="42" customWidth="1"/>
    <col min="14598" max="14598" width="5.42578125" style="42" customWidth="1"/>
    <col min="14599" max="14599" width="8.5703125" style="42" customWidth="1"/>
    <col min="14600" max="14600" width="13.7109375" style="42" customWidth="1"/>
    <col min="14601" max="14601" width="15.7109375" style="42" customWidth="1"/>
    <col min="14602" max="14602" width="14.7109375" style="42" customWidth="1"/>
    <col min="14603" max="14603" width="15" style="42" customWidth="1"/>
    <col min="14604" max="14605" width="14.28515625" style="42" customWidth="1"/>
    <col min="14606" max="14606" width="0" style="42" hidden="1" customWidth="1"/>
    <col min="14607" max="14607" width="18.85546875" style="42" customWidth="1"/>
    <col min="14608" max="14620" width="8" style="42" customWidth="1"/>
    <col min="14621" max="14624" width="9.28515625" style="42" customWidth="1"/>
    <col min="14625" max="14652" width="9.140625" style="42"/>
    <col min="14653" max="14653" width="64" style="42" customWidth="1"/>
    <col min="14654" max="14654" width="97.85546875" style="42" customWidth="1"/>
    <col min="14655" max="14848" width="9.140625" style="42"/>
    <col min="14849" max="14849" width="1.28515625" style="42" customWidth="1"/>
    <col min="14850" max="14850" width="44.85546875" style="42" customWidth="1"/>
    <col min="14851" max="14851" width="47.28515625" style="42" customWidth="1"/>
    <col min="14852" max="14852" width="8.140625" style="42" customWidth="1"/>
    <col min="14853" max="14853" width="8.28515625" style="42" customWidth="1"/>
    <col min="14854" max="14854" width="5.42578125" style="42" customWidth="1"/>
    <col min="14855" max="14855" width="8.5703125" style="42" customWidth="1"/>
    <col min="14856" max="14856" width="13.7109375" style="42" customWidth="1"/>
    <col min="14857" max="14857" width="15.7109375" style="42" customWidth="1"/>
    <col min="14858" max="14858" width="14.7109375" style="42" customWidth="1"/>
    <col min="14859" max="14859" width="15" style="42" customWidth="1"/>
    <col min="14860" max="14861" width="14.28515625" style="42" customWidth="1"/>
    <col min="14862" max="14862" width="0" style="42" hidden="1" customWidth="1"/>
    <col min="14863" max="14863" width="18.85546875" style="42" customWidth="1"/>
    <col min="14864" max="14876" width="8" style="42" customWidth="1"/>
    <col min="14877" max="14880" width="9.28515625" style="42" customWidth="1"/>
    <col min="14881" max="14908" width="9.140625" style="42"/>
    <col min="14909" max="14909" width="64" style="42" customWidth="1"/>
    <col min="14910" max="14910" width="97.85546875" style="42" customWidth="1"/>
    <col min="14911" max="15104" width="9.140625" style="42"/>
    <col min="15105" max="15105" width="1.28515625" style="42" customWidth="1"/>
    <col min="15106" max="15106" width="44.85546875" style="42" customWidth="1"/>
    <col min="15107" max="15107" width="47.28515625" style="42" customWidth="1"/>
    <col min="15108" max="15108" width="8.140625" style="42" customWidth="1"/>
    <col min="15109" max="15109" width="8.28515625" style="42" customWidth="1"/>
    <col min="15110" max="15110" width="5.42578125" style="42" customWidth="1"/>
    <col min="15111" max="15111" width="8.5703125" style="42" customWidth="1"/>
    <col min="15112" max="15112" width="13.7109375" style="42" customWidth="1"/>
    <col min="15113" max="15113" width="15.7109375" style="42" customWidth="1"/>
    <col min="15114" max="15114" width="14.7109375" style="42" customWidth="1"/>
    <col min="15115" max="15115" width="15" style="42" customWidth="1"/>
    <col min="15116" max="15117" width="14.28515625" style="42" customWidth="1"/>
    <col min="15118" max="15118" width="0" style="42" hidden="1" customWidth="1"/>
    <col min="15119" max="15119" width="18.85546875" style="42" customWidth="1"/>
    <col min="15120" max="15132" width="8" style="42" customWidth="1"/>
    <col min="15133" max="15136" width="9.28515625" style="42" customWidth="1"/>
    <col min="15137" max="15164" width="9.140625" style="42"/>
    <col min="15165" max="15165" width="64" style="42" customWidth="1"/>
    <col min="15166" max="15166" width="97.85546875" style="42" customWidth="1"/>
    <col min="15167" max="15360" width="9.140625" style="42"/>
    <col min="15361" max="15361" width="1.28515625" style="42" customWidth="1"/>
    <col min="15362" max="15362" width="44.85546875" style="42" customWidth="1"/>
    <col min="15363" max="15363" width="47.28515625" style="42" customWidth="1"/>
    <col min="15364" max="15364" width="8.140625" style="42" customWidth="1"/>
    <col min="15365" max="15365" width="8.28515625" style="42" customWidth="1"/>
    <col min="15366" max="15366" width="5.42578125" style="42" customWidth="1"/>
    <col min="15367" max="15367" width="8.5703125" style="42" customWidth="1"/>
    <col min="15368" max="15368" width="13.7109375" style="42" customWidth="1"/>
    <col min="15369" max="15369" width="15.7109375" style="42" customWidth="1"/>
    <col min="15370" max="15370" width="14.7109375" style="42" customWidth="1"/>
    <col min="15371" max="15371" width="15" style="42" customWidth="1"/>
    <col min="15372" max="15373" width="14.28515625" style="42" customWidth="1"/>
    <col min="15374" max="15374" width="0" style="42" hidden="1" customWidth="1"/>
    <col min="15375" max="15375" width="18.85546875" style="42" customWidth="1"/>
    <col min="15376" max="15388" width="8" style="42" customWidth="1"/>
    <col min="15389" max="15392" width="9.28515625" style="42" customWidth="1"/>
    <col min="15393" max="15420" width="9.140625" style="42"/>
    <col min="15421" max="15421" width="64" style="42" customWidth="1"/>
    <col min="15422" max="15422" width="97.85546875" style="42" customWidth="1"/>
    <col min="15423" max="15616" width="9.140625" style="42"/>
    <col min="15617" max="15617" width="1.28515625" style="42" customWidth="1"/>
    <col min="15618" max="15618" width="44.85546875" style="42" customWidth="1"/>
    <col min="15619" max="15619" width="47.28515625" style="42" customWidth="1"/>
    <col min="15620" max="15620" width="8.140625" style="42" customWidth="1"/>
    <col min="15621" max="15621" width="8.28515625" style="42" customWidth="1"/>
    <col min="15622" max="15622" width="5.42578125" style="42" customWidth="1"/>
    <col min="15623" max="15623" width="8.5703125" style="42" customWidth="1"/>
    <col min="15624" max="15624" width="13.7109375" style="42" customWidth="1"/>
    <col min="15625" max="15625" width="15.7109375" style="42" customWidth="1"/>
    <col min="15626" max="15626" width="14.7109375" style="42" customWidth="1"/>
    <col min="15627" max="15627" width="15" style="42" customWidth="1"/>
    <col min="15628" max="15629" width="14.28515625" style="42" customWidth="1"/>
    <col min="15630" max="15630" width="0" style="42" hidden="1" customWidth="1"/>
    <col min="15631" max="15631" width="18.85546875" style="42" customWidth="1"/>
    <col min="15632" max="15644" width="8" style="42" customWidth="1"/>
    <col min="15645" max="15648" width="9.28515625" style="42" customWidth="1"/>
    <col min="15649" max="15676" width="9.140625" style="42"/>
    <col min="15677" max="15677" width="64" style="42" customWidth="1"/>
    <col min="15678" max="15678" width="97.85546875" style="42" customWidth="1"/>
    <col min="15679" max="15872" width="9.140625" style="42"/>
    <col min="15873" max="15873" width="1.28515625" style="42" customWidth="1"/>
    <col min="15874" max="15874" width="44.85546875" style="42" customWidth="1"/>
    <col min="15875" max="15875" width="47.28515625" style="42" customWidth="1"/>
    <col min="15876" max="15876" width="8.140625" style="42" customWidth="1"/>
    <col min="15877" max="15877" width="8.28515625" style="42" customWidth="1"/>
    <col min="15878" max="15878" width="5.42578125" style="42" customWidth="1"/>
    <col min="15879" max="15879" width="8.5703125" style="42" customWidth="1"/>
    <col min="15880" max="15880" width="13.7109375" style="42" customWidth="1"/>
    <col min="15881" max="15881" width="15.7109375" style="42" customWidth="1"/>
    <col min="15882" max="15882" width="14.7109375" style="42" customWidth="1"/>
    <col min="15883" max="15883" width="15" style="42" customWidth="1"/>
    <col min="15884" max="15885" width="14.28515625" style="42" customWidth="1"/>
    <col min="15886" max="15886" width="0" style="42" hidden="1" customWidth="1"/>
    <col min="15887" max="15887" width="18.85546875" style="42" customWidth="1"/>
    <col min="15888" max="15900" width="8" style="42" customWidth="1"/>
    <col min="15901" max="15904" width="9.28515625" style="42" customWidth="1"/>
    <col min="15905" max="15932" width="9.140625" style="42"/>
    <col min="15933" max="15933" width="64" style="42" customWidth="1"/>
    <col min="15934" max="15934" width="97.85546875" style="42" customWidth="1"/>
    <col min="15935" max="16128" width="9.140625" style="42"/>
    <col min="16129" max="16129" width="1.28515625" style="42" customWidth="1"/>
    <col min="16130" max="16130" width="44.85546875" style="42" customWidth="1"/>
    <col min="16131" max="16131" width="47.28515625" style="42" customWidth="1"/>
    <col min="16132" max="16132" width="8.140625" style="42" customWidth="1"/>
    <col min="16133" max="16133" width="8.28515625" style="42" customWidth="1"/>
    <col min="16134" max="16134" width="5.42578125" style="42" customWidth="1"/>
    <col min="16135" max="16135" width="8.5703125" style="42" customWidth="1"/>
    <col min="16136" max="16136" width="13.7109375" style="42" customWidth="1"/>
    <col min="16137" max="16137" width="15.7109375" style="42" customWidth="1"/>
    <col min="16138" max="16138" width="14.7109375" style="42" customWidth="1"/>
    <col min="16139" max="16139" width="15" style="42" customWidth="1"/>
    <col min="16140" max="16141" width="14.28515625" style="42" customWidth="1"/>
    <col min="16142" max="16142" width="0" style="42" hidden="1" customWidth="1"/>
    <col min="16143" max="16143" width="18.85546875" style="42" customWidth="1"/>
    <col min="16144" max="16156" width="8" style="42" customWidth="1"/>
    <col min="16157" max="16160" width="9.28515625" style="42" customWidth="1"/>
    <col min="16161" max="16188" width="9.140625" style="42"/>
    <col min="16189" max="16189" width="64" style="42" customWidth="1"/>
    <col min="16190" max="16190" width="97.85546875" style="42" customWidth="1"/>
    <col min="16191" max="16383" width="9.140625" style="42"/>
    <col min="16384" max="16384" width="9.140625" style="42" customWidth="1"/>
  </cols>
  <sheetData>
    <row r="1" spans="1:62" ht="24" customHeight="1" thickTop="1" thickBot="1" x14ac:dyDescent="0.3">
      <c r="A1" s="124"/>
      <c r="B1" s="520"/>
      <c r="C1" s="521"/>
      <c r="D1" s="521"/>
      <c r="E1" s="521"/>
      <c r="F1" s="521"/>
      <c r="G1" s="521"/>
      <c r="H1" s="521"/>
      <c r="I1" s="521"/>
      <c r="J1" s="521"/>
      <c r="K1" s="521"/>
      <c r="L1" s="521"/>
      <c r="M1" s="522"/>
      <c r="N1" s="125"/>
      <c r="BI1" s="43" t="s">
        <v>186</v>
      </c>
      <c r="BJ1" s="44" t="s">
        <v>187</v>
      </c>
    </row>
    <row r="2" spans="1:62" ht="24" customHeight="1" x14ac:dyDescent="0.25">
      <c r="A2" s="126"/>
      <c r="B2" s="498" t="s">
        <v>308</v>
      </c>
      <c r="C2" s="498"/>
      <c r="D2" s="498"/>
      <c r="E2" s="498"/>
      <c r="F2" s="498"/>
      <c r="G2" s="498"/>
      <c r="H2" s="498"/>
      <c r="I2" s="498"/>
      <c r="J2" s="498"/>
      <c r="K2" s="498"/>
      <c r="L2" s="498"/>
      <c r="M2" s="498"/>
      <c r="N2" s="127"/>
      <c r="BI2" s="128"/>
      <c r="BJ2" s="129"/>
    </row>
    <row r="3" spans="1:62" ht="16.149999999999999" customHeight="1" thickBot="1" x14ac:dyDescent="0.3">
      <c r="A3" s="183"/>
      <c r="B3" s="51"/>
      <c r="C3" s="51"/>
      <c r="D3" s="130"/>
      <c r="E3" s="130"/>
      <c r="F3" s="130"/>
      <c r="G3" s="40"/>
      <c r="H3" s="40"/>
      <c r="I3" s="40"/>
      <c r="J3" s="40"/>
      <c r="K3" s="40"/>
      <c r="L3" s="40"/>
      <c r="M3" s="184"/>
      <c r="N3" s="127"/>
      <c r="BI3" s="128"/>
      <c r="BJ3" s="129"/>
    </row>
    <row r="4" spans="1:62" ht="16.149999999999999" customHeight="1" thickBot="1" x14ac:dyDescent="0.3">
      <c r="A4" s="183"/>
      <c r="B4" s="51"/>
      <c r="C4" s="51"/>
      <c r="D4" s="130"/>
      <c r="E4" s="130"/>
      <c r="F4" s="130"/>
      <c r="G4" s="40"/>
      <c r="H4" s="40"/>
      <c r="I4" s="40"/>
      <c r="J4" s="40"/>
      <c r="K4" s="40"/>
      <c r="L4" s="40"/>
      <c r="M4" s="166"/>
      <c r="N4" s="127"/>
      <c r="BI4" s="43" t="s">
        <v>186</v>
      </c>
      <c r="BJ4" s="44" t="s">
        <v>187</v>
      </c>
    </row>
    <row r="5" spans="1:62" ht="16.149999999999999" customHeight="1" x14ac:dyDescent="0.25">
      <c r="A5" s="183"/>
      <c r="B5" s="131" t="s">
        <v>188</v>
      </c>
      <c r="C5" s="327" t="s">
        <v>596</v>
      </c>
      <c r="D5" s="130"/>
      <c r="E5" s="130"/>
      <c r="F5" s="130"/>
      <c r="G5" s="130"/>
      <c r="H5" s="130"/>
      <c r="I5" s="130"/>
      <c r="J5" s="40"/>
      <c r="K5" s="40"/>
      <c r="L5" s="40"/>
      <c r="M5" s="166"/>
      <c r="N5" s="127"/>
      <c r="BI5" s="47" t="s">
        <v>190</v>
      </c>
      <c r="BJ5" s="48" t="s">
        <v>191</v>
      </c>
    </row>
    <row r="6" spans="1:62" ht="16.149999999999999" customHeight="1" x14ac:dyDescent="0.25">
      <c r="A6" s="183"/>
      <c r="B6" s="131" t="s">
        <v>192</v>
      </c>
      <c r="C6" s="327" t="s">
        <v>597</v>
      </c>
      <c r="D6" s="130"/>
      <c r="E6" s="130"/>
      <c r="F6" s="130"/>
      <c r="G6" s="130"/>
      <c r="H6" s="130"/>
      <c r="I6" s="130"/>
      <c r="J6" s="40"/>
      <c r="K6" s="40"/>
      <c r="L6" s="45" t="s">
        <v>189</v>
      </c>
      <c r="M6" s="185">
        <v>2024</v>
      </c>
      <c r="N6" s="127"/>
      <c r="BI6" s="49" t="s">
        <v>193</v>
      </c>
      <c r="BJ6" s="50" t="s">
        <v>194</v>
      </c>
    </row>
    <row r="7" spans="1:62" ht="16.149999999999999" customHeight="1" thickBot="1" x14ac:dyDescent="0.3">
      <c r="A7" s="183"/>
      <c r="B7" s="131" t="s">
        <v>309</v>
      </c>
      <c r="C7" s="327" t="s">
        <v>601</v>
      </c>
      <c r="D7" s="40"/>
      <c r="E7" s="40"/>
      <c r="F7" s="40"/>
      <c r="G7" s="40"/>
      <c r="H7" s="40"/>
      <c r="I7" s="40"/>
      <c r="J7" s="40"/>
      <c r="K7" s="40"/>
      <c r="L7" s="40"/>
      <c r="M7" s="166"/>
      <c r="N7" s="127"/>
      <c r="BI7" s="49" t="s">
        <v>196</v>
      </c>
      <c r="BJ7" s="50" t="s">
        <v>197</v>
      </c>
    </row>
    <row r="8" spans="1:62" ht="16.149999999999999" customHeight="1" thickBot="1" x14ac:dyDescent="0.3">
      <c r="A8" s="183"/>
      <c r="B8" s="131"/>
      <c r="C8" s="51"/>
      <c r="D8" s="40"/>
      <c r="E8" s="40"/>
      <c r="F8" s="40"/>
      <c r="G8" s="40"/>
      <c r="H8" s="40"/>
      <c r="I8" s="40"/>
      <c r="J8" s="40"/>
      <c r="K8" s="40"/>
      <c r="L8" s="40"/>
      <c r="M8" s="186"/>
      <c r="N8" s="127"/>
      <c r="BI8" s="43" t="s">
        <v>186</v>
      </c>
      <c r="BJ8" s="44" t="s">
        <v>187</v>
      </c>
    </row>
    <row r="9" spans="1:62" s="132" customFormat="1" ht="24" customHeight="1" x14ac:dyDescent="0.2">
      <c r="A9" s="126"/>
      <c r="B9" s="506" t="s">
        <v>261</v>
      </c>
      <c r="C9" s="507"/>
      <c r="D9" s="499" t="s">
        <v>262</v>
      </c>
      <c r="E9" s="499"/>
      <c r="F9" s="499"/>
      <c r="G9" s="499"/>
      <c r="H9" s="499"/>
      <c r="I9" s="499"/>
      <c r="J9" s="500"/>
      <c r="K9" s="500"/>
      <c r="L9" s="500"/>
      <c r="M9" s="500"/>
      <c r="N9" s="127"/>
    </row>
    <row r="10" spans="1:62" ht="7.15" customHeight="1" x14ac:dyDescent="0.25">
      <c r="A10" s="183"/>
      <c r="B10" s="51"/>
      <c r="C10" s="51"/>
      <c r="D10" s="52"/>
      <c r="E10" s="130"/>
      <c r="F10" s="130"/>
      <c r="G10" s="130"/>
      <c r="H10" s="130"/>
      <c r="I10" s="130"/>
      <c r="J10" s="40"/>
      <c r="K10" s="40"/>
      <c r="L10" s="40"/>
      <c r="M10" s="184"/>
      <c r="N10" s="127"/>
      <c r="BI10" s="49" t="s">
        <v>198</v>
      </c>
      <c r="BJ10" s="50" t="s">
        <v>199</v>
      </c>
    </row>
    <row r="11" spans="1:62" ht="7.15" customHeight="1" x14ac:dyDescent="0.25">
      <c r="A11" s="183"/>
      <c r="B11" s="52"/>
      <c r="C11" s="52"/>
      <c r="D11" s="52"/>
      <c r="E11" s="52"/>
      <c r="F11" s="52"/>
      <c r="G11" s="52"/>
      <c r="H11" s="52"/>
      <c r="I11" s="52"/>
      <c r="J11" s="52"/>
      <c r="K11" s="52"/>
      <c r="L11" s="52"/>
      <c r="M11" s="187"/>
      <c r="N11" s="127"/>
      <c r="BI11" s="49"/>
      <c r="BJ11" s="50"/>
    </row>
    <row r="12" spans="1:62" ht="24" customHeight="1" x14ac:dyDescent="0.25">
      <c r="A12" s="126"/>
      <c r="B12" s="501" t="s">
        <v>263</v>
      </c>
      <c r="C12" s="501"/>
      <c r="D12" s="502" t="s">
        <v>264</v>
      </c>
      <c r="E12" s="502" t="s">
        <v>265</v>
      </c>
      <c r="F12" s="502" t="s">
        <v>266</v>
      </c>
      <c r="G12" s="503" t="s">
        <v>267</v>
      </c>
      <c r="H12" s="504" t="s">
        <v>268</v>
      </c>
      <c r="I12" s="504"/>
      <c r="J12" s="504"/>
      <c r="K12" s="504"/>
      <c r="L12" s="504"/>
      <c r="M12" s="505" t="s">
        <v>269</v>
      </c>
      <c r="N12" s="127"/>
      <c r="BI12" s="49" t="s">
        <v>201</v>
      </c>
      <c r="BJ12" s="50" t="s">
        <v>202</v>
      </c>
    </row>
    <row r="13" spans="1:62" ht="24" customHeight="1" x14ac:dyDescent="0.25">
      <c r="A13" s="126"/>
      <c r="B13" s="501"/>
      <c r="C13" s="501"/>
      <c r="D13" s="502"/>
      <c r="E13" s="502"/>
      <c r="F13" s="502"/>
      <c r="G13" s="503"/>
      <c r="H13" s="329">
        <v>1</v>
      </c>
      <c r="I13" s="329">
        <v>2</v>
      </c>
      <c r="J13" s="329">
        <v>3</v>
      </c>
      <c r="K13" s="329">
        <v>4</v>
      </c>
      <c r="L13" s="329">
        <v>5</v>
      </c>
      <c r="M13" s="505"/>
      <c r="N13" s="127"/>
      <c r="BI13" s="49" t="s">
        <v>203</v>
      </c>
      <c r="BJ13" s="50" t="s">
        <v>204</v>
      </c>
    </row>
    <row r="14" spans="1:62" ht="24" customHeight="1" x14ac:dyDescent="0.25">
      <c r="A14" s="126"/>
      <c r="B14" s="501"/>
      <c r="C14" s="501"/>
      <c r="D14" s="502"/>
      <c r="E14" s="502"/>
      <c r="F14" s="502"/>
      <c r="G14" s="503"/>
      <c r="H14" s="330" t="s">
        <v>232</v>
      </c>
      <c r="I14" s="330" t="s">
        <v>233</v>
      </c>
      <c r="J14" s="331" t="s">
        <v>234</v>
      </c>
      <c r="K14" s="331" t="s">
        <v>270</v>
      </c>
      <c r="L14" s="331" t="s">
        <v>271</v>
      </c>
      <c r="M14" s="505"/>
      <c r="N14" s="127"/>
      <c r="BI14" s="49" t="s">
        <v>207</v>
      </c>
      <c r="BJ14" s="50" t="s">
        <v>208</v>
      </c>
    </row>
    <row r="15" spans="1:62" ht="24" customHeight="1" x14ac:dyDescent="0.25">
      <c r="A15" s="126"/>
      <c r="B15" s="332" t="s">
        <v>212</v>
      </c>
      <c r="C15" s="332" t="s">
        <v>213</v>
      </c>
      <c r="D15" s="502"/>
      <c r="E15" s="502"/>
      <c r="F15" s="502"/>
      <c r="G15" s="503"/>
      <c r="H15" s="328" t="s">
        <v>56</v>
      </c>
      <c r="I15" s="328" t="s">
        <v>57</v>
      </c>
      <c r="J15" s="328" t="s">
        <v>243</v>
      </c>
      <c r="K15" s="328" t="s">
        <v>244</v>
      </c>
      <c r="L15" s="328" t="s">
        <v>245</v>
      </c>
      <c r="M15" s="505"/>
      <c r="N15" s="127"/>
      <c r="BI15" s="49" t="s">
        <v>215</v>
      </c>
      <c r="BJ15" s="50" t="s">
        <v>216</v>
      </c>
    </row>
    <row r="16" spans="1:62" ht="79.900000000000006" customHeight="1" x14ac:dyDescent="0.25">
      <c r="A16" s="126"/>
      <c r="B16" s="314" t="str">
        <f>'Elenco Obiettivi'!C9</f>
        <v>Assicurare un'efficace acquisizione, gestione e programmazione delle risorse finanziarie dell'ente al fine di garantire la qualità dei servizi svolti e il rispetto dei piani e dei programmi della politica</v>
      </c>
      <c r="C16" s="314" t="str">
        <f>'Elenco Obiettivi'!E9</f>
        <v>Capacità di realizzazione della spesa corrente del Settore. Indicatore: a)€ totali impegnati dal Settore Titolo I/€ totali stanziati dal Settore Titolo I; b) Capacità di realizzazione della spesa in conto capitale del Settore. Indicatore: € totali impegnati dal Settore Titolo II/€ totali stanziati dal Settore Titolo II</v>
      </c>
      <c r="D16" s="315">
        <v>10</v>
      </c>
      <c r="E16" s="347">
        <f t="shared" ref="E16:E22" si="0">(D16/D$44)*80</f>
        <v>7.2727272727272734</v>
      </c>
      <c r="F16" s="315">
        <f>G16/100</f>
        <v>0</v>
      </c>
      <c r="G16" s="317"/>
      <c r="H16" s="318" t="str">
        <f t="shared" ref="H16:H24" si="1">IF($F16&lt;=0.2,IF($F16&gt;=0,"x",""),"")</f>
        <v>x</v>
      </c>
      <c r="I16" s="319" t="str">
        <f>IF(F16&lt;=0.5,IF(F16&gt;=0.21,"x",""),"")</f>
        <v/>
      </c>
      <c r="J16" s="320" t="str">
        <f>IF(F16&lt;=0.7,IF(F16&gt;=0.51,"x",""),"")</f>
        <v/>
      </c>
      <c r="K16" s="320" t="str">
        <f>IF(F16&lt;=0.9,IF(F16&gt;=0.71,"x",""),"")</f>
        <v/>
      </c>
      <c r="L16" s="320" t="str">
        <f>IF(F16&lt;=1,IF(F16&gt;0.9,"x",""),"")</f>
        <v/>
      </c>
      <c r="M16" s="320"/>
      <c r="N16" s="127"/>
      <c r="O16" s="268"/>
      <c r="P16" s="57"/>
      <c r="Q16" s="57"/>
      <c r="R16" s="56"/>
      <c r="S16" s="56"/>
      <c r="T16" s="56"/>
      <c r="U16" s="56"/>
      <c r="V16" s="56"/>
      <c r="W16" s="56"/>
      <c r="X16" s="56"/>
      <c r="Y16" s="56"/>
      <c r="Z16" s="56"/>
      <c r="AA16" s="56"/>
      <c r="AB16" s="56"/>
      <c r="AC16" s="56"/>
      <c r="AD16" s="56"/>
      <c r="AE16" s="56"/>
      <c r="AF16" s="56"/>
      <c r="AG16" s="56"/>
      <c r="AH16" s="56"/>
      <c r="AI16" s="56"/>
      <c r="AJ16" s="56"/>
      <c r="AK16" s="56"/>
      <c r="AL16" s="56"/>
      <c r="AM16" s="56"/>
      <c r="AN16" s="58"/>
      <c r="BI16" s="49" t="s">
        <v>217</v>
      </c>
      <c r="BJ16" s="50" t="s">
        <v>218</v>
      </c>
    </row>
    <row r="17" spans="1:62" ht="89.45" customHeight="1" x14ac:dyDescent="0.25">
      <c r="A17" s="126"/>
      <c r="B17" s="314" t="str">
        <f>'Elenco Obiettivi'!C10</f>
        <v xml:space="preserve">Attuazione delle misure previste dalla normativa  in materia di trasparenza </v>
      </c>
      <c r="C17" s="314" t="str">
        <f>'Elenco Obiettivi'!E10</f>
        <v xml:space="preserve"> Formula =[ Adempimenti attuati/Adempimenti in capo al CdR]*100 - -  Indicatore Temporale: Formula =[Tempo Realizzato _____/_____/2024 /Tempo Programmato _____/_____/2024]*100  </v>
      </c>
      <c r="D17" s="315">
        <v>10</v>
      </c>
      <c r="E17" s="347">
        <f t="shared" si="0"/>
        <v>7.2727272727272734</v>
      </c>
      <c r="F17" s="315">
        <f t="shared" ref="F17:F24" si="2">G17/100</f>
        <v>0</v>
      </c>
      <c r="G17" s="317"/>
      <c r="H17" s="320" t="str">
        <f t="shared" si="1"/>
        <v>x</v>
      </c>
      <c r="I17" s="320" t="str">
        <f t="shared" ref="I17:I24" si="3">IF(F17&lt;=0.5,IF(F17&gt;=0.21,"x",""),"")</f>
        <v/>
      </c>
      <c r="J17" s="320" t="str">
        <f t="shared" ref="J17:J24" si="4">IF(F17&lt;=0.7,IF(F17&gt;=0.51,"x",""),"")</f>
        <v/>
      </c>
      <c r="K17" s="320" t="str">
        <f t="shared" ref="K17:K24" si="5">IF(F17&lt;=0.9,IF(F17&gt;=0.71,"x",""),"")</f>
        <v/>
      </c>
      <c r="L17" s="320" t="str">
        <f t="shared" ref="L17:L24" si="6">IF(F17&lt;=1,IF(F17&gt;0.9,"x",""),"")</f>
        <v/>
      </c>
      <c r="M17" s="320"/>
      <c r="N17" s="127"/>
      <c r="O17" s="42" t="str">
        <f>IF(G16&gt;76&lt;100,1,"")</f>
        <v/>
      </c>
      <c r="BI17" s="49" t="s">
        <v>274</v>
      </c>
      <c r="BJ17" s="50" t="s">
        <v>275</v>
      </c>
    </row>
    <row r="18" spans="1:62" ht="72.599999999999994" customHeight="1" x14ac:dyDescent="0.25">
      <c r="A18" s="126"/>
      <c r="B18" s="314" t="str">
        <f>'Elenco Obiettivi'!C11</f>
        <v>Attuazione delle misure previste dalla normativa  in materia di Anticorruzione</v>
      </c>
      <c r="C18" s="314" t="str">
        <f>'Elenco Obiettivi'!E11</f>
        <v xml:space="preserve"> Formula =[ Adempimenti attuati/Adempimenti in capo al CdR]*100 --  Indicatore Temporale: Formula =[Tempo Realizzato _____/_____/2024 /Tempo Programmato _____/_____/2024]*100  </v>
      </c>
      <c r="D18" s="315">
        <v>10</v>
      </c>
      <c r="E18" s="347">
        <f t="shared" si="0"/>
        <v>7.2727272727272734</v>
      </c>
      <c r="F18" s="315">
        <f t="shared" si="2"/>
        <v>0</v>
      </c>
      <c r="G18" s="317"/>
      <c r="H18" s="320" t="str">
        <f t="shared" si="1"/>
        <v>x</v>
      </c>
      <c r="I18" s="320" t="str">
        <f t="shared" si="3"/>
        <v/>
      </c>
      <c r="J18" s="320" t="str">
        <f t="shared" si="4"/>
        <v/>
      </c>
      <c r="K18" s="320" t="str">
        <f t="shared" si="5"/>
        <v/>
      </c>
      <c r="L18" s="320" t="str">
        <f t="shared" si="6"/>
        <v/>
      </c>
      <c r="M18" s="320"/>
      <c r="N18" s="127"/>
      <c r="BI18" s="49" t="s">
        <v>276</v>
      </c>
      <c r="BJ18" s="50" t="s">
        <v>277</v>
      </c>
    </row>
    <row r="19" spans="1:62" ht="76.900000000000006" customHeight="1" x14ac:dyDescent="0.25">
      <c r="A19" s="126"/>
      <c r="B19" s="314" t="str">
        <f>'Elenco Obiettivi'!C12</f>
        <v>Assicurare un elevato standard degli atti amministrativi finalizzato a garantire la legittimità, regolarità e correttezza dell’azione amministrativa nonche di regolarità contabile degli atti mediante l'attuazione dei controlli cosi come previsto nel numero e con le modalità programmate nel regolamento sui controlli interni adottato dall'ente.</v>
      </c>
      <c r="C19" s="314" t="str">
        <f>'Elenco Obiettivi'!E12</f>
        <v xml:space="preserve"> Formula =[ Atti Corretti/Atti controllati]*100 </v>
      </c>
      <c r="D19" s="315">
        <v>10</v>
      </c>
      <c r="E19" s="347">
        <f t="shared" si="0"/>
        <v>7.2727272727272734</v>
      </c>
      <c r="F19" s="315">
        <f t="shared" si="2"/>
        <v>0</v>
      </c>
      <c r="G19" s="317"/>
      <c r="H19" s="320" t="str">
        <f t="shared" si="1"/>
        <v>x</v>
      </c>
      <c r="I19" s="320" t="str">
        <f t="shared" si="3"/>
        <v/>
      </c>
      <c r="J19" s="320" t="str">
        <f t="shared" si="4"/>
        <v/>
      </c>
      <c r="K19" s="320" t="str">
        <f t="shared" si="5"/>
        <v/>
      </c>
      <c r="L19" s="320" t="str">
        <f t="shared" si="6"/>
        <v/>
      </c>
      <c r="M19" s="320"/>
      <c r="N19" s="127"/>
      <c r="O19" s="56"/>
      <c r="P19" s="57"/>
      <c r="Q19" s="57"/>
      <c r="R19" s="56"/>
      <c r="S19" s="56"/>
      <c r="T19" s="56"/>
      <c r="U19" s="56"/>
      <c r="V19" s="56"/>
      <c r="W19" s="56"/>
      <c r="X19" s="56"/>
      <c r="Y19" s="56"/>
      <c r="Z19" s="56"/>
      <c r="AA19" s="56"/>
      <c r="AB19" s="56"/>
      <c r="AC19" s="56"/>
      <c r="AD19" s="56"/>
      <c r="AE19" s="56"/>
      <c r="AF19" s="56"/>
      <c r="AG19" s="56"/>
      <c r="AH19" s="56"/>
      <c r="AI19" s="56"/>
      <c r="AJ19" s="56"/>
      <c r="AK19" s="56"/>
      <c r="AL19" s="56"/>
      <c r="AM19" s="56"/>
      <c r="AN19" s="58"/>
      <c r="BI19" s="49" t="s">
        <v>278</v>
      </c>
      <c r="BJ19" s="50" t="s">
        <v>279</v>
      </c>
    </row>
    <row r="20" spans="1:62" ht="159" customHeight="1" thickBot="1" x14ac:dyDescent="0.3">
      <c r="A20" s="126"/>
      <c r="B20" s="314" t="s">
        <v>592</v>
      </c>
      <c r="C20" s="314" t="s">
        <v>595</v>
      </c>
      <c r="D20" s="315">
        <v>30</v>
      </c>
      <c r="E20" s="347">
        <f t="shared" si="0"/>
        <v>21.818181818181817</v>
      </c>
      <c r="F20" s="315">
        <f t="shared" si="2"/>
        <v>0</v>
      </c>
      <c r="G20" s="317"/>
      <c r="H20" s="320" t="str">
        <f t="shared" si="1"/>
        <v>x</v>
      </c>
      <c r="I20" s="320" t="str">
        <f t="shared" si="3"/>
        <v/>
      </c>
      <c r="J20" s="320" t="str">
        <f t="shared" si="4"/>
        <v/>
      </c>
      <c r="K20" s="320" t="str">
        <f t="shared" si="5"/>
        <v/>
      </c>
      <c r="L20" s="320" t="str">
        <f t="shared" si="6"/>
        <v/>
      </c>
      <c r="M20" s="320"/>
      <c r="N20" s="127"/>
      <c r="O20" s="42" t="str">
        <f>IF(G19&gt;76&lt;100,1,"")</f>
        <v/>
      </c>
      <c r="P20" s="145">
        <f>SUM(E16:E20)</f>
        <v>50.909090909090907</v>
      </c>
      <c r="BI20" s="133" t="s">
        <v>282</v>
      </c>
      <c r="BJ20" s="134" t="s">
        <v>283</v>
      </c>
    </row>
    <row r="21" spans="1:62" ht="118.9" customHeight="1" thickBot="1" x14ac:dyDescent="0.3">
      <c r="A21" s="126"/>
      <c r="B21" s="341" t="s">
        <v>593</v>
      </c>
      <c r="C21" s="314" t="s">
        <v>594</v>
      </c>
      <c r="D21" s="315">
        <v>10</v>
      </c>
      <c r="E21" s="347">
        <f t="shared" si="0"/>
        <v>7.2727272727272734</v>
      </c>
      <c r="F21" s="315">
        <f t="shared" si="2"/>
        <v>0</v>
      </c>
      <c r="G21" s="317"/>
      <c r="H21" s="320" t="str">
        <f t="shared" si="1"/>
        <v>x</v>
      </c>
      <c r="I21" s="320" t="str">
        <f t="shared" si="3"/>
        <v/>
      </c>
      <c r="J21" s="320" t="str">
        <f t="shared" si="4"/>
        <v/>
      </c>
      <c r="K21" s="320" t="str">
        <f t="shared" si="5"/>
        <v/>
      </c>
      <c r="L21" s="320" t="str">
        <f t="shared" si="6"/>
        <v/>
      </c>
      <c r="M21" s="320"/>
      <c r="N21" s="127"/>
      <c r="BI21" s="133"/>
      <c r="BJ21" s="134"/>
    </row>
    <row r="22" spans="1:62" ht="60" customHeight="1" thickBot="1" x14ac:dyDescent="0.3">
      <c r="A22" s="126"/>
      <c r="B22" s="341" t="s">
        <v>590</v>
      </c>
      <c r="C22" s="314" t="s">
        <v>591</v>
      </c>
      <c r="D22" s="315">
        <v>10</v>
      </c>
      <c r="E22" s="347">
        <f t="shared" si="0"/>
        <v>7.2727272727272734</v>
      </c>
      <c r="F22" s="315">
        <f t="shared" si="2"/>
        <v>0</v>
      </c>
      <c r="G22" s="317"/>
      <c r="H22" s="320" t="str">
        <f t="shared" si="1"/>
        <v>x</v>
      </c>
      <c r="I22" s="320" t="str">
        <f t="shared" si="3"/>
        <v/>
      </c>
      <c r="J22" s="320" t="str">
        <f t="shared" si="4"/>
        <v/>
      </c>
      <c r="K22" s="320" t="str">
        <f t="shared" si="5"/>
        <v/>
      </c>
      <c r="L22" s="320" t="str">
        <f t="shared" si="6"/>
        <v/>
      </c>
      <c r="M22" s="320"/>
      <c r="N22" s="127"/>
      <c r="BI22" s="133"/>
      <c r="BJ22" s="134"/>
    </row>
    <row r="23" spans="1:62" ht="24" hidden="1" customHeight="1" thickBot="1" x14ac:dyDescent="0.3">
      <c r="A23" s="126"/>
      <c r="B23" s="314">
        <f>'Elenco Obiettivi'!C17</f>
        <v>0</v>
      </c>
      <c r="C23" s="314">
        <f>'Elenco Obiettivi'!E17</f>
        <v>0</v>
      </c>
      <c r="D23" s="315"/>
      <c r="E23" s="316">
        <f>(D23/D$69)*100</f>
        <v>0</v>
      </c>
      <c r="F23" s="315">
        <f t="shared" si="2"/>
        <v>0</v>
      </c>
      <c r="G23" s="317"/>
      <c r="H23" s="320" t="str">
        <f t="shared" si="1"/>
        <v>x</v>
      </c>
      <c r="I23" s="320" t="str">
        <f t="shared" si="3"/>
        <v/>
      </c>
      <c r="J23" s="320" t="str">
        <f t="shared" si="4"/>
        <v/>
      </c>
      <c r="K23" s="320" t="str">
        <f t="shared" si="5"/>
        <v/>
      </c>
      <c r="L23" s="320" t="str">
        <f t="shared" si="6"/>
        <v/>
      </c>
      <c r="M23" s="320"/>
      <c r="N23" s="127"/>
      <c r="BI23" s="133"/>
      <c r="BJ23" s="134"/>
    </row>
    <row r="24" spans="1:62" ht="24" hidden="1" customHeight="1" thickBot="1" x14ac:dyDescent="0.3">
      <c r="A24" s="126"/>
      <c r="B24" s="314">
        <f>'Elenco Obiettivi'!C18</f>
        <v>0</v>
      </c>
      <c r="C24" s="314">
        <f>'Elenco Obiettivi'!E18</f>
        <v>0</v>
      </c>
      <c r="D24" s="315"/>
      <c r="E24" s="316">
        <f>(D24/D$69)*100</f>
        <v>0</v>
      </c>
      <c r="F24" s="315">
        <f t="shared" si="2"/>
        <v>0</v>
      </c>
      <c r="G24" s="317"/>
      <c r="H24" s="320" t="str">
        <f t="shared" si="1"/>
        <v>x</v>
      </c>
      <c r="I24" s="320" t="str">
        <f t="shared" si="3"/>
        <v/>
      </c>
      <c r="J24" s="320" t="str">
        <f t="shared" si="4"/>
        <v/>
      </c>
      <c r="K24" s="320" t="str">
        <f t="shared" si="5"/>
        <v/>
      </c>
      <c r="L24" s="320" t="str">
        <f t="shared" si="6"/>
        <v/>
      </c>
      <c r="M24" s="320"/>
      <c r="N24" s="127"/>
      <c r="BI24" s="133"/>
      <c r="BJ24" s="134"/>
    </row>
    <row r="25" spans="1:62" s="60" customFormat="1" ht="24" customHeight="1" thickBot="1" x14ac:dyDescent="0.3">
      <c r="A25" s="126"/>
      <c r="B25" s="493" t="s">
        <v>284</v>
      </c>
      <c r="C25" s="494"/>
      <c r="D25" s="333" t="s">
        <v>285</v>
      </c>
      <c r="E25" s="510" t="s">
        <v>286</v>
      </c>
      <c r="F25" s="510"/>
      <c r="G25" s="510"/>
      <c r="H25" s="504" t="s">
        <v>287</v>
      </c>
      <c r="I25" s="504"/>
      <c r="J25" s="504"/>
      <c r="K25" s="504"/>
      <c r="L25" s="504"/>
      <c r="M25" s="328" t="s">
        <v>288</v>
      </c>
      <c r="N25" s="127"/>
      <c r="BI25" s="133"/>
      <c r="BJ25" s="134"/>
    </row>
    <row r="26" spans="1:62" s="60" customFormat="1" ht="24" customHeight="1" x14ac:dyDescent="0.25">
      <c r="A26" s="126"/>
      <c r="B26" s="495"/>
      <c r="C26" s="496"/>
      <c r="D26" s="334">
        <f>SUM(D16:D22)</f>
        <v>90</v>
      </c>
      <c r="E26" s="510">
        <f>SUM(E16:E22)</f>
        <v>65.454545454545453</v>
      </c>
      <c r="F26" s="510"/>
      <c r="G26" s="510"/>
      <c r="H26" s="335"/>
      <c r="I26" s="336" t="e">
        <f>IF(I16="x",F16*E16)++IF(I17="x",F17*E17)+IF(I18="x",F18*E18)+IF(I19="x",F19*E19)+IF(#REF!="x",#REF!*#REF!)+IF(I20="x",F20*E20)+IF(I21="x",F21*E21)+IF(I22="x",F22*E22)+IF(I23="x",F23*E23)+IF(I24="x",F24*E24)</f>
        <v>#REF!</v>
      </c>
      <c r="J26" s="336" t="e">
        <f>IF(J16="x",F16*E16)+IF(J17="x",F17*E17)+IF(J18="x",F18*E18)+IF(J19="x",F19*E19)+IF(#REF!="x",#REF!*#REF!)+IF(J20="x",F20*E20)+IF(J21="x",F21*E21)+IF(J22="x",F22*E22)+IF(J23="x",F23*E23)+IF(J24="x",F24*E24)</f>
        <v>#REF!</v>
      </c>
      <c r="K26" s="336" t="e">
        <f>IF(K16="x",F16*E16)+IF(K17="x",F17*E17)+IF(K18="x",F18*E18)+IF(K19="x",F19*E19)+IF(#REF!="x",#REF!*#REF!)+IF(K20="x",F20*E20)+IF(K21="x",F21*E21)+IF(K22="x",F22*E22)+IF(K23="x",F23*E23)+IF(K24="x",F24*E24)</f>
        <v>#REF!</v>
      </c>
      <c r="L26" s="336" t="e">
        <f>IF(L16="x",F16*E16)+IF(L17="x",F17*E17)+IF(L18="x",F18*E18)+IF(L19="x",F19*E19)+IF(#REF!="x",#REF!*#REF!)+IF(L20="x",F20*E20)+IF(L21="x",F21*E21)+IF(L22="x",F22*E22)+IF(L23="x",F23*E23)+IF(L24="x",F24*E24)</f>
        <v>#REF!</v>
      </c>
      <c r="M26" s="337" t="e">
        <f>SUM(I26:L26)</f>
        <v>#REF!</v>
      </c>
      <c r="N26" s="127"/>
      <c r="BI26" s="135"/>
      <c r="BJ26" s="136"/>
    </row>
    <row r="27" spans="1:62" s="60" customFormat="1" ht="7.9" customHeight="1" x14ac:dyDescent="0.25">
      <c r="A27" s="126"/>
      <c r="B27" s="497"/>
      <c r="C27" s="497"/>
      <c r="D27" s="497"/>
      <c r="E27" s="497"/>
      <c r="F27" s="497"/>
      <c r="G27" s="497"/>
      <c r="H27" s="497"/>
      <c r="I27" s="497"/>
      <c r="J27" s="497"/>
      <c r="K27" s="497"/>
      <c r="L27" s="497"/>
      <c r="M27" s="497"/>
      <c r="N27" s="127"/>
      <c r="BI27" s="135"/>
      <c r="BJ27" s="136"/>
    </row>
    <row r="28" spans="1:62" s="60" customFormat="1" ht="24" customHeight="1" x14ac:dyDescent="0.25">
      <c r="A28" s="126"/>
      <c r="B28" s="488" t="s">
        <v>289</v>
      </c>
      <c r="C28" s="489"/>
      <c r="D28" s="492" t="str">
        <f>D12</f>
        <v>Peso Assoluto Obiettivo</v>
      </c>
      <c r="E28" s="492" t="str">
        <f>E12</f>
        <v>Peso % Obiettivo</v>
      </c>
      <c r="F28" s="492" t="str">
        <f>F12</f>
        <v>Fornule</v>
      </c>
      <c r="G28" s="492" t="str">
        <f>G12</f>
        <v>Risultato (%)</v>
      </c>
      <c r="H28" s="329">
        <v>1</v>
      </c>
      <c r="I28" s="329">
        <v>2</v>
      </c>
      <c r="J28" s="329">
        <v>3</v>
      </c>
      <c r="K28" s="329">
        <v>4</v>
      </c>
      <c r="L28" s="329">
        <v>5</v>
      </c>
      <c r="M28" s="509" t="str">
        <f>M12</f>
        <v>NOTE</v>
      </c>
      <c r="N28" s="127"/>
      <c r="BI28" s="135"/>
      <c r="BJ28" s="136"/>
    </row>
    <row r="29" spans="1:62" s="60" customFormat="1" ht="24" customHeight="1" x14ac:dyDescent="0.25">
      <c r="A29" s="126"/>
      <c r="B29" s="490"/>
      <c r="C29" s="491"/>
      <c r="D29" s="492"/>
      <c r="E29" s="492"/>
      <c r="F29" s="492"/>
      <c r="G29" s="492"/>
      <c r="H29" s="330" t="s">
        <v>232</v>
      </c>
      <c r="I29" s="330" t="s">
        <v>233</v>
      </c>
      <c r="J29" s="331" t="s">
        <v>234</v>
      </c>
      <c r="K29" s="331" t="s">
        <v>270</v>
      </c>
      <c r="L29" s="331" t="s">
        <v>271</v>
      </c>
      <c r="M29" s="509"/>
      <c r="N29" s="127"/>
      <c r="BI29" s="135"/>
      <c r="BJ29" s="136"/>
    </row>
    <row r="30" spans="1:62" s="60" customFormat="1" ht="34.15" customHeight="1" x14ac:dyDescent="0.25">
      <c r="A30" s="126"/>
      <c r="B30" s="332" t="s">
        <v>212</v>
      </c>
      <c r="C30" s="332" t="s">
        <v>213</v>
      </c>
      <c r="D30" s="492"/>
      <c r="E30" s="492"/>
      <c r="F30" s="492"/>
      <c r="G30" s="492"/>
      <c r="H30" s="328" t="s">
        <v>56</v>
      </c>
      <c r="I30" s="328" t="s">
        <v>57</v>
      </c>
      <c r="J30" s="328" t="s">
        <v>243</v>
      </c>
      <c r="K30" s="328" t="s">
        <v>244</v>
      </c>
      <c r="L30" s="328" t="s">
        <v>245</v>
      </c>
      <c r="M30" s="509"/>
      <c r="N30" s="127"/>
      <c r="BI30" s="135"/>
      <c r="BJ30" s="136"/>
    </row>
    <row r="31" spans="1:62" s="60" customFormat="1" ht="30" customHeight="1" x14ac:dyDescent="0.25">
      <c r="A31" s="126"/>
      <c r="B31" s="314" t="s">
        <v>604</v>
      </c>
      <c r="C31" s="314" t="s">
        <v>600</v>
      </c>
      <c r="D31" s="315">
        <v>2</v>
      </c>
      <c r="E31" s="347">
        <f t="shared" ref="E31:E41" si="7">(D31/D$44)*80</f>
        <v>1.4545454545454546</v>
      </c>
      <c r="F31" s="315">
        <f t="shared" ref="F31:F40" si="8">G31/100</f>
        <v>0</v>
      </c>
      <c r="G31" s="317"/>
      <c r="H31" s="320" t="str">
        <f t="shared" ref="H31:H41" si="9">IF($F31&lt;=0.2,IF($F31&gt;=0,"x",""),"")</f>
        <v>x</v>
      </c>
      <c r="I31" s="320" t="str">
        <f t="shared" ref="I31:I38" si="10">IF(F31&lt;=0.5,IF(F31&gt;=0.21,"x",""),"")</f>
        <v/>
      </c>
      <c r="J31" s="320" t="str">
        <f t="shared" ref="J31:J38" si="11">IF(F31&lt;=0.7,IF(F31&gt;=0.51,"x",""),"")</f>
        <v/>
      </c>
      <c r="K31" s="320" t="str">
        <f t="shared" ref="K31:K38" si="12">IF(F31&lt;=0.9,IF(F31&gt;=0.71,"x",""),"")</f>
        <v/>
      </c>
      <c r="L31" s="320" t="str">
        <f t="shared" ref="L31:L38" si="13">IF(F31&lt;=1,IF(F31&gt;0.9,"x",""),"")</f>
        <v/>
      </c>
      <c r="M31" s="320"/>
      <c r="N31" s="127"/>
      <c r="BI31" s="135"/>
      <c r="BJ31" s="136"/>
    </row>
    <row r="32" spans="1:62" s="60" customFormat="1" ht="30" customHeight="1" x14ac:dyDescent="0.25">
      <c r="A32" s="126"/>
      <c r="B32" s="314" t="s">
        <v>605</v>
      </c>
      <c r="C32" s="314" t="s">
        <v>606</v>
      </c>
      <c r="D32" s="315">
        <v>2</v>
      </c>
      <c r="E32" s="347">
        <f t="shared" si="7"/>
        <v>1.4545454545454546</v>
      </c>
      <c r="F32" s="315">
        <f t="shared" si="8"/>
        <v>0</v>
      </c>
      <c r="G32" s="317"/>
      <c r="H32" s="320" t="str">
        <f t="shared" si="9"/>
        <v>x</v>
      </c>
      <c r="I32" s="320" t="str">
        <f t="shared" si="10"/>
        <v/>
      </c>
      <c r="J32" s="320" t="str">
        <f t="shared" si="11"/>
        <v/>
      </c>
      <c r="K32" s="320" t="str">
        <f t="shared" si="12"/>
        <v/>
      </c>
      <c r="L32" s="320" t="str">
        <f t="shared" si="13"/>
        <v/>
      </c>
      <c r="M32" s="320"/>
      <c r="N32" s="127"/>
      <c r="BI32" s="135"/>
      <c r="BJ32" s="136"/>
    </row>
    <row r="33" spans="1:62" s="60" customFormat="1" ht="43.5" customHeight="1" x14ac:dyDescent="0.25">
      <c r="A33" s="126"/>
      <c r="B33" s="314" t="s">
        <v>598</v>
      </c>
      <c r="C33" s="314" t="s">
        <v>599</v>
      </c>
      <c r="D33" s="315">
        <v>2</v>
      </c>
      <c r="E33" s="347">
        <f t="shared" si="7"/>
        <v>1.4545454545454546</v>
      </c>
      <c r="F33" s="315">
        <f t="shared" si="8"/>
        <v>0</v>
      </c>
      <c r="G33" s="317"/>
      <c r="H33" s="320" t="str">
        <f t="shared" si="9"/>
        <v>x</v>
      </c>
      <c r="I33" s="320" t="str">
        <f t="shared" si="10"/>
        <v/>
      </c>
      <c r="J33" s="320" t="str">
        <f t="shared" si="11"/>
        <v/>
      </c>
      <c r="K33" s="320" t="str">
        <f t="shared" si="12"/>
        <v/>
      </c>
      <c r="L33" s="320" t="str">
        <f t="shared" si="13"/>
        <v/>
      </c>
      <c r="M33" s="320"/>
      <c r="N33" s="127"/>
      <c r="BI33" s="135"/>
      <c r="BJ33" s="136"/>
    </row>
    <row r="34" spans="1:62" s="60" customFormat="1" ht="37.5" customHeight="1" x14ac:dyDescent="0.25">
      <c r="A34" s="126"/>
      <c r="B34" s="314" t="s">
        <v>609</v>
      </c>
      <c r="C34" s="314" t="s">
        <v>610</v>
      </c>
      <c r="D34" s="315">
        <v>4</v>
      </c>
      <c r="E34" s="347">
        <f t="shared" si="7"/>
        <v>2.9090909090909092</v>
      </c>
      <c r="F34" s="315">
        <f t="shared" si="8"/>
        <v>0</v>
      </c>
      <c r="G34" s="317"/>
      <c r="H34" s="320" t="str">
        <f t="shared" si="9"/>
        <v>x</v>
      </c>
      <c r="I34" s="320" t="str">
        <f t="shared" si="10"/>
        <v/>
      </c>
      <c r="J34" s="320" t="str">
        <f t="shared" si="11"/>
        <v/>
      </c>
      <c r="K34" s="320" t="str">
        <f t="shared" si="12"/>
        <v/>
      </c>
      <c r="L34" s="320" t="str">
        <f t="shared" si="13"/>
        <v/>
      </c>
      <c r="M34" s="320"/>
      <c r="N34" s="127"/>
      <c r="BI34" s="135"/>
      <c r="BJ34" s="136"/>
    </row>
    <row r="35" spans="1:62" s="60" customFormat="1" ht="18.600000000000001" customHeight="1" x14ac:dyDescent="0.25">
      <c r="A35" s="126"/>
      <c r="B35" s="314" t="s">
        <v>602</v>
      </c>
      <c r="C35" s="314" t="s">
        <v>603</v>
      </c>
      <c r="D35" s="315">
        <v>2</v>
      </c>
      <c r="E35" s="347">
        <f t="shared" si="7"/>
        <v>1.4545454545454546</v>
      </c>
      <c r="F35" s="315">
        <f t="shared" si="8"/>
        <v>0</v>
      </c>
      <c r="G35" s="317"/>
      <c r="H35" s="320" t="str">
        <f t="shared" si="9"/>
        <v>x</v>
      </c>
      <c r="I35" s="320" t="str">
        <f t="shared" si="10"/>
        <v/>
      </c>
      <c r="J35" s="320" t="str">
        <f t="shared" si="11"/>
        <v/>
      </c>
      <c r="K35" s="320" t="str">
        <f t="shared" si="12"/>
        <v/>
      </c>
      <c r="L35" s="320" t="str">
        <f t="shared" si="13"/>
        <v/>
      </c>
      <c r="M35" s="320"/>
      <c r="N35" s="127"/>
      <c r="BI35" s="135"/>
      <c r="BJ35" s="136"/>
    </row>
    <row r="36" spans="1:62" s="60" customFormat="1" ht="33" customHeight="1" x14ac:dyDescent="0.25">
      <c r="A36" s="126"/>
      <c r="B36" s="314" t="s">
        <v>607</v>
      </c>
      <c r="C36" s="314" t="s">
        <v>608</v>
      </c>
      <c r="D36" s="315">
        <v>3</v>
      </c>
      <c r="E36" s="347">
        <f t="shared" si="7"/>
        <v>2.1818181818181817</v>
      </c>
      <c r="F36" s="315">
        <f t="shared" si="8"/>
        <v>0</v>
      </c>
      <c r="G36" s="317"/>
      <c r="H36" s="320" t="str">
        <f t="shared" si="9"/>
        <v>x</v>
      </c>
      <c r="I36" s="320" t="str">
        <f t="shared" si="10"/>
        <v/>
      </c>
      <c r="J36" s="320" t="str">
        <f t="shared" si="11"/>
        <v/>
      </c>
      <c r="K36" s="320" t="str">
        <f t="shared" si="12"/>
        <v/>
      </c>
      <c r="L36" s="320" t="str">
        <f t="shared" si="13"/>
        <v/>
      </c>
      <c r="M36" s="320"/>
      <c r="N36" s="127"/>
      <c r="BI36" s="135"/>
      <c r="BJ36" s="136"/>
    </row>
    <row r="37" spans="1:62" s="60" customFormat="1" ht="54" customHeight="1" x14ac:dyDescent="0.25">
      <c r="A37" s="126"/>
      <c r="B37" s="314" t="s">
        <v>611</v>
      </c>
      <c r="C37" s="314" t="s">
        <v>612</v>
      </c>
      <c r="D37" s="315">
        <v>5</v>
      </c>
      <c r="E37" s="347">
        <f t="shared" si="7"/>
        <v>3.6363636363636367</v>
      </c>
      <c r="F37" s="315">
        <f t="shared" si="8"/>
        <v>0</v>
      </c>
      <c r="G37" s="317"/>
      <c r="H37" s="320" t="str">
        <f t="shared" si="9"/>
        <v>x</v>
      </c>
      <c r="I37" s="320" t="str">
        <f t="shared" si="10"/>
        <v/>
      </c>
      <c r="J37" s="320" t="str">
        <f t="shared" si="11"/>
        <v/>
      </c>
      <c r="K37" s="320" t="str">
        <f t="shared" si="12"/>
        <v/>
      </c>
      <c r="L37" s="320" t="str">
        <f t="shared" si="13"/>
        <v/>
      </c>
      <c r="M37" s="320"/>
      <c r="N37" s="127"/>
      <c r="BI37" s="135"/>
      <c r="BJ37" s="136"/>
    </row>
    <row r="38" spans="1:62" s="60" customFormat="1" ht="18.600000000000001" customHeight="1" x14ac:dyDescent="0.25">
      <c r="A38" s="126"/>
      <c r="B38" s="314"/>
      <c r="C38" s="314"/>
      <c r="D38" s="315"/>
      <c r="E38" s="347">
        <f t="shared" si="7"/>
        <v>0</v>
      </c>
      <c r="F38" s="315">
        <f t="shared" si="8"/>
        <v>0</v>
      </c>
      <c r="G38" s="317"/>
      <c r="H38" s="320" t="str">
        <f t="shared" si="9"/>
        <v>x</v>
      </c>
      <c r="I38" s="320" t="str">
        <f t="shared" si="10"/>
        <v/>
      </c>
      <c r="J38" s="320" t="str">
        <f t="shared" si="11"/>
        <v/>
      </c>
      <c r="K38" s="320" t="str">
        <f t="shared" si="12"/>
        <v/>
      </c>
      <c r="L38" s="320" t="str">
        <f t="shared" si="13"/>
        <v/>
      </c>
      <c r="M38" s="320"/>
      <c r="N38" s="127"/>
      <c r="BI38" s="135"/>
      <c r="BJ38" s="136"/>
    </row>
    <row r="39" spans="1:62" s="60" customFormat="1" ht="18.600000000000001" customHeight="1" x14ac:dyDescent="0.25">
      <c r="A39" s="126"/>
      <c r="B39" s="314"/>
      <c r="C39" s="314"/>
      <c r="D39" s="315"/>
      <c r="E39" s="347">
        <f t="shared" si="7"/>
        <v>0</v>
      </c>
      <c r="F39" s="315">
        <f t="shared" si="8"/>
        <v>0</v>
      </c>
      <c r="G39" s="317"/>
      <c r="H39" s="320" t="str">
        <f t="shared" si="9"/>
        <v>x</v>
      </c>
      <c r="I39" s="320" t="str">
        <f t="shared" ref="I39:I41" si="14">IF(F39&lt;=0.5,IF(F39&gt;=0.21,"x",""),"")</f>
        <v/>
      </c>
      <c r="J39" s="320" t="str">
        <f t="shared" ref="J39:J41" si="15">IF(F39&lt;=0.7,IF(F39&gt;=0.51,"x",""),"")</f>
        <v/>
      </c>
      <c r="K39" s="320" t="str">
        <f t="shared" ref="K39:K41" si="16">IF(F39&lt;=0.9,IF(F39&gt;=0.71,"x",""),"")</f>
        <v/>
      </c>
      <c r="L39" s="320" t="str">
        <f t="shared" ref="L39:L41" si="17">IF(F39&lt;=1,IF(F39&gt;0.9,"x",""),"")</f>
        <v/>
      </c>
      <c r="M39" s="320"/>
      <c r="N39" s="127"/>
      <c r="BI39" s="135"/>
      <c r="BJ39" s="136"/>
    </row>
    <row r="40" spans="1:62" s="60" customFormat="1" ht="18.600000000000001" customHeight="1" x14ac:dyDescent="0.25">
      <c r="A40" s="126"/>
      <c r="B40" s="314"/>
      <c r="C40" s="314"/>
      <c r="D40" s="315"/>
      <c r="E40" s="347">
        <f t="shared" si="7"/>
        <v>0</v>
      </c>
      <c r="F40" s="315">
        <f t="shared" si="8"/>
        <v>0</v>
      </c>
      <c r="G40" s="317"/>
      <c r="H40" s="320" t="str">
        <f t="shared" si="9"/>
        <v>x</v>
      </c>
      <c r="I40" s="320" t="str">
        <f t="shared" si="14"/>
        <v/>
      </c>
      <c r="J40" s="320" t="str">
        <f t="shared" si="15"/>
        <v/>
      </c>
      <c r="K40" s="320" t="str">
        <f t="shared" si="16"/>
        <v/>
      </c>
      <c r="L40" s="320" t="str">
        <f t="shared" si="17"/>
        <v/>
      </c>
      <c r="M40" s="320"/>
      <c r="N40" s="127"/>
      <c r="BI40" s="135"/>
      <c r="BJ40" s="136"/>
    </row>
    <row r="41" spans="1:62" s="60" customFormat="1" ht="18.600000000000001" customHeight="1" x14ac:dyDescent="0.25">
      <c r="A41" s="126"/>
      <c r="B41" s="314"/>
      <c r="C41" s="314"/>
      <c r="D41" s="315"/>
      <c r="E41" s="347">
        <f t="shared" si="7"/>
        <v>0</v>
      </c>
      <c r="F41" s="315">
        <f>G41/100</f>
        <v>0</v>
      </c>
      <c r="G41" s="317"/>
      <c r="H41" s="320" t="str">
        <f t="shared" si="9"/>
        <v>x</v>
      </c>
      <c r="I41" s="320" t="str">
        <f t="shared" si="14"/>
        <v/>
      </c>
      <c r="J41" s="320" t="str">
        <f t="shared" si="15"/>
        <v/>
      </c>
      <c r="K41" s="320" t="str">
        <f t="shared" si="16"/>
        <v/>
      </c>
      <c r="L41" s="320" t="str">
        <f t="shared" si="17"/>
        <v/>
      </c>
      <c r="M41" s="320"/>
      <c r="N41" s="127"/>
      <c r="BI41" s="135"/>
      <c r="BJ41" s="136"/>
    </row>
    <row r="42" spans="1:62" s="60" customFormat="1" ht="17.45" customHeight="1" thickBot="1" x14ac:dyDescent="0.3">
      <c r="A42" s="126"/>
      <c r="B42" s="482" t="s">
        <v>582</v>
      </c>
      <c r="C42" s="483"/>
      <c r="D42" s="348" t="s">
        <v>285</v>
      </c>
      <c r="E42" s="518" t="s">
        <v>286</v>
      </c>
      <c r="F42" s="518"/>
      <c r="G42" s="518"/>
      <c r="H42" s="514" t="s">
        <v>287</v>
      </c>
      <c r="I42" s="482"/>
      <c r="J42" s="482"/>
      <c r="K42" s="482"/>
      <c r="L42" s="482"/>
      <c r="M42" s="516" t="s">
        <v>288</v>
      </c>
      <c r="N42" s="127"/>
      <c r="P42" s="312">
        <f>SUM(E31:E41)</f>
        <v>14.545454545454545</v>
      </c>
      <c r="BI42" s="133"/>
      <c r="BJ42" s="134"/>
    </row>
    <row r="43" spans="1:62" s="60" customFormat="1" ht="17.45" customHeight="1" x14ac:dyDescent="0.25">
      <c r="A43" s="126"/>
      <c r="B43" s="484"/>
      <c r="C43" s="485"/>
      <c r="D43" s="349">
        <f>SUM(D31:D41)</f>
        <v>20</v>
      </c>
      <c r="E43" s="511">
        <f>SUM(E31:E41)</f>
        <v>14.545454545454545</v>
      </c>
      <c r="F43" s="512"/>
      <c r="G43" s="513"/>
      <c r="H43" s="515"/>
      <c r="I43" s="496"/>
      <c r="J43" s="496"/>
      <c r="K43" s="496"/>
      <c r="L43" s="496"/>
      <c r="M43" s="517"/>
      <c r="N43" s="127"/>
      <c r="P43" s="312"/>
      <c r="BI43" s="345"/>
      <c r="BJ43" s="345"/>
    </row>
    <row r="44" spans="1:62" s="60" customFormat="1" ht="24" customHeight="1" x14ac:dyDescent="0.25">
      <c r="A44" s="126"/>
      <c r="B44" s="486" t="s">
        <v>583</v>
      </c>
      <c r="C44" s="487"/>
      <c r="D44" s="350">
        <f>D43+D26</f>
        <v>110</v>
      </c>
      <c r="E44" s="519">
        <f>E43+E26</f>
        <v>80</v>
      </c>
      <c r="F44" s="519"/>
      <c r="G44" s="519"/>
      <c r="H44" s="335"/>
      <c r="I44" s="336" t="e">
        <f>IF(I31="x",F31*E31)+IF(I32="x",F32*E32)+IF(I33="x",F33*E33)++IF(I34="x",F34*E34)+IF(I35="x",F35*E35)+IF(#REF!="x",#REF!*#REF!)+IF(I36="x",F36*E36)+IF(I37="x",F37*E37)+IF(I38="x",F38*E38)+IF(I39="x",F39*E39)+IF(I40="x",F40*E40)+IF(I41="x",F41*E41)</f>
        <v>#REF!</v>
      </c>
      <c r="J44" s="336" t="e">
        <f>IF(J33="x",F33*E33)+IF(J34="x",F34*E34)+IF(J35="x",F35*E35)+IF(#REF!="x",#REF!*#REF!)+IF(J36="x",F36*E36)+IF(J37="x",F37*E37)+IF(J38="x",F38*E38)+IF(J39="x",F39*E39)+IF(J40="x",F40*E40)+IF(J41="x",F41*E41)</f>
        <v>#REF!</v>
      </c>
      <c r="K44" s="336" t="e">
        <f>IF(K33="x",F33*E33)+IF(K34="x",F34*E34)+IF(K35="x",F35*E35)+IF(#REF!="x",#REF!*#REF!)+IF(K36="x",F36*E36)+IF(K37="x",F37*E37)+IF(K38="x",F38*E38)+IF(K39="x",F39*E39)+IF(K40="x",F40*E40)+IF(K41="x",F41*E41)</f>
        <v>#REF!</v>
      </c>
      <c r="L44" s="336" t="e">
        <f>IF(L31="x",F31*E31)+IF(L32="x",F32*E32)+IF(L33="x",F33*E33)+IF(L34="x",F34*E34)+IF(L35="x",F35*E35)+IF(#REF!="x",#REF!*#REF!)+IF(L36="x",F36*E36)+IF(L37="x",F37*E37)+IF(L38="x",F38*E38)+IF(L39="x",F39*E39)+IF(L40="x",F40*E40)+IF(L41="x",F41*E41)</f>
        <v>#REF!</v>
      </c>
      <c r="M44" s="351" t="e">
        <f>SUM(I44:L44)</f>
        <v>#REF!</v>
      </c>
      <c r="N44" s="127"/>
      <c r="BI44" s="135"/>
      <c r="BJ44" s="136"/>
    </row>
    <row r="45" spans="1:62" ht="24" customHeight="1" x14ac:dyDescent="0.25">
      <c r="A45" s="126"/>
      <c r="B45" s="527" t="s">
        <v>290</v>
      </c>
      <c r="C45" s="528"/>
      <c r="D45" s="531" t="s">
        <v>291</v>
      </c>
      <c r="E45" s="531" t="s">
        <v>292</v>
      </c>
      <c r="F45" s="531" t="s">
        <v>293</v>
      </c>
      <c r="G45" s="532" t="s">
        <v>294</v>
      </c>
      <c r="H45" s="508" t="s">
        <v>295</v>
      </c>
      <c r="I45" s="508"/>
      <c r="J45" s="508"/>
      <c r="K45" s="508"/>
      <c r="L45" s="508"/>
      <c r="M45" s="352"/>
      <c r="N45" s="127"/>
      <c r="BI45" s="135"/>
    </row>
    <row r="46" spans="1:62" ht="24" customHeight="1" x14ac:dyDescent="0.25">
      <c r="A46" s="126"/>
      <c r="B46" s="527"/>
      <c r="C46" s="528"/>
      <c r="D46" s="502"/>
      <c r="E46" s="502"/>
      <c r="F46" s="502"/>
      <c r="G46" s="503"/>
      <c r="H46" s="329">
        <v>1</v>
      </c>
      <c r="I46" s="329">
        <v>2</v>
      </c>
      <c r="J46" s="329">
        <v>3</v>
      </c>
      <c r="K46" s="329">
        <v>4</v>
      </c>
      <c r="L46" s="329">
        <v>5</v>
      </c>
      <c r="M46" s="509" t="str">
        <f>M28</f>
        <v>NOTE</v>
      </c>
      <c r="N46" s="127"/>
      <c r="BI46" s="49"/>
      <c r="BJ46" s="50"/>
    </row>
    <row r="47" spans="1:62" ht="24" customHeight="1" x14ac:dyDescent="0.25">
      <c r="A47" s="126"/>
      <c r="B47" s="529"/>
      <c r="C47" s="530"/>
      <c r="D47" s="502"/>
      <c r="E47" s="502"/>
      <c r="F47" s="502"/>
      <c r="G47" s="503"/>
      <c r="H47" s="330" t="s">
        <v>232</v>
      </c>
      <c r="I47" s="330" t="s">
        <v>233</v>
      </c>
      <c r="J47" s="331" t="s">
        <v>234</v>
      </c>
      <c r="K47" s="331" t="s">
        <v>270</v>
      </c>
      <c r="L47" s="331" t="s">
        <v>271</v>
      </c>
      <c r="M47" s="509"/>
      <c r="N47" s="127"/>
      <c r="BI47" s="49"/>
      <c r="BJ47" s="50"/>
    </row>
    <row r="48" spans="1:62" ht="24" customHeight="1" x14ac:dyDescent="0.25">
      <c r="A48" s="126"/>
      <c r="B48" s="353" t="s">
        <v>296</v>
      </c>
      <c r="C48" s="353" t="s">
        <v>297</v>
      </c>
      <c r="D48" s="502"/>
      <c r="E48" s="502"/>
      <c r="F48" s="502"/>
      <c r="G48" s="503"/>
      <c r="H48" s="328" t="s">
        <v>298</v>
      </c>
      <c r="I48" s="328" t="s">
        <v>299</v>
      </c>
      <c r="J48" s="328" t="s">
        <v>300</v>
      </c>
      <c r="K48" s="328" t="s">
        <v>301</v>
      </c>
      <c r="L48" s="328" t="s">
        <v>302</v>
      </c>
      <c r="M48" s="509"/>
      <c r="N48" s="127"/>
    </row>
    <row r="49" spans="1:62" ht="110.45" customHeight="1" x14ac:dyDescent="0.25">
      <c r="A49" s="126"/>
      <c r="B49" s="321" t="s">
        <v>555</v>
      </c>
      <c r="C49" s="321" t="s">
        <v>554</v>
      </c>
      <c r="D49" s="316">
        <v>10</v>
      </c>
      <c r="E49" s="346">
        <f>(D49/D$69)*20</f>
        <v>2.5</v>
      </c>
      <c r="F49" s="323">
        <f t="shared" ref="F49:F67" si="18">G49/100</f>
        <v>0</v>
      </c>
      <c r="G49" s="324"/>
      <c r="H49" s="320" t="str">
        <f t="shared" ref="H49:H67" si="19">IF($F49&lt;=0.2,IF($F49&gt;=0,"x",""),"")</f>
        <v>x</v>
      </c>
      <c r="I49" s="320" t="str">
        <f t="shared" ref="I49" si="20">IF(F49&lt;=0.5,IF(F49&gt;=0.21,"x",""),"")</f>
        <v/>
      </c>
      <c r="J49" s="320" t="str">
        <f t="shared" ref="J49" si="21">IF(F49&lt;=0.7,IF(F49&gt;=0.51,"x",""),"")</f>
        <v/>
      </c>
      <c r="K49" s="320" t="str">
        <f t="shared" ref="K49" si="22">IF(F49&lt;=0.9,IF(F49&gt;=0.71,"x",""),"")</f>
        <v/>
      </c>
      <c r="L49" s="320" t="str">
        <f t="shared" ref="L49" si="23">IF(F49&lt;=1,IF(F49&gt;0.9,"x",""),"")</f>
        <v/>
      </c>
      <c r="M49" s="325"/>
      <c r="N49" s="127"/>
      <c r="BI49" s="42"/>
      <c r="BJ49" s="42"/>
    </row>
    <row r="50" spans="1:62" ht="109.15" customHeight="1" x14ac:dyDescent="0.25">
      <c r="A50" s="126"/>
      <c r="B50" s="321" t="s">
        <v>557</v>
      </c>
      <c r="C50" s="321" t="s">
        <v>556</v>
      </c>
      <c r="D50" s="316">
        <v>10</v>
      </c>
      <c r="E50" s="346">
        <f t="shared" ref="E50:E57" si="24">(D50/D$69)*20</f>
        <v>2.5</v>
      </c>
      <c r="F50" s="323">
        <f t="shared" si="18"/>
        <v>0</v>
      </c>
      <c r="G50" s="324"/>
      <c r="H50" s="320" t="str">
        <f t="shared" si="19"/>
        <v>x</v>
      </c>
      <c r="I50" s="320" t="str">
        <f t="shared" ref="I50:I67" si="25">IF(F50&lt;=0.5,IF(F50&gt;=0.21,"x",""),"")</f>
        <v/>
      </c>
      <c r="J50" s="320" t="str">
        <f t="shared" ref="J50:J67" si="26">IF(F50&lt;=0.7,IF(F50&gt;=0.51,"x",""),"")</f>
        <v/>
      </c>
      <c r="K50" s="320" t="str">
        <f t="shared" ref="K50:K67" si="27">IF(F50&lt;=0.9,IF(F50&gt;=0.71,"x",""),"")</f>
        <v/>
      </c>
      <c r="L50" s="320" t="str">
        <f t="shared" ref="L50:L67" si="28">IF(F50&lt;=1,IF(F50&gt;0.9,"x",""),"")</f>
        <v/>
      </c>
      <c r="M50" s="325"/>
      <c r="N50" s="127"/>
      <c r="BI50" s="42"/>
      <c r="BJ50" s="42"/>
    </row>
    <row r="51" spans="1:62" ht="75" customHeight="1" x14ac:dyDescent="0.25">
      <c r="A51" s="126"/>
      <c r="B51" s="321" t="s">
        <v>559</v>
      </c>
      <c r="C51" s="321" t="s">
        <v>558</v>
      </c>
      <c r="D51" s="316">
        <v>10</v>
      </c>
      <c r="E51" s="346">
        <f t="shared" si="24"/>
        <v>2.5</v>
      </c>
      <c r="F51" s="323">
        <f t="shared" si="18"/>
        <v>0</v>
      </c>
      <c r="G51" s="324"/>
      <c r="H51" s="320" t="str">
        <f t="shared" si="19"/>
        <v>x</v>
      </c>
      <c r="I51" s="320" t="str">
        <f t="shared" si="25"/>
        <v/>
      </c>
      <c r="J51" s="320" t="str">
        <f t="shared" si="26"/>
        <v/>
      </c>
      <c r="K51" s="320" t="str">
        <f t="shared" si="27"/>
        <v/>
      </c>
      <c r="L51" s="320" t="str">
        <f t="shared" si="28"/>
        <v/>
      </c>
      <c r="M51" s="325"/>
      <c r="N51" s="127"/>
      <c r="BI51" s="42"/>
      <c r="BJ51" s="42"/>
    </row>
    <row r="52" spans="1:62" ht="79.150000000000006" customHeight="1" x14ac:dyDescent="0.25">
      <c r="A52" s="126"/>
      <c r="B52" s="321" t="s">
        <v>561</v>
      </c>
      <c r="C52" s="321" t="s">
        <v>560</v>
      </c>
      <c r="D52" s="316">
        <v>10</v>
      </c>
      <c r="E52" s="346">
        <f t="shared" si="24"/>
        <v>2.5</v>
      </c>
      <c r="F52" s="323">
        <f t="shared" si="18"/>
        <v>0</v>
      </c>
      <c r="G52" s="324"/>
      <c r="H52" s="320" t="str">
        <f t="shared" si="19"/>
        <v>x</v>
      </c>
      <c r="I52" s="320" t="str">
        <f t="shared" si="25"/>
        <v/>
      </c>
      <c r="J52" s="320" t="str">
        <f t="shared" si="26"/>
        <v/>
      </c>
      <c r="K52" s="320" t="str">
        <f t="shared" si="27"/>
        <v/>
      </c>
      <c r="L52" s="320" t="str">
        <f t="shared" si="28"/>
        <v/>
      </c>
      <c r="M52" s="325"/>
      <c r="N52" s="127"/>
      <c r="BI52" s="42"/>
      <c r="BJ52" s="42"/>
    </row>
    <row r="53" spans="1:62" ht="73.900000000000006" customHeight="1" x14ac:dyDescent="0.25">
      <c r="A53" s="126"/>
      <c r="B53" s="321" t="s">
        <v>563</v>
      </c>
      <c r="C53" s="321" t="s">
        <v>562</v>
      </c>
      <c r="D53" s="316">
        <v>10</v>
      </c>
      <c r="E53" s="346">
        <f t="shared" si="24"/>
        <v>2.5</v>
      </c>
      <c r="F53" s="323">
        <f t="shared" si="18"/>
        <v>0</v>
      </c>
      <c r="G53" s="324"/>
      <c r="H53" s="320" t="str">
        <f t="shared" si="19"/>
        <v>x</v>
      </c>
      <c r="I53" s="320" t="str">
        <f t="shared" si="25"/>
        <v/>
      </c>
      <c r="J53" s="320" t="str">
        <f t="shared" si="26"/>
        <v/>
      </c>
      <c r="K53" s="320" t="str">
        <f t="shared" si="27"/>
        <v/>
      </c>
      <c r="L53" s="320" t="str">
        <f t="shared" si="28"/>
        <v/>
      </c>
      <c r="M53" s="325"/>
      <c r="N53" s="127"/>
      <c r="BI53" s="42"/>
      <c r="BJ53" s="42"/>
    </row>
    <row r="54" spans="1:62" ht="87.6" customHeight="1" x14ac:dyDescent="0.25">
      <c r="A54" s="126"/>
      <c r="B54" s="321" t="s">
        <v>564</v>
      </c>
      <c r="C54" s="321" t="s">
        <v>565</v>
      </c>
      <c r="D54" s="316">
        <v>10</v>
      </c>
      <c r="E54" s="346">
        <f t="shared" si="24"/>
        <v>2.5</v>
      </c>
      <c r="F54" s="323">
        <f t="shared" si="18"/>
        <v>0</v>
      </c>
      <c r="G54" s="324"/>
      <c r="H54" s="320" t="str">
        <f t="shared" si="19"/>
        <v>x</v>
      </c>
      <c r="I54" s="320" t="str">
        <f t="shared" si="25"/>
        <v/>
      </c>
      <c r="J54" s="320" t="str">
        <f t="shared" si="26"/>
        <v/>
      </c>
      <c r="K54" s="320" t="str">
        <f t="shared" si="27"/>
        <v/>
      </c>
      <c r="L54" s="320" t="str">
        <f t="shared" si="28"/>
        <v/>
      </c>
      <c r="M54" s="325"/>
      <c r="N54" s="127"/>
      <c r="BI54" s="42"/>
      <c r="BJ54" s="42"/>
    </row>
    <row r="55" spans="1:62" ht="93.6" customHeight="1" x14ac:dyDescent="0.25">
      <c r="A55" s="126"/>
      <c r="B55" s="321" t="s">
        <v>567</v>
      </c>
      <c r="C55" s="321" t="s">
        <v>566</v>
      </c>
      <c r="D55" s="316">
        <v>10</v>
      </c>
      <c r="E55" s="346">
        <f t="shared" si="24"/>
        <v>2.5</v>
      </c>
      <c r="F55" s="323">
        <f t="shared" si="18"/>
        <v>0</v>
      </c>
      <c r="G55" s="324"/>
      <c r="H55" s="320" t="str">
        <f t="shared" si="19"/>
        <v>x</v>
      </c>
      <c r="I55" s="320" t="str">
        <f t="shared" si="25"/>
        <v/>
      </c>
      <c r="J55" s="320" t="str">
        <f t="shared" si="26"/>
        <v/>
      </c>
      <c r="K55" s="320" t="str">
        <f t="shared" si="27"/>
        <v/>
      </c>
      <c r="L55" s="320" t="str">
        <f t="shared" si="28"/>
        <v/>
      </c>
      <c r="M55" s="325"/>
      <c r="N55" s="127"/>
      <c r="BI55" s="42"/>
      <c r="BJ55" s="42"/>
    </row>
    <row r="56" spans="1:62" ht="80.45" customHeight="1" x14ac:dyDescent="0.25">
      <c r="A56" s="126"/>
      <c r="B56" s="321" t="s">
        <v>569</v>
      </c>
      <c r="C56" s="321" t="s">
        <v>568</v>
      </c>
      <c r="D56" s="316">
        <v>10</v>
      </c>
      <c r="E56" s="346">
        <f t="shared" si="24"/>
        <v>2.5</v>
      </c>
      <c r="F56" s="323">
        <f t="shared" si="18"/>
        <v>0</v>
      </c>
      <c r="G56" s="324"/>
      <c r="H56" s="320" t="str">
        <f t="shared" si="19"/>
        <v>x</v>
      </c>
      <c r="I56" s="320" t="str">
        <f t="shared" si="25"/>
        <v/>
      </c>
      <c r="J56" s="320" t="str">
        <f t="shared" si="26"/>
        <v/>
      </c>
      <c r="K56" s="320" t="str">
        <f t="shared" si="27"/>
        <v/>
      </c>
      <c r="L56" s="320" t="str">
        <f t="shared" si="28"/>
        <v/>
      </c>
      <c r="M56" s="325"/>
      <c r="N56" s="127"/>
      <c r="BI56" s="42"/>
      <c r="BJ56" s="42"/>
    </row>
    <row r="57" spans="1:62" ht="63" customHeight="1" x14ac:dyDescent="0.25">
      <c r="A57" s="126"/>
      <c r="B57" s="321" t="s">
        <v>570</v>
      </c>
      <c r="C57" s="321" t="s">
        <v>304</v>
      </c>
      <c r="D57" s="316"/>
      <c r="E57" s="346">
        <f t="shared" si="24"/>
        <v>0</v>
      </c>
      <c r="F57" s="323">
        <f t="shared" si="18"/>
        <v>0</v>
      </c>
      <c r="G57" s="324"/>
      <c r="H57" s="320" t="str">
        <f t="shared" si="19"/>
        <v>x</v>
      </c>
      <c r="I57" s="320" t="str">
        <f t="shared" si="25"/>
        <v/>
      </c>
      <c r="J57" s="320" t="str">
        <f t="shared" si="26"/>
        <v/>
      </c>
      <c r="K57" s="320" t="str">
        <f t="shared" si="27"/>
        <v/>
      </c>
      <c r="L57" s="320" t="str">
        <f t="shared" si="28"/>
        <v/>
      </c>
      <c r="M57" s="325"/>
      <c r="N57" s="127"/>
      <c r="BI57" s="42"/>
      <c r="BJ57" s="42"/>
    </row>
    <row r="58" spans="1:62" ht="24" hidden="1" customHeight="1" x14ac:dyDescent="0.25">
      <c r="A58" s="126"/>
      <c r="B58" s="321" t="s">
        <v>570</v>
      </c>
      <c r="C58" s="326"/>
      <c r="D58" s="316"/>
      <c r="E58" s="322">
        <f t="shared" ref="E58:E67" si="29">(D58/D$69)*100</f>
        <v>0</v>
      </c>
      <c r="F58" s="323">
        <f t="shared" si="18"/>
        <v>0</v>
      </c>
      <c r="G58" s="324"/>
      <c r="H58" s="320" t="str">
        <f t="shared" si="19"/>
        <v>x</v>
      </c>
      <c r="I58" s="320" t="str">
        <f t="shared" si="25"/>
        <v/>
      </c>
      <c r="J58" s="320" t="str">
        <f t="shared" si="26"/>
        <v/>
      </c>
      <c r="K58" s="320" t="str">
        <f t="shared" si="27"/>
        <v/>
      </c>
      <c r="L58" s="320" t="str">
        <f t="shared" si="28"/>
        <v/>
      </c>
      <c r="M58" s="325"/>
      <c r="N58" s="127"/>
      <c r="BI58" s="42"/>
      <c r="BJ58" s="42"/>
    </row>
    <row r="59" spans="1:62" ht="24" hidden="1" customHeight="1" x14ac:dyDescent="0.25">
      <c r="A59" s="126"/>
      <c r="B59" s="321" t="s">
        <v>570</v>
      </c>
      <c r="C59" s="326"/>
      <c r="D59" s="316"/>
      <c r="E59" s="322">
        <f t="shared" si="29"/>
        <v>0</v>
      </c>
      <c r="F59" s="323">
        <f t="shared" si="18"/>
        <v>0</v>
      </c>
      <c r="G59" s="324"/>
      <c r="H59" s="320" t="str">
        <f t="shared" si="19"/>
        <v>x</v>
      </c>
      <c r="I59" s="320" t="str">
        <f t="shared" si="25"/>
        <v/>
      </c>
      <c r="J59" s="320" t="str">
        <f t="shared" si="26"/>
        <v/>
      </c>
      <c r="K59" s="320" t="str">
        <f t="shared" si="27"/>
        <v/>
      </c>
      <c r="L59" s="320" t="str">
        <f t="shared" si="28"/>
        <v/>
      </c>
      <c r="M59" s="325"/>
      <c r="N59" s="127"/>
      <c r="BI59" s="42"/>
      <c r="BJ59" s="42"/>
    </row>
    <row r="60" spans="1:62" ht="24" hidden="1" customHeight="1" x14ac:dyDescent="0.25">
      <c r="A60" s="126"/>
      <c r="B60" s="321" t="s">
        <v>570</v>
      </c>
      <c r="C60" s="326"/>
      <c r="D60" s="316"/>
      <c r="E60" s="322">
        <f t="shared" si="29"/>
        <v>0</v>
      </c>
      <c r="F60" s="323">
        <f t="shared" si="18"/>
        <v>0</v>
      </c>
      <c r="G60" s="324"/>
      <c r="H60" s="320" t="str">
        <f t="shared" si="19"/>
        <v>x</v>
      </c>
      <c r="I60" s="320" t="str">
        <f t="shared" si="25"/>
        <v/>
      </c>
      <c r="J60" s="320" t="str">
        <f t="shared" si="26"/>
        <v/>
      </c>
      <c r="K60" s="320" t="str">
        <f t="shared" si="27"/>
        <v/>
      </c>
      <c r="L60" s="320" t="str">
        <f t="shared" si="28"/>
        <v/>
      </c>
      <c r="M60" s="325"/>
      <c r="N60" s="127"/>
      <c r="BI60" s="42"/>
      <c r="BJ60" s="42"/>
    </row>
    <row r="61" spans="1:62" ht="24" hidden="1" customHeight="1" x14ac:dyDescent="0.25">
      <c r="A61" s="126"/>
      <c r="B61" s="321" t="s">
        <v>570</v>
      </c>
      <c r="C61" s="326"/>
      <c r="D61" s="316"/>
      <c r="E61" s="322">
        <f t="shared" si="29"/>
        <v>0</v>
      </c>
      <c r="F61" s="323">
        <f t="shared" si="18"/>
        <v>0</v>
      </c>
      <c r="G61" s="324"/>
      <c r="H61" s="320" t="str">
        <f t="shared" si="19"/>
        <v>x</v>
      </c>
      <c r="I61" s="320" t="str">
        <f t="shared" si="25"/>
        <v/>
      </c>
      <c r="J61" s="320" t="str">
        <f t="shared" si="26"/>
        <v/>
      </c>
      <c r="K61" s="320" t="str">
        <f t="shared" si="27"/>
        <v/>
      </c>
      <c r="L61" s="320" t="str">
        <f t="shared" si="28"/>
        <v/>
      </c>
      <c r="M61" s="325"/>
      <c r="N61" s="127"/>
      <c r="BI61" s="42"/>
      <c r="BJ61" s="42"/>
    </row>
    <row r="62" spans="1:62" ht="24" hidden="1" customHeight="1" x14ac:dyDescent="0.25">
      <c r="A62" s="126"/>
      <c r="B62" s="321" t="s">
        <v>570</v>
      </c>
      <c r="C62" s="326"/>
      <c r="D62" s="316"/>
      <c r="E62" s="322">
        <f t="shared" si="29"/>
        <v>0</v>
      </c>
      <c r="F62" s="323">
        <f t="shared" si="18"/>
        <v>0</v>
      </c>
      <c r="G62" s="324"/>
      <c r="H62" s="320" t="str">
        <f t="shared" si="19"/>
        <v>x</v>
      </c>
      <c r="I62" s="320" t="str">
        <f t="shared" si="25"/>
        <v/>
      </c>
      <c r="J62" s="320" t="str">
        <f t="shared" si="26"/>
        <v/>
      </c>
      <c r="K62" s="320" t="str">
        <f t="shared" si="27"/>
        <v/>
      </c>
      <c r="L62" s="320" t="str">
        <f t="shared" si="28"/>
        <v/>
      </c>
      <c r="M62" s="325"/>
      <c r="N62" s="127"/>
      <c r="BI62" s="42"/>
      <c r="BJ62" s="42"/>
    </row>
    <row r="63" spans="1:62" ht="24" hidden="1" customHeight="1" x14ac:dyDescent="0.25">
      <c r="A63" s="126"/>
      <c r="B63" s="321" t="s">
        <v>570</v>
      </c>
      <c r="C63" s="326"/>
      <c r="D63" s="316"/>
      <c r="E63" s="322">
        <f t="shared" si="29"/>
        <v>0</v>
      </c>
      <c r="F63" s="323">
        <f t="shared" si="18"/>
        <v>0</v>
      </c>
      <c r="G63" s="324"/>
      <c r="H63" s="320" t="str">
        <f t="shared" si="19"/>
        <v>x</v>
      </c>
      <c r="I63" s="320" t="str">
        <f t="shared" si="25"/>
        <v/>
      </c>
      <c r="J63" s="320" t="str">
        <f t="shared" si="26"/>
        <v/>
      </c>
      <c r="K63" s="320" t="str">
        <f t="shared" si="27"/>
        <v/>
      </c>
      <c r="L63" s="320" t="str">
        <f t="shared" si="28"/>
        <v/>
      </c>
      <c r="M63" s="325"/>
      <c r="N63" s="127"/>
      <c r="BI63" s="42"/>
      <c r="BJ63" s="42"/>
    </row>
    <row r="64" spans="1:62" ht="24" hidden="1" customHeight="1" x14ac:dyDescent="0.25">
      <c r="A64" s="126"/>
      <c r="B64" s="321" t="s">
        <v>570</v>
      </c>
      <c r="C64" s="326"/>
      <c r="D64" s="316"/>
      <c r="E64" s="322">
        <f t="shared" si="29"/>
        <v>0</v>
      </c>
      <c r="F64" s="323">
        <f t="shared" si="18"/>
        <v>0</v>
      </c>
      <c r="G64" s="324"/>
      <c r="H64" s="320" t="str">
        <f t="shared" si="19"/>
        <v>x</v>
      </c>
      <c r="I64" s="320" t="str">
        <f t="shared" si="25"/>
        <v/>
      </c>
      <c r="J64" s="320" t="str">
        <f t="shared" si="26"/>
        <v/>
      </c>
      <c r="K64" s="320" t="str">
        <f t="shared" si="27"/>
        <v/>
      </c>
      <c r="L64" s="320" t="str">
        <f t="shared" si="28"/>
        <v/>
      </c>
      <c r="M64" s="325"/>
      <c r="N64" s="127"/>
      <c r="BI64" s="42"/>
      <c r="BJ64" s="42"/>
    </row>
    <row r="65" spans="1:62" ht="24" hidden="1" customHeight="1" x14ac:dyDescent="0.25">
      <c r="A65" s="126"/>
      <c r="B65" s="321" t="s">
        <v>570</v>
      </c>
      <c r="C65" s="326"/>
      <c r="D65" s="316"/>
      <c r="E65" s="322">
        <f t="shared" si="29"/>
        <v>0</v>
      </c>
      <c r="F65" s="323">
        <f>G65/100</f>
        <v>0</v>
      </c>
      <c r="G65" s="324"/>
      <c r="H65" s="320" t="str">
        <f t="shared" si="19"/>
        <v>x</v>
      </c>
      <c r="I65" s="320" t="str">
        <f t="shared" si="25"/>
        <v/>
      </c>
      <c r="J65" s="320" t="str">
        <f t="shared" si="26"/>
        <v/>
      </c>
      <c r="K65" s="320" t="str">
        <f t="shared" si="27"/>
        <v/>
      </c>
      <c r="L65" s="320" t="str">
        <f t="shared" si="28"/>
        <v/>
      </c>
      <c r="M65" s="325"/>
      <c r="N65" s="127"/>
    </row>
    <row r="66" spans="1:62" ht="19.899999999999999" hidden="1" customHeight="1" x14ac:dyDescent="0.25">
      <c r="A66" s="126"/>
      <c r="B66" s="321"/>
      <c r="C66" s="326"/>
      <c r="D66" s="316"/>
      <c r="E66" s="322">
        <f t="shared" si="29"/>
        <v>0</v>
      </c>
      <c r="F66" s="323">
        <f>G66/100</f>
        <v>0</v>
      </c>
      <c r="G66" s="324"/>
      <c r="H66" s="320" t="str">
        <f t="shared" si="19"/>
        <v>x</v>
      </c>
      <c r="I66" s="320" t="str">
        <f t="shared" si="25"/>
        <v/>
      </c>
      <c r="J66" s="320" t="str">
        <f t="shared" si="26"/>
        <v/>
      </c>
      <c r="K66" s="320" t="str">
        <f t="shared" si="27"/>
        <v/>
      </c>
      <c r="L66" s="320" t="str">
        <f t="shared" si="28"/>
        <v/>
      </c>
      <c r="M66" s="325"/>
      <c r="N66" s="127"/>
    </row>
    <row r="67" spans="1:62" ht="48.6" hidden="1" customHeight="1" x14ac:dyDescent="0.25">
      <c r="A67" s="126"/>
      <c r="D67" s="316"/>
      <c r="E67" s="322">
        <f t="shared" si="29"/>
        <v>0</v>
      </c>
      <c r="F67" s="323">
        <f t="shared" si="18"/>
        <v>0</v>
      </c>
      <c r="G67" s="324"/>
      <c r="H67" s="320" t="str">
        <f t="shared" si="19"/>
        <v>x</v>
      </c>
      <c r="I67" s="320" t="str">
        <f t="shared" si="25"/>
        <v/>
      </c>
      <c r="J67" s="320" t="str">
        <f t="shared" si="26"/>
        <v/>
      </c>
      <c r="K67" s="320" t="str">
        <f t="shared" si="27"/>
        <v/>
      </c>
      <c r="L67" s="320" t="str">
        <f t="shared" si="28"/>
        <v/>
      </c>
      <c r="M67" s="325"/>
      <c r="N67" s="127"/>
      <c r="O67" s="145">
        <f>SUM(E31:E41)</f>
        <v>14.545454545454545</v>
      </c>
      <c r="P67" s="313">
        <f>SUM(E49:E67)</f>
        <v>20</v>
      </c>
    </row>
    <row r="68" spans="1:62" s="60" customFormat="1" ht="24" customHeight="1" x14ac:dyDescent="0.25">
      <c r="A68" s="126"/>
      <c r="B68" s="504" t="s">
        <v>305</v>
      </c>
      <c r="C68" s="504"/>
      <c r="D68" s="354">
        <f>SUM(D49:D67)</f>
        <v>80</v>
      </c>
      <c r="E68" s="510" t="s">
        <v>306</v>
      </c>
      <c r="F68" s="510"/>
      <c r="G68" s="510"/>
      <c r="H68" s="504" t="s">
        <v>287</v>
      </c>
      <c r="I68" s="504"/>
      <c r="J68" s="504"/>
      <c r="K68" s="504"/>
      <c r="L68" s="504"/>
      <c r="M68" s="328" t="s">
        <v>288</v>
      </c>
      <c r="N68" s="127"/>
      <c r="O68" s="311">
        <f>SUM(E49:E67)</f>
        <v>20</v>
      </c>
      <c r="P68" s="60">
        <f>SUM(P3:P67)</f>
        <v>85.454545454545453</v>
      </c>
      <c r="BI68" s="135"/>
      <c r="BJ68" s="136"/>
    </row>
    <row r="69" spans="1:62" s="60" customFormat="1" ht="24" customHeight="1" x14ac:dyDescent="0.25">
      <c r="A69" s="126"/>
      <c r="B69" s="504" t="s">
        <v>535</v>
      </c>
      <c r="C69" s="504"/>
      <c r="D69" s="354">
        <f>SUM(D49:D57)</f>
        <v>80</v>
      </c>
      <c r="E69" s="510">
        <f>SUM(E49:E57)</f>
        <v>20</v>
      </c>
      <c r="F69" s="510"/>
      <c r="G69" s="510"/>
      <c r="H69" s="335"/>
      <c r="I69" s="336">
        <f>IF(I49="x",F49*E49)+IF(I50="x",F50*E50)+IF(I51="x",F51*E51)+IF(I52="x",F52*E52)+IF(I53="x",F53*E53)+IF(I54="x",F54*E54)+IF(I55="x",F55*E55)+IF(I56="x",F56*E56)+IF(I57="x",F57*E57)+IF(I58="x",F58*E58)+IF(I59="x",F59*E59)+IF(I60="x",F60*E60)+IF(I61="x",F61*E61)+IF(I62="x",F62*E62)+IF(I63="x",F63*E63)+IF(I64="x",F64*E64)+IF(I65="x",F65*E65)+IF(I66="x",F66*E66)+IF(I67="x",F67*E67)</f>
        <v>0</v>
      </c>
      <c r="J69" s="336">
        <f>IF(J49="x",F49*E49)+IF(J50="x",F50*E50)+IF(J51="x",F51*E51)+IF(J52="x",F52*E52)+IF(J53="x",F53*E53)+IF(J54="x",F54*E54)+IF(J55="x",F55*E55)+IF(J56="x",F56*E56)+IF(J57="x",F57*E57)+IF(J58="x",F58*E58)+IF(J59="x",F59*E59)+IF(J60="x",F60*E60)+IF(J61="x",F61*E61)+IF(J62="x",F62*E62)+IF(J63="x",F63*E63)+IF(J64="x",F64*E64)+IF(J65="x",F65*E65)+IF(J66="x",F66*E66)+IF(J67="x",F67*E67)</f>
        <v>0</v>
      </c>
      <c r="K69" s="336">
        <f>IF(K49="x",F49*E49)+IF(K50="x",F50*E50)+IF(K51="x",F51*E51)+IF(K52="x",F52*E52)+IF(K53="x",F53*E53)+IF(K54="x",F54*E54)+IF(K55="x",F55*E55)+IF(K56="x",F56*E56)+IF(K57="x",F57*E57)+IF(K58="x",F58*E58)+IF(K59="x",F59*E59)+IF(K60="x",F60*E60)+IF(K61="x",F61*E61)+IF(K62="x",F62*E62)+IF(K63="x",F63*E63)+IF(K64="x",F64*E64)+IF(K65="x",F65*E65)+IF(K66="x",F66*E66)+IF(K67="x",F67*E67)</f>
        <v>0</v>
      </c>
      <c r="L69" s="336">
        <f>IF(L49="x",F49*E49)+IF(L50="x",F50*E50)+IF(L51="x",F51*E51)+IF(L52="x",F52*E52)+IF(L53="x",F53*E53)+IF(L54="x",F54*E54)+IF(L55="x",F55*E55)+IF(L56="x",F56*E56)+IF(L57="x",F57*E57)+IF(L58="x",F58*E58)+IF(L59="x",F59*E59)+IF(L60="x",F60*E60)+IF(L61="x",F61*E61)+IF(L62="x",F62*E62)+IF(L63="x",F63*E63)+IF(L64="x",F64*E64)+IF(L65="x",F65*E65)+IF(L66="x",F66*E66)+IF(L67="x",F67*E67)</f>
        <v>0</v>
      </c>
      <c r="M69" s="337">
        <f>SUM(H69:L69)</f>
        <v>0</v>
      </c>
      <c r="N69" s="127"/>
      <c r="O69" s="312">
        <f>SUM(E16:E20)</f>
        <v>50.909090909090907</v>
      </c>
      <c r="BI69" s="136"/>
      <c r="BJ69" s="136"/>
    </row>
    <row r="70" spans="1:62" ht="15" customHeight="1" x14ac:dyDescent="0.25">
      <c r="A70" s="126"/>
      <c r="B70" s="53"/>
      <c r="C70" s="53"/>
      <c r="D70" s="53"/>
      <c r="E70" s="53"/>
      <c r="F70" s="53"/>
      <c r="G70" s="53"/>
      <c r="H70" s="53"/>
      <c r="I70" s="53"/>
      <c r="J70" s="53"/>
      <c r="K70" s="53"/>
      <c r="L70" s="53"/>
      <c r="M70" s="53"/>
      <c r="N70" s="127"/>
    </row>
    <row r="71" spans="1:62" ht="7.9" customHeight="1" x14ac:dyDescent="0.25">
      <c r="A71" s="523"/>
      <c r="B71" s="524"/>
      <c r="C71" s="524"/>
      <c r="D71" s="524"/>
      <c r="E71" s="524"/>
      <c r="F71" s="524"/>
      <c r="G71" s="524"/>
      <c r="H71" s="524"/>
      <c r="I71" s="524"/>
      <c r="J71" s="524"/>
      <c r="K71" s="524"/>
      <c r="L71" s="524"/>
      <c r="M71" s="524"/>
      <c r="N71" s="525"/>
    </row>
    <row r="72" spans="1:62" ht="17.45" customHeight="1" x14ac:dyDescent="0.25">
      <c r="A72" s="126"/>
      <c r="B72" s="53"/>
      <c r="C72" s="53"/>
      <c r="D72" s="53"/>
      <c r="E72" s="53"/>
      <c r="F72" s="45"/>
      <c r="G72" s="45"/>
      <c r="H72" s="53"/>
      <c r="I72" s="137"/>
      <c r="J72" s="137"/>
      <c r="K72" s="53"/>
      <c r="L72" s="53"/>
      <c r="M72" s="53"/>
      <c r="N72" s="127"/>
      <c r="O72" s="145">
        <f>SUM(O67:O69)</f>
        <v>85.454545454545453</v>
      </c>
    </row>
    <row r="73" spans="1:62" ht="17.45" customHeight="1" x14ac:dyDescent="0.25">
      <c r="A73" s="126"/>
      <c r="B73" s="138"/>
      <c r="C73" s="526" t="s">
        <v>537</v>
      </c>
      <c r="D73" s="526"/>
      <c r="E73" s="526"/>
      <c r="F73" s="526"/>
      <c r="G73" s="526"/>
      <c r="H73" s="306" t="e">
        <f>M26</f>
        <v>#REF!</v>
      </c>
      <c r="I73" s="40" t="e">
        <f>M26/E26</f>
        <v>#REF!</v>
      </c>
      <c r="J73" s="40"/>
      <c r="K73" s="40"/>
      <c r="L73" s="40"/>
      <c r="M73" s="53"/>
      <c r="N73" s="127"/>
    </row>
    <row r="74" spans="1:62" ht="17.45" customHeight="1" x14ac:dyDescent="0.25">
      <c r="A74" s="126"/>
      <c r="B74" s="138"/>
      <c r="C74" s="40"/>
      <c r="D74" s="40"/>
      <c r="E74" s="40"/>
      <c r="F74" s="40"/>
      <c r="G74" s="40"/>
      <c r="H74" s="40"/>
      <c r="I74" s="40"/>
      <c r="J74" s="40"/>
      <c r="K74" s="40"/>
      <c r="L74" s="40"/>
      <c r="M74" s="53"/>
      <c r="N74" s="127"/>
    </row>
    <row r="75" spans="1:62" ht="17.45" customHeight="1" x14ac:dyDescent="0.25">
      <c r="A75" s="126"/>
      <c r="B75" s="53" t="s">
        <v>536</v>
      </c>
      <c r="C75" s="526" t="s">
        <v>538</v>
      </c>
      <c r="D75" s="526"/>
      <c r="E75" s="526"/>
      <c r="F75" s="526"/>
      <c r="G75" s="526"/>
      <c r="H75" s="306" t="e">
        <f>M44</f>
        <v>#REF!</v>
      </c>
      <c r="I75" s="40" t="e">
        <f>M44/E43</f>
        <v>#REF!</v>
      </c>
      <c r="J75" s="304" t="e">
        <f>AVERAGE(I73:I77)</f>
        <v>#REF!</v>
      </c>
      <c r="K75" s="305" t="s">
        <v>584</v>
      </c>
      <c r="L75" s="304" t="e">
        <f>IF(J75&gt;90%,100%,J75)</f>
        <v>#REF!</v>
      </c>
      <c r="M75" s="53"/>
      <c r="N75" s="127"/>
    </row>
    <row r="76" spans="1:62" ht="17.45" customHeight="1" x14ac:dyDescent="0.25">
      <c r="A76" s="126"/>
      <c r="B76" s="138"/>
      <c r="C76" s="40"/>
      <c r="D76" s="40"/>
      <c r="E76" s="40"/>
      <c r="F76" s="40"/>
      <c r="G76" s="40"/>
      <c r="H76" s="40"/>
      <c r="I76" s="307"/>
      <c r="J76" s="307"/>
      <c r="K76" s="307"/>
      <c r="L76" s="307"/>
      <c r="M76" s="53"/>
      <c r="N76" s="127"/>
    </row>
    <row r="77" spans="1:62" ht="17.45" customHeight="1" x14ac:dyDescent="0.25">
      <c r="A77" s="126"/>
      <c r="B77" s="138"/>
      <c r="C77" s="526" t="s">
        <v>307</v>
      </c>
      <c r="D77" s="526"/>
      <c r="E77" s="526"/>
      <c r="F77" s="526"/>
      <c r="G77" s="526"/>
      <c r="H77" s="306">
        <f>M69</f>
        <v>0</v>
      </c>
      <c r="I77" s="307">
        <f>M69/E69</f>
        <v>0</v>
      </c>
      <c r="J77" s="307"/>
      <c r="K77" s="307"/>
      <c r="L77" s="307"/>
      <c r="M77" s="137"/>
      <c r="N77" s="127"/>
    </row>
    <row r="78" spans="1:62" ht="17.45" customHeight="1" thickBot="1" x14ac:dyDescent="0.3">
      <c r="A78" s="139"/>
      <c r="B78" s="140"/>
      <c r="C78" s="140"/>
      <c r="D78" s="141"/>
      <c r="E78" s="141"/>
      <c r="F78" s="141"/>
      <c r="G78" s="141"/>
      <c r="H78" s="141"/>
      <c r="I78" s="142"/>
      <c r="J78" s="142"/>
      <c r="K78" s="141"/>
      <c r="L78" s="141"/>
      <c r="M78" s="141"/>
      <c r="N78" s="143"/>
    </row>
    <row r="79" spans="1:62" ht="24" customHeight="1" thickTop="1" x14ac:dyDescent="0.25">
      <c r="G79" s="144"/>
      <c r="K79" s="145"/>
    </row>
  </sheetData>
  <mergeCells count="46">
    <mergeCell ref="B1:M1"/>
    <mergeCell ref="A71:N71"/>
    <mergeCell ref="C73:G73"/>
    <mergeCell ref="C75:G75"/>
    <mergeCell ref="C77:G77"/>
    <mergeCell ref="M46:M48"/>
    <mergeCell ref="B68:C68"/>
    <mergeCell ref="E68:G68"/>
    <mergeCell ref="H68:L68"/>
    <mergeCell ref="B69:C69"/>
    <mergeCell ref="E69:G69"/>
    <mergeCell ref="B45:C47"/>
    <mergeCell ref="D45:D48"/>
    <mergeCell ref="E45:E48"/>
    <mergeCell ref="F45:F48"/>
    <mergeCell ref="G45:G48"/>
    <mergeCell ref="H45:L45"/>
    <mergeCell ref="M28:M30"/>
    <mergeCell ref="E25:G25"/>
    <mergeCell ref="H25:L25"/>
    <mergeCell ref="E26:G26"/>
    <mergeCell ref="E43:G43"/>
    <mergeCell ref="H42:L43"/>
    <mergeCell ref="M42:M43"/>
    <mergeCell ref="E42:G42"/>
    <mergeCell ref="E44:G44"/>
    <mergeCell ref="F28:F30"/>
    <mergeCell ref="G28:G30"/>
    <mergeCell ref="B25:C26"/>
    <mergeCell ref="B27:M27"/>
    <mergeCell ref="B2:M2"/>
    <mergeCell ref="D9:I9"/>
    <mergeCell ref="J9:M9"/>
    <mergeCell ref="B12:C14"/>
    <mergeCell ref="D12:D15"/>
    <mergeCell ref="E12:E15"/>
    <mergeCell ref="F12:F15"/>
    <mergeCell ref="G12:G15"/>
    <mergeCell ref="H12:L12"/>
    <mergeCell ref="M12:M15"/>
    <mergeCell ref="B9:C9"/>
    <mergeCell ref="B42:C43"/>
    <mergeCell ref="B44:C44"/>
    <mergeCell ref="B28:C29"/>
    <mergeCell ref="D28:D30"/>
    <mergeCell ref="E28:E30"/>
  </mergeCells>
  <conditionalFormatting sqref="H16:H24 H31:H41">
    <cfRule type="cellIs" dxfId="183" priority="30" stopIfTrue="1" operator="equal">
      <formula>"X"</formula>
    </cfRule>
  </conditionalFormatting>
  <conditionalFormatting sqref="H49:H67">
    <cfRule type="cellIs" dxfId="182" priority="1" stopIfTrue="1" operator="equal">
      <formula>"X"</formula>
    </cfRule>
  </conditionalFormatting>
  <conditionalFormatting sqref="I16:I24 I31:I41">
    <cfRule type="cellIs" dxfId="181" priority="32" stopIfTrue="1" operator="equal">
      <formula>"X"</formula>
    </cfRule>
  </conditionalFormatting>
  <conditionalFormatting sqref="I49:I67">
    <cfRule type="cellIs" dxfId="180" priority="3" stopIfTrue="1" operator="equal">
      <formula>"X"</formula>
    </cfRule>
  </conditionalFormatting>
  <conditionalFormatting sqref="J16:J24 J31:J41">
    <cfRule type="cellIs" dxfId="179" priority="33" stopIfTrue="1" operator="equal">
      <formula>"X"</formula>
    </cfRule>
  </conditionalFormatting>
  <conditionalFormatting sqref="J49:J67">
    <cfRule type="cellIs" dxfId="178" priority="4" stopIfTrue="1" operator="equal">
      <formula>"X"</formula>
    </cfRule>
  </conditionalFormatting>
  <conditionalFormatting sqref="K16:K24 K31:K41">
    <cfRule type="cellIs" dxfId="177" priority="31" stopIfTrue="1" operator="equal">
      <formula>"X"</formula>
    </cfRule>
  </conditionalFormatting>
  <conditionalFormatting sqref="K49:K67">
    <cfRule type="cellIs" dxfId="176" priority="2" stopIfTrue="1" operator="equal">
      <formula>"X"</formula>
    </cfRule>
  </conditionalFormatting>
  <conditionalFormatting sqref="L49:L67 L16:M24 L31:M41">
    <cfRule type="cellIs" dxfId="175" priority="5" stopIfTrue="1" operator="equal">
      <formula>"X"</formula>
    </cfRule>
  </conditionalFormatting>
  <pageMargins left="0.7" right="0.7" top="0.75" bottom="0.75" header="0.3" footer="0.3"/>
  <pageSetup paperSize="9" scale="60" orientation="landscape"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J78"/>
  <sheetViews>
    <sheetView topLeftCell="A16" zoomScaleNormal="100" workbookViewId="0">
      <selection activeCell="D30" sqref="D30"/>
    </sheetView>
  </sheetViews>
  <sheetFormatPr defaultRowHeight="24" customHeight="1" x14ac:dyDescent="0.25"/>
  <cols>
    <col min="1" max="1" width="1.28515625" style="42" customWidth="1"/>
    <col min="2" max="2" width="52.42578125" style="42" customWidth="1"/>
    <col min="3" max="3" width="48.7109375" style="42" customWidth="1"/>
    <col min="4" max="4" width="6.7109375" style="60" customWidth="1"/>
    <col min="5" max="5" width="8.28515625" style="60" customWidth="1"/>
    <col min="6" max="6" width="6.42578125" style="60" hidden="1" customWidth="1"/>
    <col min="7" max="7" width="6.85546875" style="61" customWidth="1"/>
    <col min="8" max="8" width="13.7109375" style="42" customWidth="1"/>
    <col min="9" max="9" width="15.7109375" style="42" customWidth="1"/>
    <col min="10" max="10" width="14.7109375" style="42" customWidth="1"/>
    <col min="11" max="11" width="15" style="42" customWidth="1"/>
    <col min="12" max="12" width="14.28515625" style="42" customWidth="1"/>
    <col min="13" max="13" width="15.140625" style="42" customWidth="1"/>
    <col min="14" max="14" width="1.5703125" style="42" customWidth="1"/>
    <col min="15" max="15" width="18.85546875" style="42" hidden="1" customWidth="1"/>
    <col min="16" max="16" width="8" style="42" hidden="1" customWidth="1"/>
    <col min="17" max="28" width="8" style="42" customWidth="1"/>
    <col min="29" max="32" width="9.28515625" style="42" customWidth="1"/>
    <col min="33" max="60" width="8.85546875" style="42"/>
    <col min="61" max="61" width="64" style="136" customWidth="1"/>
    <col min="62" max="62" width="97.85546875" style="136" customWidth="1"/>
    <col min="63" max="256" width="8.85546875" style="42"/>
    <col min="257" max="257" width="1.28515625" style="42" customWidth="1"/>
    <col min="258" max="258" width="44.85546875" style="42" customWidth="1"/>
    <col min="259" max="259" width="47.28515625" style="42" customWidth="1"/>
    <col min="260" max="260" width="8.140625" style="42" customWidth="1"/>
    <col min="261" max="261" width="8.28515625" style="42" customWidth="1"/>
    <col min="262" max="262" width="5.42578125" style="42" customWidth="1"/>
    <col min="263" max="263" width="8.5703125" style="42" customWidth="1"/>
    <col min="264" max="264" width="13.7109375" style="42" customWidth="1"/>
    <col min="265" max="265" width="15.7109375" style="42" customWidth="1"/>
    <col min="266" max="266" width="14.7109375" style="42" customWidth="1"/>
    <col min="267" max="267" width="15" style="42" customWidth="1"/>
    <col min="268" max="269" width="14.28515625" style="42" customWidth="1"/>
    <col min="270" max="270" width="0" style="42" hidden="1" customWidth="1"/>
    <col min="271" max="271" width="18.85546875" style="42" customWidth="1"/>
    <col min="272" max="284" width="8" style="42" customWidth="1"/>
    <col min="285" max="288" width="9.28515625" style="42" customWidth="1"/>
    <col min="289" max="316" width="8.85546875" style="42"/>
    <col min="317" max="317" width="64" style="42" customWidth="1"/>
    <col min="318" max="318" width="97.85546875" style="42" customWidth="1"/>
    <col min="319" max="512" width="8.85546875" style="42"/>
    <col min="513" max="513" width="1.28515625" style="42" customWidth="1"/>
    <col min="514" max="514" width="44.85546875" style="42" customWidth="1"/>
    <col min="515" max="515" width="47.28515625" style="42" customWidth="1"/>
    <col min="516" max="516" width="8.140625" style="42" customWidth="1"/>
    <col min="517" max="517" width="8.28515625" style="42" customWidth="1"/>
    <col min="518" max="518" width="5.42578125" style="42" customWidth="1"/>
    <col min="519" max="519" width="8.5703125" style="42" customWidth="1"/>
    <col min="520" max="520" width="13.7109375" style="42" customWidth="1"/>
    <col min="521" max="521" width="15.7109375" style="42" customWidth="1"/>
    <col min="522" max="522" width="14.7109375" style="42" customWidth="1"/>
    <col min="523" max="523" width="15" style="42" customWidth="1"/>
    <col min="524" max="525" width="14.28515625" style="42" customWidth="1"/>
    <col min="526" max="526" width="0" style="42" hidden="1" customWidth="1"/>
    <col min="527" max="527" width="18.85546875" style="42" customWidth="1"/>
    <col min="528" max="540" width="8" style="42" customWidth="1"/>
    <col min="541" max="544" width="9.28515625" style="42" customWidth="1"/>
    <col min="545" max="572" width="8.85546875" style="42"/>
    <col min="573" max="573" width="64" style="42" customWidth="1"/>
    <col min="574" max="574" width="97.85546875" style="42" customWidth="1"/>
    <col min="575" max="768" width="8.85546875" style="42"/>
    <col min="769" max="769" width="1.28515625" style="42" customWidth="1"/>
    <col min="770" max="770" width="44.85546875" style="42" customWidth="1"/>
    <col min="771" max="771" width="47.28515625" style="42" customWidth="1"/>
    <col min="772" max="772" width="8.140625" style="42" customWidth="1"/>
    <col min="773" max="773" width="8.28515625" style="42" customWidth="1"/>
    <col min="774" max="774" width="5.42578125" style="42" customWidth="1"/>
    <col min="775" max="775" width="8.5703125" style="42" customWidth="1"/>
    <col min="776" max="776" width="13.7109375" style="42" customWidth="1"/>
    <col min="777" max="777" width="15.7109375" style="42" customWidth="1"/>
    <col min="778" max="778" width="14.7109375" style="42" customWidth="1"/>
    <col min="779" max="779" width="15" style="42" customWidth="1"/>
    <col min="780" max="781" width="14.28515625" style="42" customWidth="1"/>
    <col min="782" max="782" width="0" style="42" hidden="1" customWidth="1"/>
    <col min="783" max="783" width="18.85546875" style="42" customWidth="1"/>
    <col min="784" max="796" width="8" style="42" customWidth="1"/>
    <col min="797" max="800" width="9.28515625" style="42" customWidth="1"/>
    <col min="801" max="828" width="8.85546875" style="42"/>
    <col min="829" max="829" width="64" style="42" customWidth="1"/>
    <col min="830" max="830" width="97.85546875" style="42" customWidth="1"/>
    <col min="831" max="1024" width="8.85546875" style="42"/>
    <col min="1025" max="1025" width="1.28515625" style="42" customWidth="1"/>
    <col min="1026" max="1026" width="44.85546875" style="42" customWidth="1"/>
    <col min="1027" max="1027" width="47.28515625" style="42" customWidth="1"/>
    <col min="1028" max="1028" width="8.140625" style="42" customWidth="1"/>
    <col min="1029" max="1029" width="8.28515625" style="42" customWidth="1"/>
    <col min="1030" max="1030" width="5.42578125" style="42" customWidth="1"/>
    <col min="1031" max="1031" width="8.5703125" style="42" customWidth="1"/>
    <col min="1032" max="1032" width="13.7109375" style="42" customWidth="1"/>
    <col min="1033" max="1033" width="15.7109375" style="42" customWidth="1"/>
    <col min="1034" max="1034" width="14.7109375" style="42" customWidth="1"/>
    <col min="1035" max="1035" width="15" style="42" customWidth="1"/>
    <col min="1036" max="1037" width="14.28515625" style="42" customWidth="1"/>
    <col min="1038" max="1038" width="0" style="42" hidden="1" customWidth="1"/>
    <col min="1039" max="1039" width="18.85546875" style="42" customWidth="1"/>
    <col min="1040" max="1052" width="8" style="42" customWidth="1"/>
    <col min="1053" max="1056" width="9.28515625" style="42" customWidth="1"/>
    <col min="1057" max="1084" width="8.85546875" style="42"/>
    <col min="1085" max="1085" width="64" style="42" customWidth="1"/>
    <col min="1086" max="1086" width="97.85546875" style="42" customWidth="1"/>
    <col min="1087" max="1280" width="8.85546875" style="42"/>
    <col min="1281" max="1281" width="1.28515625" style="42" customWidth="1"/>
    <col min="1282" max="1282" width="44.85546875" style="42" customWidth="1"/>
    <col min="1283" max="1283" width="47.28515625" style="42" customWidth="1"/>
    <col min="1284" max="1284" width="8.140625" style="42" customWidth="1"/>
    <col min="1285" max="1285" width="8.28515625" style="42" customWidth="1"/>
    <col min="1286" max="1286" width="5.42578125" style="42" customWidth="1"/>
    <col min="1287" max="1287" width="8.5703125" style="42" customWidth="1"/>
    <col min="1288" max="1288" width="13.7109375" style="42" customWidth="1"/>
    <col min="1289" max="1289" width="15.7109375" style="42" customWidth="1"/>
    <col min="1290" max="1290" width="14.7109375" style="42" customWidth="1"/>
    <col min="1291" max="1291" width="15" style="42" customWidth="1"/>
    <col min="1292" max="1293" width="14.28515625" style="42" customWidth="1"/>
    <col min="1294" max="1294" width="0" style="42" hidden="1" customWidth="1"/>
    <col min="1295" max="1295" width="18.85546875" style="42" customWidth="1"/>
    <col min="1296" max="1308" width="8" style="42" customWidth="1"/>
    <col min="1309" max="1312" width="9.28515625" style="42" customWidth="1"/>
    <col min="1313" max="1340" width="8.85546875" style="42"/>
    <col min="1341" max="1341" width="64" style="42" customWidth="1"/>
    <col min="1342" max="1342" width="97.85546875" style="42" customWidth="1"/>
    <col min="1343" max="1536" width="8.85546875" style="42"/>
    <col min="1537" max="1537" width="1.28515625" style="42" customWidth="1"/>
    <col min="1538" max="1538" width="44.85546875" style="42" customWidth="1"/>
    <col min="1539" max="1539" width="47.28515625" style="42" customWidth="1"/>
    <col min="1540" max="1540" width="8.140625" style="42" customWidth="1"/>
    <col min="1541" max="1541" width="8.28515625" style="42" customWidth="1"/>
    <col min="1542" max="1542" width="5.42578125" style="42" customWidth="1"/>
    <col min="1543" max="1543" width="8.5703125" style="42" customWidth="1"/>
    <col min="1544" max="1544" width="13.7109375" style="42" customWidth="1"/>
    <col min="1545" max="1545" width="15.7109375" style="42" customWidth="1"/>
    <col min="1546" max="1546" width="14.7109375" style="42" customWidth="1"/>
    <col min="1547" max="1547" width="15" style="42" customWidth="1"/>
    <col min="1548" max="1549" width="14.28515625" style="42" customWidth="1"/>
    <col min="1550" max="1550" width="0" style="42" hidden="1" customWidth="1"/>
    <col min="1551" max="1551" width="18.85546875" style="42" customWidth="1"/>
    <col min="1552" max="1564" width="8" style="42" customWidth="1"/>
    <col min="1565" max="1568" width="9.28515625" style="42" customWidth="1"/>
    <col min="1569" max="1596" width="8.85546875" style="42"/>
    <col min="1597" max="1597" width="64" style="42" customWidth="1"/>
    <col min="1598" max="1598" width="97.85546875" style="42" customWidth="1"/>
    <col min="1599" max="1792" width="8.85546875" style="42"/>
    <col min="1793" max="1793" width="1.28515625" style="42" customWidth="1"/>
    <col min="1794" max="1794" width="44.85546875" style="42" customWidth="1"/>
    <col min="1795" max="1795" width="47.28515625" style="42" customWidth="1"/>
    <col min="1796" max="1796" width="8.140625" style="42" customWidth="1"/>
    <col min="1797" max="1797" width="8.28515625" style="42" customWidth="1"/>
    <col min="1798" max="1798" width="5.42578125" style="42" customWidth="1"/>
    <col min="1799" max="1799" width="8.5703125" style="42" customWidth="1"/>
    <col min="1800" max="1800" width="13.7109375" style="42" customWidth="1"/>
    <col min="1801" max="1801" width="15.7109375" style="42" customWidth="1"/>
    <col min="1802" max="1802" width="14.7109375" style="42" customWidth="1"/>
    <col min="1803" max="1803" width="15" style="42" customWidth="1"/>
    <col min="1804" max="1805" width="14.28515625" style="42" customWidth="1"/>
    <col min="1806" max="1806" width="0" style="42" hidden="1" customWidth="1"/>
    <col min="1807" max="1807" width="18.85546875" style="42" customWidth="1"/>
    <col min="1808" max="1820" width="8" style="42" customWidth="1"/>
    <col min="1821" max="1824" width="9.28515625" style="42" customWidth="1"/>
    <col min="1825" max="1852" width="8.85546875" style="42"/>
    <col min="1853" max="1853" width="64" style="42" customWidth="1"/>
    <col min="1854" max="1854" width="97.85546875" style="42" customWidth="1"/>
    <col min="1855" max="2048" width="8.85546875" style="42"/>
    <col min="2049" max="2049" width="1.28515625" style="42" customWidth="1"/>
    <col min="2050" max="2050" width="44.85546875" style="42" customWidth="1"/>
    <col min="2051" max="2051" width="47.28515625" style="42" customWidth="1"/>
    <col min="2052" max="2052" width="8.140625" style="42" customWidth="1"/>
    <col min="2053" max="2053" width="8.28515625" style="42" customWidth="1"/>
    <col min="2054" max="2054" width="5.42578125" style="42" customWidth="1"/>
    <col min="2055" max="2055" width="8.5703125" style="42" customWidth="1"/>
    <col min="2056" max="2056" width="13.7109375" style="42" customWidth="1"/>
    <col min="2057" max="2057" width="15.7109375" style="42" customWidth="1"/>
    <col min="2058" max="2058" width="14.7109375" style="42" customWidth="1"/>
    <col min="2059" max="2059" width="15" style="42" customWidth="1"/>
    <col min="2060" max="2061" width="14.28515625" style="42" customWidth="1"/>
    <col min="2062" max="2062" width="0" style="42" hidden="1" customWidth="1"/>
    <col min="2063" max="2063" width="18.85546875" style="42" customWidth="1"/>
    <col min="2064" max="2076" width="8" style="42" customWidth="1"/>
    <col min="2077" max="2080" width="9.28515625" style="42" customWidth="1"/>
    <col min="2081" max="2108" width="8.85546875" style="42"/>
    <col min="2109" max="2109" width="64" style="42" customWidth="1"/>
    <col min="2110" max="2110" width="97.85546875" style="42" customWidth="1"/>
    <col min="2111" max="2304" width="8.85546875" style="42"/>
    <col min="2305" max="2305" width="1.28515625" style="42" customWidth="1"/>
    <col min="2306" max="2306" width="44.85546875" style="42" customWidth="1"/>
    <col min="2307" max="2307" width="47.28515625" style="42" customWidth="1"/>
    <col min="2308" max="2308" width="8.140625" style="42" customWidth="1"/>
    <col min="2309" max="2309" width="8.28515625" style="42" customWidth="1"/>
    <col min="2310" max="2310" width="5.42578125" style="42" customWidth="1"/>
    <col min="2311" max="2311" width="8.5703125" style="42" customWidth="1"/>
    <col min="2312" max="2312" width="13.7109375" style="42" customWidth="1"/>
    <col min="2313" max="2313" width="15.7109375" style="42" customWidth="1"/>
    <col min="2314" max="2314" width="14.7109375" style="42" customWidth="1"/>
    <col min="2315" max="2315" width="15" style="42" customWidth="1"/>
    <col min="2316" max="2317" width="14.28515625" style="42" customWidth="1"/>
    <col min="2318" max="2318" width="0" style="42" hidden="1" customWidth="1"/>
    <col min="2319" max="2319" width="18.85546875" style="42" customWidth="1"/>
    <col min="2320" max="2332" width="8" style="42" customWidth="1"/>
    <col min="2333" max="2336" width="9.28515625" style="42" customWidth="1"/>
    <col min="2337" max="2364" width="8.85546875" style="42"/>
    <col min="2365" max="2365" width="64" style="42" customWidth="1"/>
    <col min="2366" max="2366" width="97.85546875" style="42" customWidth="1"/>
    <col min="2367" max="2560" width="8.85546875" style="42"/>
    <col min="2561" max="2561" width="1.28515625" style="42" customWidth="1"/>
    <col min="2562" max="2562" width="44.85546875" style="42" customWidth="1"/>
    <col min="2563" max="2563" width="47.28515625" style="42" customWidth="1"/>
    <col min="2564" max="2564" width="8.140625" style="42" customWidth="1"/>
    <col min="2565" max="2565" width="8.28515625" style="42" customWidth="1"/>
    <col min="2566" max="2566" width="5.42578125" style="42" customWidth="1"/>
    <col min="2567" max="2567" width="8.5703125" style="42" customWidth="1"/>
    <col min="2568" max="2568" width="13.7109375" style="42" customWidth="1"/>
    <col min="2569" max="2569" width="15.7109375" style="42" customWidth="1"/>
    <col min="2570" max="2570" width="14.7109375" style="42" customWidth="1"/>
    <col min="2571" max="2571" width="15" style="42" customWidth="1"/>
    <col min="2572" max="2573" width="14.28515625" style="42" customWidth="1"/>
    <col min="2574" max="2574" width="0" style="42" hidden="1" customWidth="1"/>
    <col min="2575" max="2575" width="18.85546875" style="42" customWidth="1"/>
    <col min="2576" max="2588" width="8" style="42" customWidth="1"/>
    <col min="2589" max="2592" width="9.28515625" style="42" customWidth="1"/>
    <col min="2593" max="2620" width="8.85546875" style="42"/>
    <col min="2621" max="2621" width="64" style="42" customWidth="1"/>
    <col min="2622" max="2622" width="97.85546875" style="42" customWidth="1"/>
    <col min="2623" max="2816" width="8.85546875" style="42"/>
    <col min="2817" max="2817" width="1.28515625" style="42" customWidth="1"/>
    <col min="2818" max="2818" width="44.85546875" style="42" customWidth="1"/>
    <col min="2819" max="2819" width="47.28515625" style="42" customWidth="1"/>
    <col min="2820" max="2820" width="8.140625" style="42" customWidth="1"/>
    <col min="2821" max="2821" width="8.28515625" style="42" customWidth="1"/>
    <col min="2822" max="2822" width="5.42578125" style="42" customWidth="1"/>
    <col min="2823" max="2823" width="8.5703125" style="42" customWidth="1"/>
    <col min="2824" max="2824" width="13.7109375" style="42" customWidth="1"/>
    <col min="2825" max="2825" width="15.7109375" style="42" customWidth="1"/>
    <col min="2826" max="2826" width="14.7109375" style="42" customWidth="1"/>
    <col min="2827" max="2827" width="15" style="42" customWidth="1"/>
    <col min="2828" max="2829" width="14.28515625" style="42" customWidth="1"/>
    <col min="2830" max="2830" width="0" style="42" hidden="1" customWidth="1"/>
    <col min="2831" max="2831" width="18.85546875" style="42" customWidth="1"/>
    <col min="2832" max="2844" width="8" style="42" customWidth="1"/>
    <col min="2845" max="2848" width="9.28515625" style="42" customWidth="1"/>
    <col min="2849" max="2876" width="8.85546875" style="42"/>
    <col min="2877" max="2877" width="64" style="42" customWidth="1"/>
    <col min="2878" max="2878" width="97.85546875" style="42" customWidth="1"/>
    <col min="2879" max="3072" width="8.85546875" style="42"/>
    <col min="3073" max="3073" width="1.28515625" style="42" customWidth="1"/>
    <col min="3074" max="3074" width="44.85546875" style="42" customWidth="1"/>
    <col min="3075" max="3075" width="47.28515625" style="42" customWidth="1"/>
    <col min="3076" max="3076" width="8.140625" style="42" customWidth="1"/>
    <col min="3077" max="3077" width="8.28515625" style="42" customWidth="1"/>
    <col min="3078" max="3078" width="5.42578125" style="42" customWidth="1"/>
    <col min="3079" max="3079" width="8.5703125" style="42" customWidth="1"/>
    <col min="3080" max="3080" width="13.7109375" style="42" customWidth="1"/>
    <col min="3081" max="3081" width="15.7109375" style="42" customWidth="1"/>
    <col min="3082" max="3082" width="14.7109375" style="42" customWidth="1"/>
    <col min="3083" max="3083" width="15" style="42" customWidth="1"/>
    <col min="3084" max="3085" width="14.28515625" style="42" customWidth="1"/>
    <col min="3086" max="3086" width="0" style="42" hidden="1" customWidth="1"/>
    <col min="3087" max="3087" width="18.85546875" style="42" customWidth="1"/>
    <col min="3088" max="3100" width="8" style="42" customWidth="1"/>
    <col min="3101" max="3104" width="9.28515625" style="42" customWidth="1"/>
    <col min="3105" max="3132" width="8.85546875" style="42"/>
    <col min="3133" max="3133" width="64" style="42" customWidth="1"/>
    <col min="3134" max="3134" width="97.85546875" style="42" customWidth="1"/>
    <col min="3135" max="3328" width="8.85546875" style="42"/>
    <col min="3329" max="3329" width="1.28515625" style="42" customWidth="1"/>
    <col min="3330" max="3330" width="44.85546875" style="42" customWidth="1"/>
    <col min="3331" max="3331" width="47.28515625" style="42" customWidth="1"/>
    <col min="3332" max="3332" width="8.140625" style="42" customWidth="1"/>
    <col min="3333" max="3333" width="8.28515625" style="42" customWidth="1"/>
    <col min="3334" max="3334" width="5.42578125" style="42" customWidth="1"/>
    <col min="3335" max="3335" width="8.5703125" style="42" customWidth="1"/>
    <col min="3336" max="3336" width="13.7109375" style="42" customWidth="1"/>
    <col min="3337" max="3337" width="15.7109375" style="42" customWidth="1"/>
    <col min="3338" max="3338" width="14.7109375" style="42" customWidth="1"/>
    <col min="3339" max="3339" width="15" style="42" customWidth="1"/>
    <col min="3340" max="3341" width="14.28515625" style="42" customWidth="1"/>
    <col min="3342" max="3342" width="0" style="42" hidden="1" customWidth="1"/>
    <col min="3343" max="3343" width="18.85546875" style="42" customWidth="1"/>
    <col min="3344" max="3356" width="8" style="42" customWidth="1"/>
    <col min="3357" max="3360" width="9.28515625" style="42" customWidth="1"/>
    <col min="3361" max="3388" width="8.85546875" style="42"/>
    <col min="3389" max="3389" width="64" style="42" customWidth="1"/>
    <col min="3390" max="3390" width="97.85546875" style="42" customWidth="1"/>
    <col min="3391" max="3584" width="8.85546875" style="42"/>
    <col min="3585" max="3585" width="1.28515625" style="42" customWidth="1"/>
    <col min="3586" max="3586" width="44.85546875" style="42" customWidth="1"/>
    <col min="3587" max="3587" width="47.28515625" style="42" customWidth="1"/>
    <col min="3588" max="3588" width="8.140625" style="42" customWidth="1"/>
    <col min="3589" max="3589" width="8.28515625" style="42" customWidth="1"/>
    <col min="3590" max="3590" width="5.42578125" style="42" customWidth="1"/>
    <col min="3591" max="3591" width="8.5703125" style="42" customWidth="1"/>
    <col min="3592" max="3592" width="13.7109375" style="42" customWidth="1"/>
    <col min="3593" max="3593" width="15.7109375" style="42" customWidth="1"/>
    <col min="3594" max="3594" width="14.7109375" style="42" customWidth="1"/>
    <col min="3595" max="3595" width="15" style="42" customWidth="1"/>
    <col min="3596" max="3597" width="14.28515625" style="42" customWidth="1"/>
    <col min="3598" max="3598" width="0" style="42" hidden="1" customWidth="1"/>
    <col min="3599" max="3599" width="18.85546875" style="42" customWidth="1"/>
    <col min="3600" max="3612" width="8" style="42" customWidth="1"/>
    <col min="3613" max="3616" width="9.28515625" style="42" customWidth="1"/>
    <col min="3617" max="3644" width="8.85546875" style="42"/>
    <col min="3645" max="3645" width="64" style="42" customWidth="1"/>
    <col min="3646" max="3646" width="97.85546875" style="42" customWidth="1"/>
    <col min="3647" max="3840" width="8.85546875" style="42"/>
    <col min="3841" max="3841" width="1.28515625" style="42" customWidth="1"/>
    <col min="3842" max="3842" width="44.85546875" style="42" customWidth="1"/>
    <col min="3843" max="3843" width="47.28515625" style="42" customWidth="1"/>
    <col min="3844" max="3844" width="8.140625" style="42" customWidth="1"/>
    <col min="3845" max="3845" width="8.28515625" style="42" customWidth="1"/>
    <col min="3846" max="3846" width="5.42578125" style="42" customWidth="1"/>
    <col min="3847" max="3847" width="8.5703125" style="42" customWidth="1"/>
    <col min="3848" max="3848" width="13.7109375" style="42" customWidth="1"/>
    <col min="3849" max="3849" width="15.7109375" style="42" customWidth="1"/>
    <col min="3850" max="3850" width="14.7109375" style="42" customWidth="1"/>
    <col min="3851" max="3851" width="15" style="42" customWidth="1"/>
    <col min="3852" max="3853" width="14.28515625" style="42" customWidth="1"/>
    <col min="3854" max="3854" width="0" style="42" hidden="1" customWidth="1"/>
    <col min="3855" max="3855" width="18.85546875" style="42" customWidth="1"/>
    <col min="3856" max="3868" width="8" style="42" customWidth="1"/>
    <col min="3869" max="3872" width="9.28515625" style="42" customWidth="1"/>
    <col min="3873" max="3900" width="8.85546875" style="42"/>
    <col min="3901" max="3901" width="64" style="42" customWidth="1"/>
    <col min="3902" max="3902" width="97.85546875" style="42" customWidth="1"/>
    <col min="3903" max="4096" width="8.85546875" style="42"/>
    <col min="4097" max="4097" width="1.28515625" style="42" customWidth="1"/>
    <col min="4098" max="4098" width="44.85546875" style="42" customWidth="1"/>
    <col min="4099" max="4099" width="47.28515625" style="42" customWidth="1"/>
    <col min="4100" max="4100" width="8.140625" style="42" customWidth="1"/>
    <col min="4101" max="4101" width="8.28515625" style="42" customWidth="1"/>
    <col min="4102" max="4102" width="5.42578125" style="42" customWidth="1"/>
    <col min="4103" max="4103" width="8.5703125" style="42" customWidth="1"/>
    <col min="4104" max="4104" width="13.7109375" style="42" customWidth="1"/>
    <col min="4105" max="4105" width="15.7109375" style="42" customWidth="1"/>
    <col min="4106" max="4106" width="14.7109375" style="42" customWidth="1"/>
    <col min="4107" max="4107" width="15" style="42" customWidth="1"/>
    <col min="4108" max="4109" width="14.28515625" style="42" customWidth="1"/>
    <col min="4110" max="4110" width="0" style="42" hidden="1" customWidth="1"/>
    <col min="4111" max="4111" width="18.85546875" style="42" customWidth="1"/>
    <col min="4112" max="4124" width="8" style="42" customWidth="1"/>
    <col min="4125" max="4128" width="9.28515625" style="42" customWidth="1"/>
    <col min="4129" max="4156" width="8.85546875" style="42"/>
    <col min="4157" max="4157" width="64" style="42" customWidth="1"/>
    <col min="4158" max="4158" width="97.85546875" style="42" customWidth="1"/>
    <col min="4159" max="4352" width="8.85546875" style="42"/>
    <col min="4353" max="4353" width="1.28515625" style="42" customWidth="1"/>
    <col min="4354" max="4354" width="44.85546875" style="42" customWidth="1"/>
    <col min="4355" max="4355" width="47.28515625" style="42" customWidth="1"/>
    <col min="4356" max="4356" width="8.140625" style="42" customWidth="1"/>
    <col min="4357" max="4357" width="8.28515625" style="42" customWidth="1"/>
    <col min="4358" max="4358" width="5.42578125" style="42" customWidth="1"/>
    <col min="4359" max="4359" width="8.5703125" style="42" customWidth="1"/>
    <col min="4360" max="4360" width="13.7109375" style="42" customWidth="1"/>
    <col min="4361" max="4361" width="15.7109375" style="42" customWidth="1"/>
    <col min="4362" max="4362" width="14.7109375" style="42" customWidth="1"/>
    <col min="4363" max="4363" width="15" style="42" customWidth="1"/>
    <col min="4364" max="4365" width="14.28515625" style="42" customWidth="1"/>
    <col min="4366" max="4366" width="0" style="42" hidden="1" customWidth="1"/>
    <col min="4367" max="4367" width="18.85546875" style="42" customWidth="1"/>
    <col min="4368" max="4380" width="8" style="42" customWidth="1"/>
    <col min="4381" max="4384" width="9.28515625" style="42" customWidth="1"/>
    <col min="4385" max="4412" width="8.85546875" style="42"/>
    <col min="4413" max="4413" width="64" style="42" customWidth="1"/>
    <col min="4414" max="4414" width="97.85546875" style="42" customWidth="1"/>
    <col min="4415" max="4608" width="8.85546875" style="42"/>
    <col min="4609" max="4609" width="1.28515625" style="42" customWidth="1"/>
    <col min="4610" max="4610" width="44.85546875" style="42" customWidth="1"/>
    <col min="4611" max="4611" width="47.28515625" style="42" customWidth="1"/>
    <col min="4612" max="4612" width="8.140625" style="42" customWidth="1"/>
    <col min="4613" max="4613" width="8.28515625" style="42" customWidth="1"/>
    <col min="4614" max="4614" width="5.42578125" style="42" customWidth="1"/>
    <col min="4615" max="4615" width="8.5703125" style="42" customWidth="1"/>
    <col min="4616" max="4616" width="13.7109375" style="42" customWidth="1"/>
    <col min="4617" max="4617" width="15.7109375" style="42" customWidth="1"/>
    <col min="4618" max="4618" width="14.7109375" style="42" customWidth="1"/>
    <col min="4619" max="4619" width="15" style="42" customWidth="1"/>
    <col min="4620" max="4621" width="14.28515625" style="42" customWidth="1"/>
    <col min="4622" max="4622" width="0" style="42" hidden="1" customWidth="1"/>
    <col min="4623" max="4623" width="18.85546875" style="42" customWidth="1"/>
    <col min="4624" max="4636" width="8" style="42" customWidth="1"/>
    <col min="4637" max="4640" width="9.28515625" style="42" customWidth="1"/>
    <col min="4641" max="4668" width="8.85546875" style="42"/>
    <col min="4669" max="4669" width="64" style="42" customWidth="1"/>
    <col min="4670" max="4670" width="97.85546875" style="42" customWidth="1"/>
    <col min="4671" max="4864" width="8.85546875" style="42"/>
    <col min="4865" max="4865" width="1.28515625" style="42" customWidth="1"/>
    <col min="4866" max="4866" width="44.85546875" style="42" customWidth="1"/>
    <col min="4867" max="4867" width="47.28515625" style="42" customWidth="1"/>
    <col min="4868" max="4868" width="8.140625" style="42" customWidth="1"/>
    <col min="4869" max="4869" width="8.28515625" style="42" customWidth="1"/>
    <col min="4870" max="4870" width="5.42578125" style="42" customWidth="1"/>
    <col min="4871" max="4871" width="8.5703125" style="42" customWidth="1"/>
    <col min="4872" max="4872" width="13.7109375" style="42" customWidth="1"/>
    <col min="4873" max="4873" width="15.7109375" style="42" customWidth="1"/>
    <col min="4874" max="4874" width="14.7109375" style="42" customWidth="1"/>
    <col min="4875" max="4875" width="15" style="42" customWidth="1"/>
    <col min="4876" max="4877" width="14.28515625" style="42" customWidth="1"/>
    <col min="4878" max="4878" width="0" style="42" hidden="1" customWidth="1"/>
    <col min="4879" max="4879" width="18.85546875" style="42" customWidth="1"/>
    <col min="4880" max="4892" width="8" style="42" customWidth="1"/>
    <col min="4893" max="4896" width="9.28515625" style="42" customWidth="1"/>
    <col min="4897" max="4924" width="8.85546875" style="42"/>
    <col min="4925" max="4925" width="64" style="42" customWidth="1"/>
    <col min="4926" max="4926" width="97.85546875" style="42" customWidth="1"/>
    <col min="4927" max="5120" width="8.85546875" style="42"/>
    <col min="5121" max="5121" width="1.28515625" style="42" customWidth="1"/>
    <col min="5122" max="5122" width="44.85546875" style="42" customWidth="1"/>
    <col min="5123" max="5123" width="47.28515625" style="42" customWidth="1"/>
    <col min="5124" max="5124" width="8.140625" style="42" customWidth="1"/>
    <col min="5125" max="5125" width="8.28515625" style="42" customWidth="1"/>
    <col min="5126" max="5126" width="5.42578125" style="42" customWidth="1"/>
    <col min="5127" max="5127" width="8.5703125" style="42" customWidth="1"/>
    <col min="5128" max="5128" width="13.7109375" style="42" customWidth="1"/>
    <col min="5129" max="5129" width="15.7109375" style="42" customWidth="1"/>
    <col min="5130" max="5130" width="14.7109375" style="42" customWidth="1"/>
    <col min="5131" max="5131" width="15" style="42" customWidth="1"/>
    <col min="5132" max="5133" width="14.28515625" style="42" customWidth="1"/>
    <col min="5134" max="5134" width="0" style="42" hidden="1" customWidth="1"/>
    <col min="5135" max="5135" width="18.85546875" style="42" customWidth="1"/>
    <col min="5136" max="5148" width="8" style="42" customWidth="1"/>
    <col min="5149" max="5152" width="9.28515625" style="42" customWidth="1"/>
    <col min="5153" max="5180" width="8.85546875" style="42"/>
    <col min="5181" max="5181" width="64" style="42" customWidth="1"/>
    <col min="5182" max="5182" width="97.85546875" style="42" customWidth="1"/>
    <col min="5183" max="5376" width="8.85546875" style="42"/>
    <col min="5377" max="5377" width="1.28515625" style="42" customWidth="1"/>
    <col min="5378" max="5378" width="44.85546875" style="42" customWidth="1"/>
    <col min="5379" max="5379" width="47.28515625" style="42" customWidth="1"/>
    <col min="5380" max="5380" width="8.140625" style="42" customWidth="1"/>
    <col min="5381" max="5381" width="8.28515625" style="42" customWidth="1"/>
    <col min="5382" max="5382" width="5.42578125" style="42" customWidth="1"/>
    <col min="5383" max="5383" width="8.5703125" style="42" customWidth="1"/>
    <col min="5384" max="5384" width="13.7109375" style="42" customWidth="1"/>
    <col min="5385" max="5385" width="15.7109375" style="42" customWidth="1"/>
    <col min="5386" max="5386" width="14.7109375" style="42" customWidth="1"/>
    <col min="5387" max="5387" width="15" style="42" customWidth="1"/>
    <col min="5388" max="5389" width="14.28515625" style="42" customWidth="1"/>
    <col min="5390" max="5390" width="0" style="42" hidden="1" customWidth="1"/>
    <col min="5391" max="5391" width="18.85546875" style="42" customWidth="1"/>
    <col min="5392" max="5404" width="8" style="42" customWidth="1"/>
    <col min="5405" max="5408" width="9.28515625" style="42" customWidth="1"/>
    <col min="5409" max="5436" width="8.85546875" style="42"/>
    <col min="5437" max="5437" width="64" style="42" customWidth="1"/>
    <col min="5438" max="5438" width="97.85546875" style="42" customWidth="1"/>
    <col min="5439" max="5632" width="8.85546875" style="42"/>
    <col min="5633" max="5633" width="1.28515625" style="42" customWidth="1"/>
    <col min="5634" max="5634" width="44.85546875" style="42" customWidth="1"/>
    <col min="5635" max="5635" width="47.28515625" style="42" customWidth="1"/>
    <col min="5636" max="5636" width="8.140625" style="42" customWidth="1"/>
    <col min="5637" max="5637" width="8.28515625" style="42" customWidth="1"/>
    <col min="5638" max="5638" width="5.42578125" style="42" customWidth="1"/>
    <col min="5639" max="5639" width="8.5703125" style="42" customWidth="1"/>
    <col min="5640" max="5640" width="13.7109375" style="42" customWidth="1"/>
    <col min="5641" max="5641" width="15.7109375" style="42" customWidth="1"/>
    <col min="5642" max="5642" width="14.7109375" style="42" customWidth="1"/>
    <col min="5643" max="5643" width="15" style="42" customWidth="1"/>
    <col min="5644" max="5645" width="14.28515625" style="42" customWidth="1"/>
    <col min="5646" max="5646" width="0" style="42" hidden="1" customWidth="1"/>
    <col min="5647" max="5647" width="18.85546875" style="42" customWidth="1"/>
    <col min="5648" max="5660" width="8" style="42" customWidth="1"/>
    <col min="5661" max="5664" width="9.28515625" style="42" customWidth="1"/>
    <col min="5665" max="5692" width="8.85546875" style="42"/>
    <col min="5693" max="5693" width="64" style="42" customWidth="1"/>
    <col min="5694" max="5694" width="97.85546875" style="42" customWidth="1"/>
    <col min="5695" max="5888" width="8.85546875" style="42"/>
    <col min="5889" max="5889" width="1.28515625" style="42" customWidth="1"/>
    <col min="5890" max="5890" width="44.85546875" style="42" customWidth="1"/>
    <col min="5891" max="5891" width="47.28515625" style="42" customWidth="1"/>
    <col min="5892" max="5892" width="8.140625" style="42" customWidth="1"/>
    <col min="5893" max="5893" width="8.28515625" style="42" customWidth="1"/>
    <col min="5894" max="5894" width="5.42578125" style="42" customWidth="1"/>
    <col min="5895" max="5895" width="8.5703125" style="42" customWidth="1"/>
    <col min="5896" max="5896" width="13.7109375" style="42" customWidth="1"/>
    <col min="5897" max="5897" width="15.7109375" style="42" customWidth="1"/>
    <col min="5898" max="5898" width="14.7109375" style="42" customWidth="1"/>
    <col min="5899" max="5899" width="15" style="42" customWidth="1"/>
    <col min="5900" max="5901" width="14.28515625" style="42" customWidth="1"/>
    <col min="5902" max="5902" width="0" style="42" hidden="1" customWidth="1"/>
    <col min="5903" max="5903" width="18.85546875" style="42" customWidth="1"/>
    <col min="5904" max="5916" width="8" style="42" customWidth="1"/>
    <col min="5917" max="5920" width="9.28515625" style="42" customWidth="1"/>
    <col min="5921" max="5948" width="8.85546875" style="42"/>
    <col min="5949" max="5949" width="64" style="42" customWidth="1"/>
    <col min="5950" max="5950" width="97.85546875" style="42" customWidth="1"/>
    <col min="5951" max="6144" width="8.85546875" style="42"/>
    <col min="6145" max="6145" width="1.28515625" style="42" customWidth="1"/>
    <col min="6146" max="6146" width="44.85546875" style="42" customWidth="1"/>
    <col min="6147" max="6147" width="47.28515625" style="42" customWidth="1"/>
    <col min="6148" max="6148" width="8.140625" style="42" customWidth="1"/>
    <col min="6149" max="6149" width="8.28515625" style="42" customWidth="1"/>
    <col min="6150" max="6150" width="5.42578125" style="42" customWidth="1"/>
    <col min="6151" max="6151" width="8.5703125" style="42" customWidth="1"/>
    <col min="6152" max="6152" width="13.7109375" style="42" customWidth="1"/>
    <col min="6153" max="6153" width="15.7109375" style="42" customWidth="1"/>
    <col min="6154" max="6154" width="14.7109375" style="42" customWidth="1"/>
    <col min="6155" max="6155" width="15" style="42" customWidth="1"/>
    <col min="6156" max="6157" width="14.28515625" style="42" customWidth="1"/>
    <col min="6158" max="6158" width="0" style="42" hidden="1" customWidth="1"/>
    <col min="6159" max="6159" width="18.85546875" style="42" customWidth="1"/>
    <col min="6160" max="6172" width="8" style="42" customWidth="1"/>
    <col min="6173" max="6176" width="9.28515625" style="42" customWidth="1"/>
    <col min="6177" max="6204" width="8.85546875" style="42"/>
    <col min="6205" max="6205" width="64" style="42" customWidth="1"/>
    <col min="6206" max="6206" width="97.85546875" style="42" customWidth="1"/>
    <col min="6207" max="6400" width="8.85546875" style="42"/>
    <col min="6401" max="6401" width="1.28515625" style="42" customWidth="1"/>
    <col min="6402" max="6402" width="44.85546875" style="42" customWidth="1"/>
    <col min="6403" max="6403" width="47.28515625" style="42" customWidth="1"/>
    <col min="6404" max="6404" width="8.140625" style="42" customWidth="1"/>
    <col min="6405" max="6405" width="8.28515625" style="42" customWidth="1"/>
    <col min="6406" max="6406" width="5.42578125" style="42" customWidth="1"/>
    <col min="6407" max="6407" width="8.5703125" style="42" customWidth="1"/>
    <col min="6408" max="6408" width="13.7109375" style="42" customWidth="1"/>
    <col min="6409" max="6409" width="15.7109375" style="42" customWidth="1"/>
    <col min="6410" max="6410" width="14.7109375" style="42" customWidth="1"/>
    <col min="6411" max="6411" width="15" style="42" customWidth="1"/>
    <col min="6412" max="6413" width="14.28515625" style="42" customWidth="1"/>
    <col min="6414" max="6414" width="0" style="42" hidden="1" customWidth="1"/>
    <col min="6415" max="6415" width="18.85546875" style="42" customWidth="1"/>
    <col min="6416" max="6428" width="8" style="42" customWidth="1"/>
    <col min="6429" max="6432" width="9.28515625" style="42" customWidth="1"/>
    <col min="6433" max="6460" width="8.85546875" style="42"/>
    <col min="6461" max="6461" width="64" style="42" customWidth="1"/>
    <col min="6462" max="6462" width="97.85546875" style="42" customWidth="1"/>
    <col min="6463" max="6656" width="8.85546875" style="42"/>
    <col min="6657" max="6657" width="1.28515625" style="42" customWidth="1"/>
    <col min="6658" max="6658" width="44.85546875" style="42" customWidth="1"/>
    <col min="6659" max="6659" width="47.28515625" style="42" customWidth="1"/>
    <col min="6660" max="6660" width="8.140625" style="42" customWidth="1"/>
    <col min="6661" max="6661" width="8.28515625" style="42" customWidth="1"/>
    <col min="6662" max="6662" width="5.42578125" style="42" customWidth="1"/>
    <col min="6663" max="6663" width="8.5703125" style="42" customWidth="1"/>
    <col min="6664" max="6664" width="13.7109375" style="42" customWidth="1"/>
    <col min="6665" max="6665" width="15.7109375" style="42" customWidth="1"/>
    <col min="6666" max="6666" width="14.7109375" style="42" customWidth="1"/>
    <col min="6667" max="6667" width="15" style="42" customWidth="1"/>
    <col min="6668" max="6669" width="14.28515625" style="42" customWidth="1"/>
    <col min="6670" max="6670" width="0" style="42" hidden="1" customWidth="1"/>
    <col min="6671" max="6671" width="18.85546875" style="42" customWidth="1"/>
    <col min="6672" max="6684" width="8" style="42" customWidth="1"/>
    <col min="6685" max="6688" width="9.28515625" style="42" customWidth="1"/>
    <col min="6689" max="6716" width="8.85546875" style="42"/>
    <col min="6717" max="6717" width="64" style="42" customWidth="1"/>
    <col min="6718" max="6718" width="97.85546875" style="42" customWidth="1"/>
    <col min="6719" max="6912" width="8.85546875" style="42"/>
    <col min="6913" max="6913" width="1.28515625" style="42" customWidth="1"/>
    <col min="6914" max="6914" width="44.85546875" style="42" customWidth="1"/>
    <col min="6915" max="6915" width="47.28515625" style="42" customWidth="1"/>
    <col min="6916" max="6916" width="8.140625" style="42" customWidth="1"/>
    <col min="6917" max="6917" width="8.28515625" style="42" customWidth="1"/>
    <col min="6918" max="6918" width="5.42578125" style="42" customWidth="1"/>
    <col min="6919" max="6919" width="8.5703125" style="42" customWidth="1"/>
    <col min="6920" max="6920" width="13.7109375" style="42" customWidth="1"/>
    <col min="6921" max="6921" width="15.7109375" style="42" customWidth="1"/>
    <col min="6922" max="6922" width="14.7109375" style="42" customWidth="1"/>
    <col min="6923" max="6923" width="15" style="42" customWidth="1"/>
    <col min="6924" max="6925" width="14.28515625" style="42" customWidth="1"/>
    <col min="6926" max="6926" width="0" style="42" hidden="1" customWidth="1"/>
    <col min="6927" max="6927" width="18.85546875" style="42" customWidth="1"/>
    <col min="6928" max="6940" width="8" style="42" customWidth="1"/>
    <col min="6941" max="6944" width="9.28515625" style="42" customWidth="1"/>
    <col min="6945" max="6972" width="8.85546875" style="42"/>
    <col min="6973" max="6973" width="64" style="42" customWidth="1"/>
    <col min="6974" max="6974" width="97.85546875" style="42" customWidth="1"/>
    <col min="6975" max="7168" width="8.85546875" style="42"/>
    <col min="7169" max="7169" width="1.28515625" style="42" customWidth="1"/>
    <col min="7170" max="7170" width="44.85546875" style="42" customWidth="1"/>
    <col min="7171" max="7171" width="47.28515625" style="42" customWidth="1"/>
    <col min="7172" max="7172" width="8.140625" style="42" customWidth="1"/>
    <col min="7173" max="7173" width="8.28515625" style="42" customWidth="1"/>
    <col min="7174" max="7174" width="5.42578125" style="42" customWidth="1"/>
    <col min="7175" max="7175" width="8.5703125" style="42" customWidth="1"/>
    <col min="7176" max="7176" width="13.7109375" style="42" customWidth="1"/>
    <col min="7177" max="7177" width="15.7109375" style="42" customWidth="1"/>
    <col min="7178" max="7178" width="14.7109375" style="42" customWidth="1"/>
    <col min="7179" max="7179" width="15" style="42" customWidth="1"/>
    <col min="7180" max="7181" width="14.28515625" style="42" customWidth="1"/>
    <col min="7182" max="7182" width="0" style="42" hidden="1" customWidth="1"/>
    <col min="7183" max="7183" width="18.85546875" style="42" customWidth="1"/>
    <col min="7184" max="7196" width="8" style="42" customWidth="1"/>
    <col min="7197" max="7200" width="9.28515625" style="42" customWidth="1"/>
    <col min="7201" max="7228" width="8.85546875" style="42"/>
    <col min="7229" max="7229" width="64" style="42" customWidth="1"/>
    <col min="7230" max="7230" width="97.85546875" style="42" customWidth="1"/>
    <col min="7231" max="7424" width="8.85546875" style="42"/>
    <col min="7425" max="7425" width="1.28515625" style="42" customWidth="1"/>
    <col min="7426" max="7426" width="44.85546875" style="42" customWidth="1"/>
    <col min="7427" max="7427" width="47.28515625" style="42" customWidth="1"/>
    <col min="7428" max="7428" width="8.140625" style="42" customWidth="1"/>
    <col min="7429" max="7429" width="8.28515625" style="42" customWidth="1"/>
    <col min="7430" max="7430" width="5.42578125" style="42" customWidth="1"/>
    <col min="7431" max="7431" width="8.5703125" style="42" customWidth="1"/>
    <col min="7432" max="7432" width="13.7109375" style="42" customWidth="1"/>
    <col min="7433" max="7433" width="15.7109375" style="42" customWidth="1"/>
    <col min="7434" max="7434" width="14.7109375" style="42" customWidth="1"/>
    <col min="7435" max="7435" width="15" style="42" customWidth="1"/>
    <col min="7436" max="7437" width="14.28515625" style="42" customWidth="1"/>
    <col min="7438" max="7438" width="0" style="42" hidden="1" customWidth="1"/>
    <col min="7439" max="7439" width="18.85546875" style="42" customWidth="1"/>
    <col min="7440" max="7452" width="8" style="42" customWidth="1"/>
    <col min="7453" max="7456" width="9.28515625" style="42" customWidth="1"/>
    <col min="7457" max="7484" width="8.85546875" style="42"/>
    <col min="7485" max="7485" width="64" style="42" customWidth="1"/>
    <col min="7486" max="7486" width="97.85546875" style="42" customWidth="1"/>
    <col min="7487" max="7680" width="8.85546875" style="42"/>
    <col min="7681" max="7681" width="1.28515625" style="42" customWidth="1"/>
    <col min="7682" max="7682" width="44.85546875" style="42" customWidth="1"/>
    <col min="7683" max="7683" width="47.28515625" style="42" customWidth="1"/>
    <col min="7684" max="7684" width="8.140625" style="42" customWidth="1"/>
    <col min="7685" max="7685" width="8.28515625" style="42" customWidth="1"/>
    <col min="7686" max="7686" width="5.42578125" style="42" customWidth="1"/>
    <col min="7687" max="7687" width="8.5703125" style="42" customWidth="1"/>
    <col min="7688" max="7688" width="13.7109375" style="42" customWidth="1"/>
    <col min="7689" max="7689" width="15.7109375" style="42" customWidth="1"/>
    <col min="7690" max="7690" width="14.7109375" style="42" customWidth="1"/>
    <col min="7691" max="7691" width="15" style="42" customWidth="1"/>
    <col min="7692" max="7693" width="14.28515625" style="42" customWidth="1"/>
    <col min="7694" max="7694" width="0" style="42" hidden="1" customWidth="1"/>
    <col min="7695" max="7695" width="18.85546875" style="42" customWidth="1"/>
    <col min="7696" max="7708" width="8" style="42" customWidth="1"/>
    <col min="7709" max="7712" width="9.28515625" style="42" customWidth="1"/>
    <col min="7713" max="7740" width="8.85546875" style="42"/>
    <col min="7741" max="7741" width="64" style="42" customWidth="1"/>
    <col min="7742" max="7742" width="97.85546875" style="42" customWidth="1"/>
    <col min="7743" max="7936" width="8.85546875" style="42"/>
    <col min="7937" max="7937" width="1.28515625" style="42" customWidth="1"/>
    <col min="7938" max="7938" width="44.85546875" style="42" customWidth="1"/>
    <col min="7939" max="7939" width="47.28515625" style="42" customWidth="1"/>
    <col min="7940" max="7940" width="8.140625" style="42" customWidth="1"/>
    <col min="7941" max="7941" width="8.28515625" style="42" customWidth="1"/>
    <col min="7942" max="7942" width="5.42578125" style="42" customWidth="1"/>
    <col min="7943" max="7943" width="8.5703125" style="42" customWidth="1"/>
    <col min="7944" max="7944" width="13.7109375" style="42" customWidth="1"/>
    <col min="7945" max="7945" width="15.7109375" style="42" customWidth="1"/>
    <col min="7946" max="7946" width="14.7109375" style="42" customWidth="1"/>
    <col min="7947" max="7947" width="15" style="42" customWidth="1"/>
    <col min="7948" max="7949" width="14.28515625" style="42" customWidth="1"/>
    <col min="7950" max="7950" width="0" style="42" hidden="1" customWidth="1"/>
    <col min="7951" max="7951" width="18.85546875" style="42" customWidth="1"/>
    <col min="7952" max="7964" width="8" style="42" customWidth="1"/>
    <col min="7965" max="7968" width="9.28515625" style="42" customWidth="1"/>
    <col min="7969" max="7996" width="8.85546875" style="42"/>
    <col min="7997" max="7997" width="64" style="42" customWidth="1"/>
    <col min="7998" max="7998" width="97.85546875" style="42" customWidth="1"/>
    <col min="7999" max="8192" width="8.85546875" style="42"/>
    <col min="8193" max="8193" width="1.28515625" style="42" customWidth="1"/>
    <col min="8194" max="8194" width="44.85546875" style="42" customWidth="1"/>
    <col min="8195" max="8195" width="47.28515625" style="42" customWidth="1"/>
    <col min="8196" max="8196" width="8.140625" style="42" customWidth="1"/>
    <col min="8197" max="8197" width="8.28515625" style="42" customWidth="1"/>
    <col min="8198" max="8198" width="5.42578125" style="42" customWidth="1"/>
    <col min="8199" max="8199" width="8.5703125" style="42" customWidth="1"/>
    <col min="8200" max="8200" width="13.7109375" style="42" customWidth="1"/>
    <col min="8201" max="8201" width="15.7109375" style="42" customWidth="1"/>
    <col min="8202" max="8202" width="14.7109375" style="42" customWidth="1"/>
    <col min="8203" max="8203" width="15" style="42" customWidth="1"/>
    <col min="8204" max="8205" width="14.28515625" style="42" customWidth="1"/>
    <col min="8206" max="8206" width="0" style="42" hidden="1" customWidth="1"/>
    <col min="8207" max="8207" width="18.85546875" style="42" customWidth="1"/>
    <col min="8208" max="8220" width="8" style="42" customWidth="1"/>
    <col min="8221" max="8224" width="9.28515625" style="42" customWidth="1"/>
    <col min="8225" max="8252" width="8.85546875" style="42"/>
    <col min="8253" max="8253" width="64" style="42" customWidth="1"/>
    <col min="8254" max="8254" width="97.85546875" style="42" customWidth="1"/>
    <col min="8255" max="8448" width="8.85546875" style="42"/>
    <col min="8449" max="8449" width="1.28515625" style="42" customWidth="1"/>
    <col min="8450" max="8450" width="44.85546875" style="42" customWidth="1"/>
    <col min="8451" max="8451" width="47.28515625" style="42" customWidth="1"/>
    <col min="8452" max="8452" width="8.140625" style="42" customWidth="1"/>
    <col min="8453" max="8453" width="8.28515625" style="42" customWidth="1"/>
    <col min="8454" max="8454" width="5.42578125" style="42" customWidth="1"/>
    <col min="8455" max="8455" width="8.5703125" style="42" customWidth="1"/>
    <col min="8456" max="8456" width="13.7109375" style="42" customWidth="1"/>
    <col min="8457" max="8457" width="15.7109375" style="42" customWidth="1"/>
    <col min="8458" max="8458" width="14.7109375" style="42" customWidth="1"/>
    <col min="8459" max="8459" width="15" style="42" customWidth="1"/>
    <col min="8460" max="8461" width="14.28515625" style="42" customWidth="1"/>
    <col min="8462" max="8462" width="0" style="42" hidden="1" customWidth="1"/>
    <col min="8463" max="8463" width="18.85546875" style="42" customWidth="1"/>
    <col min="8464" max="8476" width="8" style="42" customWidth="1"/>
    <col min="8477" max="8480" width="9.28515625" style="42" customWidth="1"/>
    <col min="8481" max="8508" width="8.85546875" style="42"/>
    <col min="8509" max="8509" width="64" style="42" customWidth="1"/>
    <col min="8510" max="8510" width="97.85546875" style="42" customWidth="1"/>
    <col min="8511" max="8704" width="8.85546875" style="42"/>
    <col min="8705" max="8705" width="1.28515625" style="42" customWidth="1"/>
    <col min="8706" max="8706" width="44.85546875" style="42" customWidth="1"/>
    <col min="8707" max="8707" width="47.28515625" style="42" customWidth="1"/>
    <col min="8708" max="8708" width="8.140625" style="42" customWidth="1"/>
    <col min="8709" max="8709" width="8.28515625" style="42" customWidth="1"/>
    <col min="8710" max="8710" width="5.42578125" style="42" customWidth="1"/>
    <col min="8711" max="8711" width="8.5703125" style="42" customWidth="1"/>
    <col min="8712" max="8712" width="13.7109375" style="42" customWidth="1"/>
    <col min="8713" max="8713" width="15.7109375" style="42" customWidth="1"/>
    <col min="8714" max="8714" width="14.7109375" style="42" customWidth="1"/>
    <col min="8715" max="8715" width="15" style="42" customWidth="1"/>
    <col min="8716" max="8717" width="14.28515625" style="42" customWidth="1"/>
    <col min="8718" max="8718" width="0" style="42" hidden="1" customWidth="1"/>
    <col min="8719" max="8719" width="18.85546875" style="42" customWidth="1"/>
    <col min="8720" max="8732" width="8" style="42" customWidth="1"/>
    <col min="8733" max="8736" width="9.28515625" style="42" customWidth="1"/>
    <col min="8737" max="8764" width="8.85546875" style="42"/>
    <col min="8765" max="8765" width="64" style="42" customWidth="1"/>
    <col min="8766" max="8766" width="97.85546875" style="42" customWidth="1"/>
    <col min="8767" max="8960" width="8.85546875" style="42"/>
    <col min="8961" max="8961" width="1.28515625" style="42" customWidth="1"/>
    <col min="8962" max="8962" width="44.85546875" style="42" customWidth="1"/>
    <col min="8963" max="8963" width="47.28515625" style="42" customWidth="1"/>
    <col min="8964" max="8964" width="8.140625" style="42" customWidth="1"/>
    <col min="8965" max="8965" width="8.28515625" style="42" customWidth="1"/>
    <col min="8966" max="8966" width="5.42578125" style="42" customWidth="1"/>
    <col min="8967" max="8967" width="8.5703125" style="42" customWidth="1"/>
    <col min="8968" max="8968" width="13.7109375" style="42" customWidth="1"/>
    <col min="8969" max="8969" width="15.7109375" style="42" customWidth="1"/>
    <col min="8970" max="8970" width="14.7109375" style="42" customWidth="1"/>
    <col min="8971" max="8971" width="15" style="42" customWidth="1"/>
    <col min="8972" max="8973" width="14.28515625" style="42" customWidth="1"/>
    <col min="8974" max="8974" width="0" style="42" hidden="1" customWidth="1"/>
    <col min="8975" max="8975" width="18.85546875" style="42" customWidth="1"/>
    <col min="8976" max="8988" width="8" style="42" customWidth="1"/>
    <col min="8989" max="8992" width="9.28515625" style="42" customWidth="1"/>
    <col min="8993" max="9020" width="8.85546875" style="42"/>
    <col min="9021" max="9021" width="64" style="42" customWidth="1"/>
    <col min="9022" max="9022" width="97.85546875" style="42" customWidth="1"/>
    <col min="9023" max="9216" width="8.85546875" style="42"/>
    <col min="9217" max="9217" width="1.28515625" style="42" customWidth="1"/>
    <col min="9218" max="9218" width="44.85546875" style="42" customWidth="1"/>
    <col min="9219" max="9219" width="47.28515625" style="42" customWidth="1"/>
    <col min="9220" max="9220" width="8.140625" style="42" customWidth="1"/>
    <col min="9221" max="9221" width="8.28515625" style="42" customWidth="1"/>
    <col min="9222" max="9222" width="5.42578125" style="42" customWidth="1"/>
    <col min="9223" max="9223" width="8.5703125" style="42" customWidth="1"/>
    <col min="9224" max="9224" width="13.7109375" style="42" customWidth="1"/>
    <col min="9225" max="9225" width="15.7109375" style="42" customWidth="1"/>
    <col min="9226" max="9226" width="14.7109375" style="42" customWidth="1"/>
    <col min="9227" max="9227" width="15" style="42" customWidth="1"/>
    <col min="9228" max="9229" width="14.28515625" style="42" customWidth="1"/>
    <col min="9230" max="9230" width="0" style="42" hidden="1" customWidth="1"/>
    <col min="9231" max="9231" width="18.85546875" style="42" customWidth="1"/>
    <col min="9232" max="9244" width="8" style="42" customWidth="1"/>
    <col min="9245" max="9248" width="9.28515625" style="42" customWidth="1"/>
    <col min="9249" max="9276" width="8.85546875" style="42"/>
    <col min="9277" max="9277" width="64" style="42" customWidth="1"/>
    <col min="9278" max="9278" width="97.85546875" style="42" customWidth="1"/>
    <col min="9279" max="9472" width="8.85546875" style="42"/>
    <col min="9473" max="9473" width="1.28515625" style="42" customWidth="1"/>
    <col min="9474" max="9474" width="44.85546875" style="42" customWidth="1"/>
    <col min="9475" max="9475" width="47.28515625" style="42" customWidth="1"/>
    <col min="9476" max="9476" width="8.140625" style="42" customWidth="1"/>
    <col min="9477" max="9477" width="8.28515625" style="42" customWidth="1"/>
    <col min="9478" max="9478" width="5.42578125" style="42" customWidth="1"/>
    <col min="9479" max="9479" width="8.5703125" style="42" customWidth="1"/>
    <col min="9480" max="9480" width="13.7109375" style="42" customWidth="1"/>
    <col min="9481" max="9481" width="15.7109375" style="42" customWidth="1"/>
    <col min="9482" max="9482" width="14.7109375" style="42" customWidth="1"/>
    <col min="9483" max="9483" width="15" style="42" customWidth="1"/>
    <col min="9484" max="9485" width="14.28515625" style="42" customWidth="1"/>
    <col min="9486" max="9486" width="0" style="42" hidden="1" customWidth="1"/>
    <col min="9487" max="9487" width="18.85546875" style="42" customWidth="1"/>
    <col min="9488" max="9500" width="8" style="42" customWidth="1"/>
    <col min="9501" max="9504" width="9.28515625" style="42" customWidth="1"/>
    <col min="9505" max="9532" width="8.85546875" style="42"/>
    <col min="9533" max="9533" width="64" style="42" customWidth="1"/>
    <col min="9534" max="9534" width="97.85546875" style="42" customWidth="1"/>
    <col min="9535" max="9728" width="8.85546875" style="42"/>
    <col min="9729" max="9729" width="1.28515625" style="42" customWidth="1"/>
    <col min="9730" max="9730" width="44.85546875" style="42" customWidth="1"/>
    <col min="9731" max="9731" width="47.28515625" style="42" customWidth="1"/>
    <col min="9732" max="9732" width="8.140625" style="42" customWidth="1"/>
    <col min="9733" max="9733" width="8.28515625" style="42" customWidth="1"/>
    <col min="9734" max="9734" width="5.42578125" style="42" customWidth="1"/>
    <col min="9735" max="9735" width="8.5703125" style="42" customWidth="1"/>
    <col min="9736" max="9736" width="13.7109375" style="42" customWidth="1"/>
    <col min="9737" max="9737" width="15.7109375" style="42" customWidth="1"/>
    <col min="9738" max="9738" width="14.7109375" style="42" customWidth="1"/>
    <col min="9739" max="9739" width="15" style="42" customWidth="1"/>
    <col min="9740" max="9741" width="14.28515625" style="42" customWidth="1"/>
    <col min="9742" max="9742" width="0" style="42" hidden="1" customWidth="1"/>
    <col min="9743" max="9743" width="18.85546875" style="42" customWidth="1"/>
    <col min="9744" max="9756" width="8" style="42" customWidth="1"/>
    <col min="9757" max="9760" width="9.28515625" style="42" customWidth="1"/>
    <col min="9761" max="9788" width="8.85546875" style="42"/>
    <col min="9789" max="9789" width="64" style="42" customWidth="1"/>
    <col min="9790" max="9790" width="97.85546875" style="42" customWidth="1"/>
    <col min="9791" max="9984" width="8.85546875" style="42"/>
    <col min="9985" max="9985" width="1.28515625" style="42" customWidth="1"/>
    <col min="9986" max="9986" width="44.85546875" style="42" customWidth="1"/>
    <col min="9987" max="9987" width="47.28515625" style="42" customWidth="1"/>
    <col min="9988" max="9988" width="8.140625" style="42" customWidth="1"/>
    <col min="9989" max="9989" width="8.28515625" style="42" customWidth="1"/>
    <col min="9990" max="9990" width="5.42578125" style="42" customWidth="1"/>
    <col min="9991" max="9991" width="8.5703125" style="42" customWidth="1"/>
    <col min="9992" max="9992" width="13.7109375" style="42" customWidth="1"/>
    <col min="9993" max="9993" width="15.7109375" style="42" customWidth="1"/>
    <col min="9994" max="9994" width="14.7109375" style="42" customWidth="1"/>
    <col min="9995" max="9995" width="15" style="42" customWidth="1"/>
    <col min="9996" max="9997" width="14.28515625" style="42" customWidth="1"/>
    <col min="9998" max="9998" width="0" style="42" hidden="1" customWidth="1"/>
    <col min="9999" max="9999" width="18.85546875" style="42" customWidth="1"/>
    <col min="10000" max="10012" width="8" style="42" customWidth="1"/>
    <col min="10013" max="10016" width="9.28515625" style="42" customWidth="1"/>
    <col min="10017" max="10044" width="8.85546875" style="42"/>
    <col min="10045" max="10045" width="64" style="42" customWidth="1"/>
    <col min="10046" max="10046" width="97.85546875" style="42" customWidth="1"/>
    <col min="10047" max="10240" width="8.85546875" style="42"/>
    <col min="10241" max="10241" width="1.28515625" style="42" customWidth="1"/>
    <col min="10242" max="10242" width="44.85546875" style="42" customWidth="1"/>
    <col min="10243" max="10243" width="47.28515625" style="42" customWidth="1"/>
    <col min="10244" max="10244" width="8.140625" style="42" customWidth="1"/>
    <col min="10245" max="10245" width="8.28515625" style="42" customWidth="1"/>
    <col min="10246" max="10246" width="5.42578125" style="42" customWidth="1"/>
    <col min="10247" max="10247" width="8.5703125" style="42" customWidth="1"/>
    <col min="10248" max="10248" width="13.7109375" style="42" customWidth="1"/>
    <col min="10249" max="10249" width="15.7109375" style="42" customWidth="1"/>
    <col min="10250" max="10250" width="14.7109375" style="42" customWidth="1"/>
    <col min="10251" max="10251" width="15" style="42" customWidth="1"/>
    <col min="10252" max="10253" width="14.28515625" style="42" customWidth="1"/>
    <col min="10254" max="10254" width="0" style="42" hidden="1" customWidth="1"/>
    <col min="10255" max="10255" width="18.85546875" style="42" customWidth="1"/>
    <col min="10256" max="10268" width="8" style="42" customWidth="1"/>
    <col min="10269" max="10272" width="9.28515625" style="42" customWidth="1"/>
    <col min="10273" max="10300" width="8.85546875" style="42"/>
    <col min="10301" max="10301" width="64" style="42" customWidth="1"/>
    <col min="10302" max="10302" width="97.85546875" style="42" customWidth="1"/>
    <col min="10303" max="10496" width="8.85546875" style="42"/>
    <col min="10497" max="10497" width="1.28515625" style="42" customWidth="1"/>
    <col min="10498" max="10498" width="44.85546875" style="42" customWidth="1"/>
    <col min="10499" max="10499" width="47.28515625" style="42" customWidth="1"/>
    <col min="10500" max="10500" width="8.140625" style="42" customWidth="1"/>
    <col min="10501" max="10501" width="8.28515625" style="42" customWidth="1"/>
    <col min="10502" max="10502" width="5.42578125" style="42" customWidth="1"/>
    <col min="10503" max="10503" width="8.5703125" style="42" customWidth="1"/>
    <col min="10504" max="10504" width="13.7109375" style="42" customWidth="1"/>
    <col min="10505" max="10505" width="15.7109375" style="42" customWidth="1"/>
    <col min="10506" max="10506" width="14.7109375" style="42" customWidth="1"/>
    <col min="10507" max="10507" width="15" style="42" customWidth="1"/>
    <col min="10508" max="10509" width="14.28515625" style="42" customWidth="1"/>
    <col min="10510" max="10510" width="0" style="42" hidden="1" customWidth="1"/>
    <col min="10511" max="10511" width="18.85546875" style="42" customWidth="1"/>
    <col min="10512" max="10524" width="8" style="42" customWidth="1"/>
    <col min="10525" max="10528" width="9.28515625" style="42" customWidth="1"/>
    <col min="10529" max="10556" width="8.85546875" style="42"/>
    <col min="10557" max="10557" width="64" style="42" customWidth="1"/>
    <col min="10558" max="10558" width="97.85546875" style="42" customWidth="1"/>
    <col min="10559" max="10752" width="8.85546875" style="42"/>
    <col min="10753" max="10753" width="1.28515625" style="42" customWidth="1"/>
    <col min="10754" max="10754" width="44.85546875" style="42" customWidth="1"/>
    <col min="10755" max="10755" width="47.28515625" style="42" customWidth="1"/>
    <col min="10756" max="10756" width="8.140625" style="42" customWidth="1"/>
    <col min="10757" max="10757" width="8.28515625" style="42" customWidth="1"/>
    <col min="10758" max="10758" width="5.42578125" style="42" customWidth="1"/>
    <col min="10759" max="10759" width="8.5703125" style="42" customWidth="1"/>
    <col min="10760" max="10760" width="13.7109375" style="42" customWidth="1"/>
    <col min="10761" max="10761" width="15.7109375" style="42" customWidth="1"/>
    <col min="10762" max="10762" width="14.7109375" style="42" customWidth="1"/>
    <col min="10763" max="10763" width="15" style="42" customWidth="1"/>
    <col min="10764" max="10765" width="14.28515625" style="42" customWidth="1"/>
    <col min="10766" max="10766" width="0" style="42" hidden="1" customWidth="1"/>
    <col min="10767" max="10767" width="18.85546875" style="42" customWidth="1"/>
    <col min="10768" max="10780" width="8" style="42" customWidth="1"/>
    <col min="10781" max="10784" width="9.28515625" style="42" customWidth="1"/>
    <col min="10785" max="10812" width="8.85546875" style="42"/>
    <col min="10813" max="10813" width="64" style="42" customWidth="1"/>
    <col min="10814" max="10814" width="97.85546875" style="42" customWidth="1"/>
    <col min="10815" max="11008" width="8.85546875" style="42"/>
    <col min="11009" max="11009" width="1.28515625" style="42" customWidth="1"/>
    <col min="11010" max="11010" width="44.85546875" style="42" customWidth="1"/>
    <col min="11011" max="11011" width="47.28515625" style="42" customWidth="1"/>
    <col min="11012" max="11012" width="8.140625" style="42" customWidth="1"/>
    <col min="11013" max="11013" width="8.28515625" style="42" customWidth="1"/>
    <col min="11014" max="11014" width="5.42578125" style="42" customWidth="1"/>
    <col min="11015" max="11015" width="8.5703125" style="42" customWidth="1"/>
    <col min="11016" max="11016" width="13.7109375" style="42" customWidth="1"/>
    <col min="11017" max="11017" width="15.7109375" style="42" customWidth="1"/>
    <col min="11018" max="11018" width="14.7109375" style="42" customWidth="1"/>
    <col min="11019" max="11019" width="15" style="42" customWidth="1"/>
    <col min="11020" max="11021" width="14.28515625" style="42" customWidth="1"/>
    <col min="11022" max="11022" width="0" style="42" hidden="1" customWidth="1"/>
    <col min="11023" max="11023" width="18.85546875" style="42" customWidth="1"/>
    <col min="11024" max="11036" width="8" style="42" customWidth="1"/>
    <col min="11037" max="11040" width="9.28515625" style="42" customWidth="1"/>
    <col min="11041" max="11068" width="8.85546875" style="42"/>
    <col min="11069" max="11069" width="64" style="42" customWidth="1"/>
    <col min="11070" max="11070" width="97.85546875" style="42" customWidth="1"/>
    <col min="11071" max="11264" width="8.85546875" style="42"/>
    <col min="11265" max="11265" width="1.28515625" style="42" customWidth="1"/>
    <col min="11266" max="11266" width="44.85546875" style="42" customWidth="1"/>
    <col min="11267" max="11267" width="47.28515625" style="42" customWidth="1"/>
    <col min="11268" max="11268" width="8.140625" style="42" customWidth="1"/>
    <col min="11269" max="11269" width="8.28515625" style="42" customWidth="1"/>
    <col min="11270" max="11270" width="5.42578125" style="42" customWidth="1"/>
    <col min="11271" max="11271" width="8.5703125" style="42" customWidth="1"/>
    <col min="11272" max="11272" width="13.7109375" style="42" customWidth="1"/>
    <col min="11273" max="11273" width="15.7109375" style="42" customWidth="1"/>
    <col min="11274" max="11274" width="14.7109375" style="42" customWidth="1"/>
    <col min="11275" max="11275" width="15" style="42" customWidth="1"/>
    <col min="11276" max="11277" width="14.28515625" style="42" customWidth="1"/>
    <col min="11278" max="11278" width="0" style="42" hidden="1" customWidth="1"/>
    <col min="11279" max="11279" width="18.85546875" style="42" customWidth="1"/>
    <col min="11280" max="11292" width="8" style="42" customWidth="1"/>
    <col min="11293" max="11296" width="9.28515625" style="42" customWidth="1"/>
    <col min="11297" max="11324" width="8.85546875" style="42"/>
    <col min="11325" max="11325" width="64" style="42" customWidth="1"/>
    <col min="11326" max="11326" width="97.85546875" style="42" customWidth="1"/>
    <col min="11327" max="11520" width="8.85546875" style="42"/>
    <col min="11521" max="11521" width="1.28515625" style="42" customWidth="1"/>
    <col min="11522" max="11522" width="44.85546875" style="42" customWidth="1"/>
    <col min="11523" max="11523" width="47.28515625" style="42" customWidth="1"/>
    <col min="11524" max="11524" width="8.140625" style="42" customWidth="1"/>
    <col min="11525" max="11525" width="8.28515625" style="42" customWidth="1"/>
    <col min="11526" max="11526" width="5.42578125" style="42" customWidth="1"/>
    <col min="11527" max="11527" width="8.5703125" style="42" customWidth="1"/>
    <col min="11528" max="11528" width="13.7109375" style="42" customWidth="1"/>
    <col min="11529" max="11529" width="15.7109375" style="42" customWidth="1"/>
    <col min="11530" max="11530" width="14.7109375" style="42" customWidth="1"/>
    <col min="11531" max="11531" width="15" style="42" customWidth="1"/>
    <col min="11532" max="11533" width="14.28515625" style="42" customWidth="1"/>
    <col min="11534" max="11534" width="0" style="42" hidden="1" customWidth="1"/>
    <col min="11535" max="11535" width="18.85546875" style="42" customWidth="1"/>
    <col min="11536" max="11548" width="8" style="42" customWidth="1"/>
    <col min="11549" max="11552" width="9.28515625" style="42" customWidth="1"/>
    <col min="11553" max="11580" width="8.85546875" style="42"/>
    <col min="11581" max="11581" width="64" style="42" customWidth="1"/>
    <col min="11582" max="11582" width="97.85546875" style="42" customWidth="1"/>
    <col min="11583" max="11776" width="8.85546875" style="42"/>
    <col min="11777" max="11777" width="1.28515625" style="42" customWidth="1"/>
    <col min="11778" max="11778" width="44.85546875" style="42" customWidth="1"/>
    <col min="11779" max="11779" width="47.28515625" style="42" customWidth="1"/>
    <col min="11780" max="11780" width="8.140625" style="42" customWidth="1"/>
    <col min="11781" max="11781" width="8.28515625" style="42" customWidth="1"/>
    <col min="11782" max="11782" width="5.42578125" style="42" customWidth="1"/>
    <col min="11783" max="11783" width="8.5703125" style="42" customWidth="1"/>
    <col min="11784" max="11784" width="13.7109375" style="42" customWidth="1"/>
    <col min="11785" max="11785" width="15.7109375" style="42" customWidth="1"/>
    <col min="11786" max="11786" width="14.7109375" style="42" customWidth="1"/>
    <col min="11787" max="11787" width="15" style="42" customWidth="1"/>
    <col min="11788" max="11789" width="14.28515625" style="42" customWidth="1"/>
    <col min="11790" max="11790" width="0" style="42" hidden="1" customWidth="1"/>
    <col min="11791" max="11791" width="18.85546875" style="42" customWidth="1"/>
    <col min="11792" max="11804" width="8" style="42" customWidth="1"/>
    <col min="11805" max="11808" width="9.28515625" style="42" customWidth="1"/>
    <col min="11809" max="11836" width="8.85546875" style="42"/>
    <col min="11837" max="11837" width="64" style="42" customWidth="1"/>
    <col min="11838" max="11838" width="97.85546875" style="42" customWidth="1"/>
    <col min="11839" max="12032" width="8.85546875" style="42"/>
    <col min="12033" max="12033" width="1.28515625" style="42" customWidth="1"/>
    <col min="12034" max="12034" width="44.85546875" style="42" customWidth="1"/>
    <col min="12035" max="12035" width="47.28515625" style="42" customWidth="1"/>
    <col min="12036" max="12036" width="8.140625" style="42" customWidth="1"/>
    <col min="12037" max="12037" width="8.28515625" style="42" customWidth="1"/>
    <col min="12038" max="12038" width="5.42578125" style="42" customWidth="1"/>
    <col min="12039" max="12039" width="8.5703125" style="42" customWidth="1"/>
    <col min="12040" max="12040" width="13.7109375" style="42" customWidth="1"/>
    <col min="12041" max="12041" width="15.7109375" style="42" customWidth="1"/>
    <col min="12042" max="12042" width="14.7109375" style="42" customWidth="1"/>
    <col min="12043" max="12043" width="15" style="42" customWidth="1"/>
    <col min="12044" max="12045" width="14.28515625" style="42" customWidth="1"/>
    <col min="12046" max="12046" width="0" style="42" hidden="1" customWidth="1"/>
    <col min="12047" max="12047" width="18.85546875" style="42" customWidth="1"/>
    <col min="12048" max="12060" width="8" style="42" customWidth="1"/>
    <col min="12061" max="12064" width="9.28515625" style="42" customWidth="1"/>
    <col min="12065" max="12092" width="8.85546875" style="42"/>
    <col min="12093" max="12093" width="64" style="42" customWidth="1"/>
    <col min="12094" max="12094" width="97.85546875" style="42" customWidth="1"/>
    <col min="12095" max="12288" width="8.85546875" style="42"/>
    <col min="12289" max="12289" width="1.28515625" style="42" customWidth="1"/>
    <col min="12290" max="12290" width="44.85546875" style="42" customWidth="1"/>
    <col min="12291" max="12291" width="47.28515625" style="42" customWidth="1"/>
    <col min="12292" max="12292" width="8.140625" style="42" customWidth="1"/>
    <col min="12293" max="12293" width="8.28515625" style="42" customWidth="1"/>
    <col min="12294" max="12294" width="5.42578125" style="42" customWidth="1"/>
    <col min="12295" max="12295" width="8.5703125" style="42" customWidth="1"/>
    <col min="12296" max="12296" width="13.7109375" style="42" customWidth="1"/>
    <col min="12297" max="12297" width="15.7109375" style="42" customWidth="1"/>
    <col min="12298" max="12298" width="14.7109375" style="42" customWidth="1"/>
    <col min="12299" max="12299" width="15" style="42" customWidth="1"/>
    <col min="12300" max="12301" width="14.28515625" style="42" customWidth="1"/>
    <col min="12302" max="12302" width="0" style="42" hidden="1" customWidth="1"/>
    <col min="12303" max="12303" width="18.85546875" style="42" customWidth="1"/>
    <col min="12304" max="12316" width="8" style="42" customWidth="1"/>
    <col min="12317" max="12320" width="9.28515625" style="42" customWidth="1"/>
    <col min="12321" max="12348" width="8.85546875" style="42"/>
    <col min="12349" max="12349" width="64" style="42" customWidth="1"/>
    <col min="12350" max="12350" width="97.85546875" style="42" customWidth="1"/>
    <col min="12351" max="12544" width="8.85546875" style="42"/>
    <col min="12545" max="12545" width="1.28515625" style="42" customWidth="1"/>
    <col min="12546" max="12546" width="44.85546875" style="42" customWidth="1"/>
    <col min="12547" max="12547" width="47.28515625" style="42" customWidth="1"/>
    <col min="12548" max="12548" width="8.140625" style="42" customWidth="1"/>
    <col min="12549" max="12549" width="8.28515625" style="42" customWidth="1"/>
    <col min="12550" max="12550" width="5.42578125" style="42" customWidth="1"/>
    <col min="12551" max="12551" width="8.5703125" style="42" customWidth="1"/>
    <col min="12552" max="12552" width="13.7109375" style="42" customWidth="1"/>
    <col min="12553" max="12553" width="15.7109375" style="42" customWidth="1"/>
    <col min="12554" max="12554" width="14.7109375" style="42" customWidth="1"/>
    <col min="12555" max="12555" width="15" style="42" customWidth="1"/>
    <col min="12556" max="12557" width="14.28515625" style="42" customWidth="1"/>
    <col min="12558" max="12558" width="0" style="42" hidden="1" customWidth="1"/>
    <col min="12559" max="12559" width="18.85546875" style="42" customWidth="1"/>
    <col min="12560" max="12572" width="8" style="42" customWidth="1"/>
    <col min="12573" max="12576" width="9.28515625" style="42" customWidth="1"/>
    <col min="12577" max="12604" width="8.85546875" style="42"/>
    <col min="12605" max="12605" width="64" style="42" customWidth="1"/>
    <col min="12606" max="12606" width="97.85546875" style="42" customWidth="1"/>
    <col min="12607" max="12800" width="8.85546875" style="42"/>
    <col min="12801" max="12801" width="1.28515625" style="42" customWidth="1"/>
    <col min="12802" max="12802" width="44.85546875" style="42" customWidth="1"/>
    <col min="12803" max="12803" width="47.28515625" style="42" customWidth="1"/>
    <col min="12804" max="12804" width="8.140625" style="42" customWidth="1"/>
    <col min="12805" max="12805" width="8.28515625" style="42" customWidth="1"/>
    <col min="12806" max="12806" width="5.42578125" style="42" customWidth="1"/>
    <col min="12807" max="12807" width="8.5703125" style="42" customWidth="1"/>
    <col min="12808" max="12808" width="13.7109375" style="42" customWidth="1"/>
    <col min="12809" max="12809" width="15.7109375" style="42" customWidth="1"/>
    <col min="12810" max="12810" width="14.7109375" style="42" customWidth="1"/>
    <col min="12811" max="12811" width="15" style="42" customWidth="1"/>
    <col min="12812" max="12813" width="14.28515625" style="42" customWidth="1"/>
    <col min="12814" max="12814" width="0" style="42" hidden="1" customWidth="1"/>
    <col min="12815" max="12815" width="18.85546875" style="42" customWidth="1"/>
    <col min="12816" max="12828" width="8" style="42" customWidth="1"/>
    <col min="12829" max="12832" width="9.28515625" style="42" customWidth="1"/>
    <col min="12833" max="12860" width="8.85546875" style="42"/>
    <col min="12861" max="12861" width="64" style="42" customWidth="1"/>
    <col min="12862" max="12862" width="97.85546875" style="42" customWidth="1"/>
    <col min="12863" max="13056" width="8.85546875" style="42"/>
    <col min="13057" max="13057" width="1.28515625" style="42" customWidth="1"/>
    <col min="13058" max="13058" width="44.85546875" style="42" customWidth="1"/>
    <col min="13059" max="13059" width="47.28515625" style="42" customWidth="1"/>
    <col min="13060" max="13060" width="8.140625" style="42" customWidth="1"/>
    <col min="13061" max="13061" width="8.28515625" style="42" customWidth="1"/>
    <col min="13062" max="13062" width="5.42578125" style="42" customWidth="1"/>
    <col min="13063" max="13063" width="8.5703125" style="42" customWidth="1"/>
    <col min="13064" max="13064" width="13.7109375" style="42" customWidth="1"/>
    <col min="13065" max="13065" width="15.7109375" style="42" customWidth="1"/>
    <col min="13066" max="13066" width="14.7109375" style="42" customWidth="1"/>
    <col min="13067" max="13067" width="15" style="42" customWidth="1"/>
    <col min="13068" max="13069" width="14.28515625" style="42" customWidth="1"/>
    <col min="13070" max="13070" width="0" style="42" hidden="1" customWidth="1"/>
    <col min="13071" max="13071" width="18.85546875" style="42" customWidth="1"/>
    <col min="13072" max="13084" width="8" style="42" customWidth="1"/>
    <col min="13085" max="13088" width="9.28515625" style="42" customWidth="1"/>
    <col min="13089" max="13116" width="8.85546875" style="42"/>
    <col min="13117" max="13117" width="64" style="42" customWidth="1"/>
    <col min="13118" max="13118" width="97.85546875" style="42" customWidth="1"/>
    <col min="13119" max="13312" width="8.85546875" style="42"/>
    <col min="13313" max="13313" width="1.28515625" style="42" customWidth="1"/>
    <col min="13314" max="13314" width="44.85546875" style="42" customWidth="1"/>
    <col min="13315" max="13315" width="47.28515625" style="42" customWidth="1"/>
    <col min="13316" max="13316" width="8.140625" style="42" customWidth="1"/>
    <col min="13317" max="13317" width="8.28515625" style="42" customWidth="1"/>
    <col min="13318" max="13318" width="5.42578125" style="42" customWidth="1"/>
    <col min="13319" max="13319" width="8.5703125" style="42" customWidth="1"/>
    <col min="13320" max="13320" width="13.7109375" style="42" customWidth="1"/>
    <col min="13321" max="13321" width="15.7109375" style="42" customWidth="1"/>
    <col min="13322" max="13322" width="14.7109375" style="42" customWidth="1"/>
    <col min="13323" max="13323" width="15" style="42" customWidth="1"/>
    <col min="13324" max="13325" width="14.28515625" style="42" customWidth="1"/>
    <col min="13326" max="13326" width="0" style="42" hidden="1" customWidth="1"/>
    <col min="13327" max="13327" width="18.85546875" style="42" customWidth="1"/>
    <col min="13328" max="13340" width="8" style="42" customWidth="1"/>
    <col min="13341" max="13344" width="9.28515625" style="42" customWidth="1"/>
    <col min="13345" max="13372" width="8.85546875" style="42"/>
    <col min="13373" max="13373" width="64" style="42" customWidth="1"/>
    <col min="13374" max="13374" width="97.85546875" style="42" customWidth="1"/>
    <col min="13375" max="13568" width="8.85546875" style="42"/>
    <col min="13569" max="13569" width="1.28515625" style="42" customWidth="1"/>
    <col min="13570" max="13570" width="44.85546875" style="42" customWidth="1"/>
    <col min="13571" max="13571" width="47.28515625" style="42" customWidth="1"/>
    <col min="13572" max="13572" width="8.140625" style="42" customWidth="1"/>
    <col min="13573" max="13573" width="8.28515625" style="42" customWidth="1"/>
    <col min="13574" max="13574" width="5.42578125" style="42" customWidth="1"/>
    <col min="13575" max="13575" width="8.5703125" style="42" customWidth="1"/>
    <col min="13576" max="13576" width="13.7109375" style="42" customWidth="1"/>
    <col min="13577" max="13577" width="15.7109375" style="42" customWidth="1"/>
    <col min="13578" max="13578" width="14.7109375" style="42" customWidth="1"/>
    <col min="13579" max="13579" width="15" style="42" customWidth="1"/>
    <col min="13580" max="13581" width="14.28515625" style="42" customWidth="1"/>
    <col min="13582" max="13582" width="0" style="42" hidden="1" customWidth="1"/>
    <col min="13583" max="13583" width="18.85546875" style="42" customWidth="1"/>
    <col min="13584" max="13596" width="8" style="42" customWidth="1"/>
    <col min="13597" max="13600" width="9.28515625" style="42" customWidth="1"/>
    <col min="13601" max="13628" width="8.85546875" style="42"/>
    <col min="13629" max="13629" width="64" style="42" customWidth="1"/>
    <col min="13630" max="13630" width="97.85546875" style="42" customWidth="1"/>
    <col min="13631" max="13824" width="8.85546875" style="42"/>
    <col min="13825" max="13825" width="1.28515625" style="42" customWidth="1"/>
    <col min="13826" max="13826" width="44.85546875" style="42" customWidth="1"/>
    <col min="13827" max="13827" width="47.28515625" style="42" customWidth="1"/>
    <col min="13828" max="13828" width="8.140625" style="42" customWidth="1"/>
    <col min="13829" max="13829" width="8.28515625" style="42" customWidth="1"/>
    <col min="13830" max="13830" width="5.42578125" style="42" customWidth="1"/>
    <col min="13831" max="13831" width="8.5703125" style="42" customWidth="1"/>
    <col min="13832" max="13832" width="13.7109375" style="42" customWidth="1"/>
    <col min="13833" max="13833" width="15.7109375" style="42" customWidth="1"/>
    <col min="13834" max="13834" width="14.7109375" style="42" customWidth="1"/>
    <col min="13835" max="13835" width="15" style="42" customWidth="1"/>
    <col min="13836" max="13837" width="14.28515625" style="42" customWidth="1"/>
    <col min="13838" max="13838" width="0" style="42" hidden="1" customWidth="1"/>
    <col min="13839" max="13839" width="18.85546875" style="42" customWidth="1"/>
    <col min="13840" max="13852" width="8" style="42" customWidth="1"/>
    <col min="13853" max="13856" width="9.28515625" style="42" customWidth="1"/>
    <col min="13857" max="13884" width="8.85546875" style="42"/>
    <col min="13885" max="13885" width="64" style="42" customWidth="1"/>
    <col min="13886" max="13886" width="97.85546875" style="42" customWidth="1"/>
    <col min="13887" max="14080" width="8.85546875" style="42"/>
    <col min="14081" max="14081" width="1.28515625" style="42" customWidth="1"/>
    <col min="14082" max="14082" width="44.85546875" style="42" customWidth="1"/>
    <col min="14083" max="14083" width="47.28515625" style="42" customWidth="1"/>
    <col min="14084" max="14084" width="8.140625" style="42" customWidth="1"/>
    <col min="14085" max="14085" width="8.28515625" style="42" customWidth="1"/>
    <col min="14086" max="14086" width="5.42578125" style="42" customWidth="1"/>
    <col min="14087" max="14087" width="8.5703125" style="42" customWidth="1"/>
    <col min="14088" max="14088" width="13.7109375" style="42" customWidth="1"/>
    <col min="14089" max="14089" width="15.7109375" style="42" customWidth="1"/>
    <col min="14090" max="14090" width="14.7109375" style="42" customWidth="1"/>
    <col min="14091" max="14091" width="15" style="42" customWidth="1"/>
    <col min="14092" max="14093" width="14.28515625" style="42" customWidth="1"/>
    <col min="14094" max="14094" width="0" style="42" hidden="1" customWidth="1"/>
    <col min="14095" max="14095" width="18.85546875" style="42" customWidth="1"/>
    <col min="14096" max="14108" width="8" style="42" customWidth="1"/>
    <col min="14109" max="14112" width="9.28515625" style="42" customWidth="1"/>
    <col min="14113" max="14140" width="8.85546875" style="42"/>
    <col min="14141" max="14141" width="64" style="42" customWidth="1"/>
    <col min="14142" max="14142" width="97.85546875" style="42" customWidth="1"/>
    <col min="14143" max="14336" width="8.85546875" style="42"/>
    <col min="14337" max="14337" width="1.28515625" style="42" customWidth="1"/>
    <col min="14338" max="14338" width="44.85546875" style="42" customWidth="1"/>
    <col min="14339" max="14339" width="47.28515625" style="42" customWidth="1"/>
    <col min="14340" max="14340" width="8.140625" style="42" customWidth="1"/>
    <col min="14341" max="14341" width="8.28515625" style="42" customWidth="1"/>
    <col min="14342" max="14342" width="5.42578125" style="42" customWidth="1"/>
    <col min="14343" max="14343" width="8.5703125" style="42" customWidth="1"/>
    <col min="14344" max="14344" width="13.7109375" style="42" customWidth="1"/>
    <col min="14345" max="14345" width="15.7109375" style="42" customWidth="1"/>
    <col min="14346" max="14346" width="14.7109375" style="42" customWidth="1"/>
    <col min="14347" max="14347" width="15" style="42" customWidth="1"/>
    <col min="14348" max="14349" width="14.28515625" style="42" customWidth="1"/>
    <col min="14350" max="14350" width="0" style="42" hidden="1" customWidth="1"/>
    <col min="14351" max="14351" width="18.85546875" style="42" customWidth="1"/>
    <col min="14352" max="14364" width="8" style="42" customWidth="1"/>
    <col min="14365" max="14368" width="9.28515625" style="42" customWidth="1"/>
    <col min="14369" max="14396" width="8.85546875" style="42"/>
    <col min="14397" max="14397" width="64" style="42" customWidth="1"/>
    <col min="14398" max="14398" width="97.85546875" style="42" customWidth="1"/>
    <col min="14399" max="14592" width="8.85546875" style="42"/>
    <col min="14593" max="14593" width="1.28515625" style="42" customWidth="1"/>
    <col min="14594" max="14594" width="44.85546875" style="42" customWidth="1"/>
    <col min="14595" max="14595" width="47.28515625" style="42" customWidth="1"/>
    <col min="14596" max="14596" width="8.140625" style="42" customWidth="1"/>
    <col min="14597" max="14597" width="8.28515625" style="42" customWidth="1"/>
    <col min="14598" max="14598" width="5.42578125" style="42" customWidth="1"/>
    <col min="14599" max="14599" width="8.5703125" style="42" customWidth="1"/>
    <col min="14600" max="14600" width="13.7109375" style="42" customWidth="1"/>
    <col min="14601" max="14601" width="15.7109375" style="42" customWidth="1"/>
    <col min="14602" max="14602" width="14.7109375" style="42" customWidth="1"/>
    <col min="14603" max="14603" width="15" style="42" customWidth="1"/>
    <col min="14604" max="14605" width="14.28515625" style="42" customWidth="1"/>
    <col min="14606" max="14606" width="0" style="42" hidden="1" customWidth="1"/>
    <col min="14607" max="14607" width="18.85546875" style="42" customWidth="1"/>
    <col min="14608" max="14620" width="8" style="42" customWidth="1"/>
    <col min="14621" max="14624" width="9.28515625" style="42" customWidth="1"/>
    <col min="14625" max="14652" width="8.85546875" style="42"/>
    <col min="14653" max="14653" width="64" style="42" customWidth="1"/>
    <col min="14654" max="14654" width="97.85546875" style="42" customWidth="1"/>
    <col min="14655" max="14848" width="8.85546875" style="42"/>
    <col min="14849" max="14849" width="1.28515625" style="42" customWidth="1"/>
    <col min="14850" max="14850" width="44.85546875" style="42" customWidth="1"/>
    <col min="14851" max="14851" width="47.28515625" style="42" customWidth="1"/>
    <col min="14852" max="14852" width="8.140625" style="42" customWidth="1"/>
    <col min="14853" max="14853" width="8.28515625" style="42" customWidth="1"/>
    <col min="14854" max="14854" width="5.42578125" style="42" customWidth="1"/>
    <col min="14855" max="14855" width="8.5703125" style="42" customWidth="1"/>
    <col min="14856" max="14856" width="13.7109375" style="42" customWidth="1"/>
    <col min="14857" max="14857" width="15.7109375" style="42" customWidth="1"/>
    <col min="14858" max="14858" width="14.7109375" style="42" customWidth="1"/>
    <col min="14859" max="14859" width="15" style="42" customWidth="1"/>
    <col min="14860" max="14861" width="14.28515625" style="42" customWidth="1"/>
    <col min="14862" max="14862" width="0" style="42" hidden="1" customWidth="1"/>
    <col min="14863" max="14863" width="18.85546875" style="42" customWidth="1"/>
    <col min="14864" max="14876" width="8" style="42" customWidth="1"/>
    <col min="14877" max="14880" width="9.28515625" style="42" customWidth="1"/>
    <col min="14881" max="14908" width="8.85546875" style="42"/>
    <col min="14909" max="14909" width="64" style="42" customWidth="1"/>
    <col min="14910" max="14910" width="97.85546875" style="42" customWidth="1"/>
    <col min="14911" max="15104" width="8.85546875" style="42"/>
    <col min="15105" max="15105" width="1.28515625" style="42" customWidth="1"/>
    <col min="15106" max="15106" width="44.85546875" style="42" customWidth="1"/>
    <col min="15107" max="15107" width="47.28515625" style="42" customWidth="1"/>
    <col min="15108" max="15108" width="8.140625" style="42" customWidth="1"/>
    <col min="15109" max="15109" width="8.28515625" style="42" customWidth="1"/>
    <col min="15110" max="15110" width="5.42578125" style="42" customWidth="1"/>
    <col min="15111" max="15111" width="8.5703125" style="42" customWidth="1"/>
    <col min="15112" max="15112" width="13.7109375" style="42" customWidth="1"/>
    <col min="15113" max="15113" width="15.7109375" style="42" customWidth="1"/>
    <col min="15114" max="15114" width="14.7109375" style="42" customWidth="1"/>
    <col min="15115" max="15115" width="15" style="42" customWidth="1"/>
    <col min="15116" max="15117" width="14.28515625" style="42" customWidth="1"/>
    <col min="15118" max="15118" width="0" style="42" hidden="1" customWidth="1"/>
    <col min="15119" max="15119" width="18.85546875" style="42" customWidth="1"/>
    <col min="15120" max="15132" width="8" style="42" customWidth="1"/>
    <col min="15133" max="15136" width="9.28515625" style="42" customWidth="1"/>
    <col min="15137" max="15164" width="8.85546875" style="42"/>
    <col min="15165" max="15165" width="64" style="42" customWidth="1"/>
    <col min="15166" max="15166" width="97.85546875" style="42" customWidth="1"/>
    <col min="15167" max="15360" width="8.85546875" style="42"/>
    <col min="15361" max="15361" width="1.28515625" style="42" customWidth="1"/>
    <col min="15362" max="15362" width="44.85546875" style="42" customWidth="1"/>
    <col min="15363" max="15363" width="47.28515625" style="42" customWidth="1"/>
    <col min="15364" max="15364" width="8.140625" style="42" customWidth="1"/>
    <col min="15365" max="15365" width="8.28515625" style="42" customWidth="1"/>
    <col min="15366" max="15366" width="5.42578125" style="42" customWidth="1"/>
    <col min="15367" max="15367" width="8.5703125" style="42" customWidth="1"/>
    <col min="15368" max="15368" width="13.7109375" style="42" customWidth="1"/>
    <col min="15369" max="15369" width="15.7109375" style="42" customWidth="1"/>
    <col min="15370" max="15370" width="14.7109375" style="42" customWidth="1"/>
    <col min="15371" max="15371" width="15" style="42" customWidth="1"/>
    <col min="15372" max="15373" width="14.28515625" style="42" customWidth="1"/>
    <col min="15374" max="15374" width="0" style="42" hidden="1" customWidth="1"/>
    <col min="15375" max="15375" width="18.85546875" style="42" customWidth="1"/>
    <col min="15376" max="15388" width="8" style="42" customWidth="1"/>
    <col min="15389" max="15392" width="9.28515625" style="42" customWidth="1"/>
    <col min="15393" max="15420" width="8.85546875" style="42"/>
    <col min="15421" max="15421" width="64" style="42" customWidth="1"/>
    <col min="15422" max="15422" width="97.85546875" style="42" customWidth="1"/>
    <col min="15423" max="15616" width="8.85546875" style="42"/>
    <col min="15617" max="15617" width="1.28515625" style="42" customWidth="1"/>
    <col min="15618" max="15618" width="44.85546875" style="42" customWidth="1"/>
    <col min="15619" max="15619" width="47.28515625" style="42" customWidth="1"/>
    <col min="15620" max="15620" width="8.140625" style="42" customWidth="1"/>
    <col min="15621" max="15621" width="8.28515625" style="42" customWidth="1"/>
    <col min="15622" max="15622" width="5.42578125" style="42" customWidth="1"/>
    <col min="15623" max="15623" width="8.5703125" style="42" customWidth="1"/>
    <col min="15624" max="15624" width="13.7109375" style="42" customWidth="1"/>
    <col min="15625" max="15625" width="15.7109375" style="42" customWidth="1"/>
    <col min="15626" max="15626" width="14.7109375" style="42" customWidth="1"/>
    <col min="15627" max="15627" width="15" style="42" customWidth="1"/>
    <col min="15628" max="15629" width="14.28515625" style="42" customWidth="1"/>
    <col min="15630" max="15630" width="0" style="42" hidden="1" customWidth="1"/>
    <col min="15631" max="15631" width="18.85546875" style="42" customWidth="1"/>
    <col min="15632" max="15644" width="8" style="42" customWidth="1"/>
    <col min="15645" max="15648" width="9.28515625" style="42" customWidth="1"/>
    <col min="15649" max="15676" width="8.85546875" style="42"/>
    <col min="15677" max="15677" width="64" style="42" customWidth="1"/>
    <col min="15678" max="15678" width="97.85546875" style="42" customWidth="1"/>
    <col min="15679" max="15872" width="8.85546875" style="42"/>
    <col min="15873" max="15873" width="1.28515625" style="42" customWidth="1"/>
    <col min="15874" max="15874" width="44.85546875" style="42" customWidth="1"/>
    <col min="15875" max="15875" width="47.28515625" style="42" customWidth="1"/>
    <col min="15876" max="15876" width="8.140625" style="42" customWidth="1"/>
    <col min="15877" max="15877" width="8.28515625" style="42" customWidth="1"/>
    <col min="15878" max="15878" width="5.42578125" style="42" customWidth="1"/>
    <col min="15879" max="15879" width="8.5703125" style="42" customWidth="1"/>
    <col min="15880" max="15880" width="13.7109375" style="42" customWidth="1"/>
    <col min="15881" max="15881" width="15.7109375" style="42" customWidth="1"/>
    <col min="15882" max="15882" width="14.7109375" style="42" customWidth="1"/>
    <col min="15883" max="15883" width="15" style="42" customWidth="1"/>
    <col min="15884" max="15885" width="14.28515625" style="42" customWidth="1"/>
    <col min="15886" max="15886" width="0" style="42" hidden="1" customWidth="1"/>
    <col min="15887" max="15887" width="18.85546875" style="42" customWidth="1"/>
    <col min="15888" max="15900" width="8" style="42" customWidth="1"/>
    <col min="15901" max="15904" width="9.28515625" style="42" customWidth="1"/>
    <col min="15905" max="15932" width="8.85546875" style="42"/>
    <col min="15933" max="15933" width="64" style="42" customWidth="1"/>
    <col min="15934" max="15934" width="97.85546875" style="42" customWidth="1"/>
    <col min="15935" max="16128" width="8.85546875" style="42"/>
    <col min="16129" max="16129" width="1.28515625" style="42" customWidth="1"/>
    <col min="16130" max="16130" width="44.85546875" style="42" customWidth="1"/>
    <col min="16131" max="16131" width="47.28515625" style="42" customWidth="1"/>
    <col min="16132" max="16132" width="8.140625" style="42" customWidth="1"/>
    <col min="16133" max="16133" width="8.28515625" style="42" customWidth="1"/>
    <col min="16134" max="16134" width="5.42578125" style="42" customWidth="1"/>
    <col min="16135" max="16135" width="8.5703125" style="42" customWidth="1"/>
    <col min="16136" max="16136" width="13.7109375" style="42" customWidth="1"/>
    <col min="16137" max="16137" width="15.7109375" style="42" customWidth="1"/>
    <col min="16138" max="16138" width="14.7109375" style="42" customWidth="1"/>
    <col min="16139" max="16139" width="15" style="42" customWidth="1"/>
    <col min="16140" max="16141" width="14.28515625" style="42" customWidth="1"/>
    <col min="16142" max="16142" width="0" style="42" hidden="1" customWidth="1"/>
    <col min="16143" max="16143" width="18.85546875" style="42" customWidth="1"/>
    <col min="16144" max="16156" width="8" style="42" customWidth="1"/>
    <col min="16157" max="16160" width="9.28515625" style="42" customWidth="1"/>
    <col min="16161" max="16188" width="8.85546875" style="42"/>
    <col min="16189" max="16189" width="64" style="42" customWidth="1"/>
    <col min="16190" max="16190" width="97.85546875" style="42" customWidth="1"/>
    <col min="16191" max="16383" width="8.85546875" style="42"/>
    <col min="16384" max="16384" width="9.140625" style="42" customWidth="1"/>
  </cols>
  <sheetData>
    <row r="1" spans="1:62" ht="24" customHeight="1" thickTop="1" thickBot="1" x14ac:dyDescent="0.3">
      <c r="A1" s="124"/>
      <c r="B1" s="520"/>
      <c r="C1" s="521"/>
      <c r="D1" s="521"/>
      <c r="E1" s="521"/>
      <c r="F1" s="521"/>
      <c r="G1" s="521"/>
      <c r="H1" s="521"/>
      <c r="I1" s="521"/>
      <c r="J1" s="521"/>
      <c r="K1" s="521"/>
      <c r="L1" s="521"/>
      <c r="M1" s="522"/>
      <c r="N1" s="125"/>
      <c r="BI1" s="43" t="s">
        <v>186</v>
      </c>
      <c r="BJ1" s="44" t="s">
        <v>187</v>
      </c>
    </row>
    <row r="2" spans="1:62" ht="24" customHeight="1" x14ac:dyDescent="0.25">
      <c r="A2" s="126"/>
      <c r="B2" s="533" t="s">
        <v>585</v>
      </c>
      <c r="C2" s="533"/>
      <c r="D2" s="533"/>
      <c r="E2" s="533"/>
      <c r="F2" s="533"/>
      <c r="G2" s="533"/>
      <c r="H2" s="533"/>
      <c r="I2" s="533"/>
      <c r="J2" s="533"/>
      <c r="K2" s="533"/>
      <c r="L2" s="533"/>
      <c r="M2" s="533"/>
      <c r="N2" s="127"/>
      <c r="BI2" s="128"/>
      <c r="BJ2" s="129"/>
    </row>
    <row r="3" spans="1:62" ht="16.149999999999999" customHeight="1" thickBot="1" x14ac:dyDescent="0.3">
      <c r="A3" s="183"/>
      <c r="B3" s="357"/>
      <c r="C3" s="357"/>
      <c r="D3" s="358"/>
      <c r="E3" s="358"/>
      <c r="F3" s="358"/>
      <c r="G3" s="359"/>
      <c r="H3" s="359"/>
      <c r="I3" s="359"/>
      <c r="J3" s="359"/>
      <c r="K3" s="359"/>
      <c r="L3" s="359"/>
      <c r="M3" s="360"/>
      <c r="N3" s="127"/>
      <c r="BI3" s="128"/>
      <c r="BJ3" s="129"/>
    </row>
    <row r="4" spans="1:62" ht="16.149999999999999" customHeight="1" thickBot="1" x14ac:dyDescent="0.3">
      <c r="A4" s="183"/>
      <c r="B4" s="357"/>
      <c r="C4" s="357"/>
      <c r="D4" s="358"/>
      <c r="E4" s="358"/>
      <c r="F4" s="358"/>
      <c r="G4" s="359"/>
      <c r="H4" s="359"/>
      <c r="I4" s="359"/>
      <c r="J4" s="359"/>
      <c r="K4" s="359"/>
      <c r="L4" s="359"/>
      <c r="M4" s="361"/>
      <c r="N4" s="127"/>
      <c r="BI4" s="43" t="s">
        <v>186</v>
      </c>
      <c r="BJ4" s="44" t="s">
        <v>187</v>
      </c>
    </row>
    <row r="5" spans="1:62" ht="16.149999999999999" customHeight="1" x14ac:dyDescent="0.25">
      <c r="A5" s="183"/>
      <c r="B5" s="362" t="s">
        <v>587</v>
      </c>
      <c r="C5" s="364" t="str">
        <f>Dirigente!C5</f>
        <v>Comune di Golfo Aranci</v>
      </c>
      <c r="D5" s="358"/>
      <c r="E5" s="534" t="s">
        <v>576</v>
      </c>
      <c r="F5" s="534"/>
      <c r="G5" s="534"/>
      <c r="H5" s="534"/>
      <c r="I5" s="534"/>
      <c r="J5" s="534"/>
      <c r="K5" s="357"/>
      <c r="L5" s="358" t="s">
        <v>227</v>
      </c>
      <c r="M5" s="361"/>
      <c r="N5" s="127"/>
      <c r="BI5" s="47" t="s">
        <v>190</v>
      </c>
      <c r="BJ5" s="48" t="s">
        <v>191</v>
      </c>
    </row>
    <row r="6" spans="1:62" ht="16.149999999999999" customHeight="1" x14ac:dyDescent="0.25">
      <c r="A6" s="183"/>
      <c r="B6" s="362" t="s">
        <v>588</v>
      </c>
      <c r="C6" s="365" t="str">
        <f>Dirigente!C6</f>
        <v>Finanziario, risorse umane e tributi</v>
      </c>
      <c r="D6" s="358"/>
      <c r="E6" s="535" t="s">
        <v>614</v>
      </c>
      <c r="F6" s="535"/>
      <c r="G6" s="535"/>
      <c r="H6" s="535"/>
      <c r="I6" s="535"/>
      <c r="J6" s="535"/>
      <c r="L6" s="358">
        <v>2024</v>
      </c>
      <c r="M6" s="361"/>
      <c r="N6" s="127"/>
      <c r="BI6" s="49" t="s">
        <v>193</v>
      </c>
      <c r="BJ6" s="50" t="s">
        <v>194</v>
      </c>
    </row>
    <row r="7" spans="1:62" ht="16.149999999999999" customHeight="1" x14ac:dyDescent="0.25">
      <c r="A7" s="183"/>
      <c r="B7" s="362" t="s">
        <v>589</v>
      </c>
      <c r="C7" s="365" t="str">
        <f>Dirigente!C7</f>
        <v>Simone Bertuccelli</v>
      </c>
      <c r="D7" s="359"/>
      <c r="E7" s="359"/>
      <c r="F7" s="359"/>
      <c r="G7" s="359"/>
      <c r="H7" s="359"/>
      <c r="I7" s="359"/>
      <c r="J7" s="359"/>
      <c r="K7" s="359"/>
      <c r="L7" s="359"/>
      <c r="M7" s="361"/>
      <c r="N7" s="127"/>
      <c r="BI7" s="49" t="s">
        <v>196</v>
      </c>
      <c r="BJ7" s="50" t="s">
        <v>197</v>
      </c>
    </row>
    <row r="8" spans="1:62" ht="16.149999999999999" customHeight="1" thickBot="1" x14ac:dyDescent="0.3">
      <c r="A8" s="183"/>
      <c r="B8" s="362" t="s">
        <v>229</v>
      </c>
      <c r="C8" s="365" t="s">
        <v>613</v>
      </c>
      <c r="D8" s="359"/>
      <c r="E8" s="359"/>
      <c r="F8" s="359"/>
      <c r="G8" s="359"/>
      <c r="H8" s="359"/>
      <c r="I8" s="359"/>
      <c r="J8" s="359"/>
      <c r="K8" s="359"/>
      <c r="L8" s="359"/>
      <c r="M8" s="361"/>
      <c r="N8" s="127"/>
      <c r="BI8" s="355"/>
      <c r="BJ8" s="356"/>
    </row>
    <row r="9" spans="1:62" ht="16.149999999999999" customHeight="1" thickBot="1" x14ac:dyDescent="0.3">
      <c r="A9" s="183"/>
      <c r="B9" s="362"/>
      <c r="C9" s="357"/>
      <c r="D9" s="359"/>
      <c r="E9" s="359"/>
      <c r="F9" s="359"/>
      <c r="G9" s="359"/>
      <c r="H9" s="359"/>
      <c r="I9" s="359"/>
      <c r="J9" s="359"/>
      <c r="K9" s="359"/>
      <c r="L9" s="359"/>
      <c r="M9" s="363"/>
      <c r="N9" s="127"/>
      <c r="BI9" s="43" t="s">
        <v>186</v>
      </c>
      <c r="BJ9" s="44" t="s">
        <v>187</v>
      </c>
    </row>
    <row r="10" spans="1:62" ht="24" customHeight="1" x14ac:dyDescent="0.25">
      <c r="A10" s="126"/>
      <c r="B10" s="501" t="s">
        <v>263</v>
      </c>
      <c r="C10" s="501"/>
      <c r="D10" s="502" t="s">
        <v>264</v>
      </c>
      <c r="E10" s="502" t="s">
        <v>265</v>
      </c>
      <c r="F10" s="502" t="s">
        <v>266</v>
      </c>
      <c r="G10" s="503" t="s">
        <v>267</v>
      </c>
      <c r="H10" s="504" t="s">
        <v>268</v>
      </c>
      <c r="I10" s="504"/>
      <c r="J10" s="504"/>
      <c r="K10" s="504"/>
      <c r="L10" s="504"/>
      <c r="M10" s="505" t="s">
        <v>269</v>
      </c>
      <c r="N10" s="127"/>
      <c r="BI10" s="49" t="s">
        <v>201</v>
      </c>
      <c r="BJ10" s="50" t="s">
        <v>202</v>
      </c>
    </row>
    <row r="11" spans="1:62" ht="24" customHeight="1" x14ac:dyDescent="0.25">
      <c r="A11" s="126"/>
      <c r="B11" s="501"/>
      <c r="C11" s="501"/>
      <c r="D11" s="502"/>
      <c r="E11" s="502"/>
      <c r="F11" s="502"/>
      <c r="G11" s="503"/>
      <c r="H11" s="329">
        <v>1</v>
      </c>
      <c r="I11" s="329">
        <v>2</v>
      </c>
      <c r="J11" s="329">
        <v>3</v>
      </c>
      <c r="K11" s="329">
        <v>4</v>
      </c>
      <c r="L11" s="329">
        <v>5</v>
      </c>
      <c r="M11" s="505"/>
      <c r="N11" s="127"/>
      <c r="BI11" s="49" t="s">
        <v>203</v>
      </c>
      <c r="BJ11" s="50" t="s">
        <v>204</v>
      </c>
    </row>
    <row r="12" spans="1:62" ht="24" customHeight="1" x14ac:dyDescent="0.25">
      <c r="A12" s="126"/>
      <c r="B12" s="501"/>
      <c r="C12" s="501"/>
      <c r="D12" s="502"/>
      <c r="E12" s="502"/>
      <c r="F12" s="502"/>
      <c r="G12" s="503"/>
      <c r="H12" s="330" t="s">
        <v>232</v>
      </c>
      <c r="I12" s="330" t="s">
        <v>233</v>
      </c>
      <c r="J12" s="331" t="s">
        <v>234</v>
      </c>
      <c r="K12" s="331" t="s">
        <v>270</v>
      </c>
      <c r="L12" s="331" t="s">
        <v>271</v>
      </c>
      <c r="M12" s="505"/>
      <c r="N12" s="127"/>
      <c r="BI12" s="49" t="s">
        <v>207</v>
      </c>
      <c r="BJ12" s="50" t="s">
        <v>208</v>
      </c>
    </row>
    <row r="13" spans="1:62" ht="24" customHeight="1" x14ac:dyDescent="0.25">
      <c r="A13" s="126"/>
      <c r="B13" s="332" t="s">
        <v>212</v>
      </c>
      <c r="C13" s="332" t="s">
        <v>238</v>
      </c>
      <c r="D13" s="502"/>
      <c r="E13" s="502"/>
      <c r="F13" s="502"/>
      <c r="G13" s="503"/>
      <c r="H13" s="328" t="s">
        <v>56</v>
      </c>
      <c r="I13" s="328" t="s">
        <v>57</v>
      </c>
      <c r="J13" s="328" t="s">
        <v>243</v>
      </c>
      <c r="K13" s="328" t="s">
        <v>244</v>
      </c>
      <c r="L13" s="328" t="s">
        <v>245</v>
      </c>
      <c r="M13" s="505"/>
      <c r="N13" s="127"/>
      <c r="BI13" s="49" t="s">
        <v>215</v>
      </c>
      <c r="BJ13" s="50" t="s">
        <v>216</v>
      </c>
    </row>
    <row r="14" spans="1:62" ht="70.150000000000006" customHeight="1" x14ac:dyDescent="0.25">
      <c r="A14" s="126"/>
      <c r="B14" s="314" t="str">
        <f>'Elenco Obiettivi'!C9</f>
        <v>Assicurare un'efficace acquisizione, gestione e programmazione delle risorse finanziarie dell'ente al fine di garantire la qualità dei servizi svolti e il rispetto dei piani e dei programmi della politica</v>
      </c>
      <c r="C14" s="314"/>
      <c r="D14" s="315">
        <v>5</v>
      </c>
      <c r="E14" s="347">
        <f t="shared" ref="E14:E19" si="0">(D14/D$43)*80</f>
        <v>5</v>
      </c>
      <c r="F14" s="315">
        <f>G14/100</f>
        <v>0</v>
      </c>
      <c r="G14" s="317"/>
      <c r="H14" s="318" t="str">
        <f t="shared" ref="H14:H22" si="1">IF($F14&lt;=0.2,IF($F14&gt;=0,"x",""),"")</f>
        <v>x</v>
      </c>
      <c r="I14" s="319" t="str">
        <f>IF(F14&lt;=0.5,IF(F14&gt;=0.21,"x",""),"")</f>
        <v/>
      </c>
      <c r="J14" s="320" t="str">
        <f>IF(F14&lt;=0.7,IF(F14&gt;=0.51,"x",""),"")</f>
        <v/>
      </c>
      <c r="K14" s="320" t="str">
        <f>IF(F14&lt;=0.9,IF(F14&gt;=0.71,"x",""),"")</f>
        <v/>
      </c>
      <c r="L14" s="320" t="str">
        <f>IF(F14&lt;=1,IF(F14&gt;0.9,"x",""),"")</f>
        <v/>
      </c>
      <c r="M14" s="320"/>
      <c r="N14" s="127"/>
      <c r="O14" s="268"/>
      <c r="P14" s="57"/>
      <c r="Q14" s="57"/>
      <c r="R14" s="56"/>
      <c r="S14" s="56"/>
      <c r="T14" s="56"/>
      <c r="U14" s="56"/>
      <c r="V14" s="56"/>
      <c r="W14" s="56"/>
      <c r="X14" s="56"/>
      <c r="Y14" s="56"/>
      <c r="Z14" s="56"/>
      <c r="AA14" s="56"/>
      <c r="AB14" s="56"/>
      <c r="AC14" s="56"/>
      <c r="AD14" s="56"/>
      <c r="AE14" s="56"/>
      <c r="AF14" s="56"/>
      <c r="AG14" s="56"/>
      <c r="AH14" s="56"/>
      <c r="AI14" s="56"/>
      <c r="AJ14" s="56"/>
      <c r="AK14" s="56"/>
      <c r="AL14" s="56"/>
      <c r="AM14" s="56"/>
      <c r="AN14" s="58"/>
      <c r="BI14" s="49" t="s">
        <v>217</v>
      </c>
      <c r="BJ14" s="50" t="s">
        <v>218</v>
      </c>
    </row>
    <row r="15" spans="1:62" ht="70.150000000000006" customHeight="1" x14ac:dyDescent="0.25">
      <c r="A15" s="126"/>
      <c r="B15" s="314" t="str">
        <f>'Elenco Obiettivi'!C10</f>
        <v xml:space="preserve">Attuazione delle misure previste dalla normativa  in materia di trasparenza </v>
      </c>
      <c r="C15" s="314"/>
      <c r="D15" s="315">
        <v>5</v>
      </c>
      <c r="E15" s="347">
        <f t="shared" si="0"/>
        <v>5</v>
      </c>
      <c r="F15" s="315">
        <f t="shared" ref="F15:F22" si="2">G15/100</f>
        <v>0</v>
      </c>
      <c r="G15" s="317"/>
      <c r="H15" s="320" t="str">
        <f t="shared" si="1"/>
        <v>x</v>
      </c>
      <c r="I15" s="320" t="str">
        <f t="shared" ref="I15:I22" si="3">IF(F15&lt;=0.5,IF(F15&gt;=0.21,"x",""),"")</f>
        <v/>
      </c>
      <c r="J15" s="320" t="str">
        <f t="shared" ref="J15:J22" si="4">IF(F15&lt;=0.7,IF(F15&gt;=0.51,"x",""),"")</f>
        <v/>
      </c>
      <c r="K15" s="320" t="str">
        <f t="shared" ref="K15:K22" si="5">IF(F15&lt;=0.9,IF(F15&gt;=0.71,"x",""),"")</f>
        <v/>
      </c>
      <c r="L15" s="320" t="str">
        <f t="shared" ref="L15:L22" si="6">IF(F15&lt;=1,IF(F15&gt;0.9,"x",""),"")</f>
        <v/>
      </c>
      <c r="M15" s="320"/>
      <c r="N15" s="127"/>
      <c r="O15" s="42" t="str">
        <f>IF(G14&gt;76&lt;100,1,"")</f>
        <v/>
      </c>
      <c r="BI15" s="49" t="s">
        <v>274</v>
      </c>
      <c r="BJ15" s="50" t="s">
        <v>275</v>
      </c>
    </row>
    <row r="16" spans="1:62" ht="70.150000000000006" customHeight="1" x14ac:dyDescent="0.25">
      <c r="A16" s="126"/>
      <c r="B16" s="314" t="str">
        <f>'Elenco Obiettivi'!C11</f>
        <v>Attuazione delle misure previste dalla normativa  in materia di Anticorruzione</v>
      </c>
      <c r="C16" s="314"/>
      <c r="D16" s="315">
        <v>5</v>
      </c>
      <c r="E16" s="347">
        <f t="shared" si="0"/>
        <v>5</v>
      </c>
      <c r="F16" s="315">
        <f t="shared" si="2"/>
        <v>0</v>
      </c>
      <c r="G16" s="317"/>
      <c r="H16" s="320" t="str">
        <f t="shared" si="1"/>
        <v>x</v>
      </c>
      <c r="I16" s="320" t="str">
        <f t="shared" si="3"/>
        <v/>
      </c>
      <c r="J16" s="320" t="str">
        <f t="shared" si="4"/>
        <v/>
      </c>
      <c r="K16" s="320" t="str">
        <f t="shared" si="5"/>
        <v/>
      </c>
      <c r="L16" s="320" t="str">
        <f t="shared" si="6"/>
        <v/>
      </c>
      <c r="M16" s="320"/>
      <c r="N16" s="127"/>
      <c r="BI16" s="49" t="s">
        <v>276</v>
      </c>
      <c r="BJ16" s="50" t="s">
        <v>277</v>
      </c>
    </row>
    <row r="17" spans="1:62" ht="97.15" customHeight="1" x14ac:dyDescent="0.25">
      <c r="A17" s="126"/>
      <c r="B17" s="314" t="str">
        <f>'Elenco Obiettivi'!C12</f>
        <v>Assicurare un elevato standard degli atti amministrativi finalizzato a garantire la legittimità, regolarità e correttezza dell’azione amministrativa nonche di regolarità contabile degli atti mediante l'attuazione dei controlli cosi come previsto nel numero e con le modalità programmate nel regolamento sui controlli interni adottato dall'ente.</v>
      </c>
      <c r="C17" s="314"/>
      <c r="D17" s="315">
        <v>5</v>
      </c>
      <c r="E17" s="347">
        <f t="shared" si="0"/>
        <v>5</v>
      </c>
      <c r="F17" s="315">
        <f t="shared" si="2"/>
        <v>0</v>
      </c>
      <c r="G17" s="317"/>
      <c r="H17" s="320" t="str">
        <f t="shared" si="1"/>
        <v>x</v>
      </c>
      <c r="I17" s="320" t="str">
        <f t="shared" si="3"/>
        <v/>
      </c>
      <c r="J17" s="320" t="str">
        <f t="shared" si="4"/>
        <v/>
      </c>
      <c r="K17" s="320" t="str">
        <f t="shared" si="5"/>
        <v/>
      </c>
      <c r="L17" s="320" t="str">
        <f t="shared" si="6"/>
        <v/>
      </c>
      <c r="M17" s="320"/>
      <c r="N17" s="127"/>
      <c r="O17" s="56"/>
      <c r="P17" s="57"/>
      <c r="Q17" s="57"/>
      <c r="R17" s="56"/>
      <c r="S17" s="56"/>
      <c r="T17" s="56"/>
      <c r="U17" s="56"/>
      <c r="V17" s="56"/>
      <c r="W17" s="56"/>
      <c r="X17" s="56"/>
      <c r="Y17" s="56"/>
      <c r="Z17" s="56"/>
      <c r="AA17" s="56"/>
      <c r="AB17" s="56"/>
      <c r="AC17" s="56"/>
      <c r="AD17" s="56"/>
      <c r="AE17" s="56"/>
      <c r="AF17" s="56"/>
      <c r="AG17" s="56"/>
      <c r="AH17" s="56"/>
      <c r="AI17" s="56"/>
      <c r="AJ17" s="56"/>
      <c r="AK17" s="56"/>
      <c r="AL17" s="56"/>
      <c r="AM17" s="56"/>
      <c r="AN17" s="58"/>
      <c r="BI17" s="49" t="s">
        <v>278</v>
      </c>
      <c r="BJ17" s="50" t="s">
        <v>279</v>
      </c>
    </row>
    <row r="18" spans="1:62" ht="70.150000000000006" customHeight="1" x14ac:dyDescent="0.25">
      <c r="A18" s="126"/>
      <c r="B18" s="314" t="str">
        <f>'Elenco Obiettivi'!C13</f>
        <v>Rispetto dei tempi di pagamento:  Garantire il rispetto dei tempi di pagamento delle fatture per lavori, forniture e servizi come richiesto dall'art. 4 bis), c. 2 del D.L. D.L. 24/02/2023 n. 13 (cd. Decreto PNRR3) convertito in L. 21/04/2023 n. 41 e secondo le indicazioni operative della circolare n° 1  del MEF/RGS  del 03.01.2024</v>
      </c>
      <c r="C18" s="314"/>
      <c r="D18" s="315">
        <v>30</v>
      </c>
      <c r="E18" s="347">
        <f t="shared" si="0"/>
        <v>30</v>
      </c>
      <c r="F18" s="315">
        <f t="shared" si="2"/>
        <v>0</v>
      </c>
      <c r="G18" s="317"/>
      <c r="H18" s="320" t="str">
        <f t="shared" si="1"/>
        <v>x</v>
      </c>
      <c r="I18" s="320" t="str">
        <f t="shared" si="3"/>
        <v/>
      </c>
      <c r="J18" s="320" t="str">
        <f t="shared" si="4"/>
        <v/>
      </c>
      <c r="K18" s="320" t="str">
        <f t="shared" si="5"/>
        <v/>
      </c>
      <c r="L18" s="320" t="str">
        <f t="shared" si="6"/>
        <v/>
      </c>
      <c r="M18" s="320"/>
      <c r="N18" s="127"/>
      <c r="BI18" s="49" t="s">
        <v>280</v>
      </c>
      <c r="BJ18" s="50" t="s">
        <v>281</v>
      </c>
    </row>
    <row r="19" spans="1:62" ht="70.150000000000006" customHeight="1" thickBot="1" x14ac:dyDescent="0.3">
      <c r="A19" s="126"/>
      <c r="B19" s="341" t="s">
        <v>581</v>
      </c>
      <c r="C19" s="314"/>
      <c r="D19" s="315">
        <v>5</v>
      </c>
      <c r="E19" s="347">
        <f t="shared" si="0"/>
        <v>5</v>
      </c>
      <c r="F19" s="315">
        <f t="shared" si="2"/>
        <v>0</v>
      </c>
      <c r="G19" s="317"/>
      <c r="H19" s="320" t="str">
        <f t="shared" si="1"/>
        <v>x</v>
      </c>
      <c r="I19" s="320" t="str">
        <f t="shared" si="3"/>
        <v/>
      </c>
      <c r="J19" s="320" t="str">
        <f t="shared" si="4"/>
        <v/>
      </c>
      <c r="K19" s="320" t="str">
        <f t="shared" si="5"/>
        <v/>
      </c>
      <c r="L19" s="320" t="str">
        <f t="shared" si="6"/>
        <v/>
      </c>
      <c r="M19" s="320"/>
      <c r="N19" s="127"/>
      <c r="BI19" s="133"/>
      <c r="BJ19" s="134"/>
    </row>
    <row r="20" spans="1:62" ht="24" customHeight="1" thickBot="1" x14ac:dyDescent="0.3">
      <c r="A20" s="126"/>
      <c r="B20" s="341" t="s">
        <v>590</v>
      </c>
      <c r="D20" s="315">
        <v>5</v>
      </c>
      <c r="E20" s="316" t="e">
        <f t="shared" ref="E20:E22" si="7">(D20/D$68)*100</f>
        <v>#DIV/0!</v>
      </c>
      <c r="F20" s="315">
        <f t="shared" si="2"/>
        <v>0</v>
      </c>
      <c r="G20" s="317"/>
      <c r="H20" s="320" t="str">
        <f t="shared" si="1"/>
        <v>x</v>
      </c>
      <c r="I20" s="320" t="str">
        <f t="shared" si="3"/>
        <v/>
      </c>
      <c r="J20" s="320" t="str">
        <f t="shared" si="4"/>
        <v/>
      </c>
      <c r="K20" s="320" t="str">
        <f t="shared" si="5"/>
        <v/>
      </c>
      <c r="L20" s="320" t="str">
        <f t="shared" si="6"/>
        <v/>
      </c>
      <c r="M20" s="320"/>
      <c r="N20" s="127"/>
      <c r="BI20" s="133"/>
      <c r="BJ20" s="134"/>
    </row>
    <row r="21" spans="1:62" ht="24" hidden="1" customHeight="1" thickBot="1" x14ac:dyDescent="0.3">
      <c r="A21" s="126"/>
      <c r="B21" s="314">
        <f>'Elenco Obiettivi'!C17</f>
        <v>0</v>
      </c>
      <c r="C21" s="314">
        <f>'Elenco Obiettivi'!E17</f>
        <v>0</v>
      </c>
      <c r="D21" s="315"/>
      <c r="E21" s="316" t="e">
        <f t="shared" si="7"/>
        <v>#DIV/0!</v>
      </c>
      <c r="F21" s="315">
        <f t="shared" si="2"/>
        <v>0</v>
      </c>
      <c r="G21" s="317"/>
      <c r="H21" s="320" t="str">
        <f t="shared" si="1"/>
        <v>x</v>
      </c>
      <c r="I21" s="320" t="str">
        <f t="shared" si="3"/>
        <v/>
      </c>
      <c r="J21" s="320" t="str">
        <f t="shared" si="4"/>
        <v/>
      </c>
      <c r="K21" s="320" t="str">
        <f t="shared" si="5"/>
        <v/>
      </c>
      <c r="L21" s="320" t="str">
        <f t="shared" si="6"/>
        <v/>
      </c>
      <c r="M21" s="320"/>
      <c r="N21" s="127"/>
      <c r="BI21" s="133"/>
      <c r="BJ21" s="134"/>
    </row>
    <row r="22" spans="1:62" ht="24" hidden="1" customHeight="1" thickBot="1" x14ac:dyDescent="0.3">
      <c r="A22" s="126"/>
      <c r="B22" s="314">
        <f>'Elenco Obiettivi'!C18</f>
        <v>0</v>
      </c>
      <c r="C22" s="314">
        <f>'Elenco Obiettivi'!E18</f>
        <v>0</v>
      </c>
      <c r="D22" s="315"/>
      <c r="E22" s="316" t="e">
        <f t="shared" si="7"/>
        <v>#DIV/0!</v>
      </c>
      <c r="F22" s="315">
        <f t="shared" si="2"/>
        <v>0</v>
      </c>
      <c r="G22" s="317"/>
      <c r="H22" s="320" t="str">
        <f t="shared" si="1"/>
        <v>x</v>
      </c>
      <c r="I22" s="320" t="str">
        <f t="shared" si="3"/>
        <v/>
      </c>
      <c r="J22" s="320" t="str">
        <f t="shared" si="4"/>
        <v/>
      </c>
      <c r="K22" s="320" t="str">
        <f t="shared" si="5"/>
        <v/>
      </c>
      <c r="L22" s="320" t="str">
        <f t="shared" si="6"/>
        <v/>
      </c>
      <c r="M22" s="320"/>
      <c r="N22" s="127"/>
      <c r="BI22" s="133"/>
      <c r="BJ22" s="134"/>
    </row>
    <row r="23" spans="1:62" s="60" customFormat="1" ht="24" customHeight="1" thickBot="1" x14ac:dyDescent="0.3">
      <c r="A23" s="126"/>
      <c r="B23" s="493" t="s">
        <v>284</v>
      </c>
      <c r="C23" s="494"/>
      <c r="D23" s="333" t="s">
        <v>285</v>
      </c>
      <c r="E23" s="510" t="s">
        <v>286</v>
      </c>
      <c r="F23" s="510"/>
      <c r="G23" s="510"/>
      <c r="H23" s="504" t="s">
        <v>287</v>
      </c>
      <c r="I23" s="504"/>
      <c r="J23" s="504"/>
      <c r="K23" s="504"/>
      <c r="L23" s="504"/>
      <c r="M23" s="328" t="s">
        <v>288</v>
      </c>
      <c r="N23" s="127"/>
      <c r="BI23" s="133"/>
      <c r="BJ23" s="134"/>
    </row>
    <row r="24" spans="1:62" s="60" customFormat="1" ht="24" customHeight="1" x14ac:dyDescent="0.25">
      <c r="A24" s="126"/>
      <c r="B24" s="495"/>
      <c r="C24" s="496"/>
      <c r="D24" s="334">
        <f>SUM(D14:D22)</f>
        <v>60</v>
      </c>
      <c r="E24" s="510">
        <f>SUM(E14:E19)</f>
        <v>55</v>
      </c>
      <c r="F24" s="510"/>
      <c r="G24" s="510"/>
      <c r="H24" s="335"/>
      <c r="I24" s="336" t="e">
        <f>IF(I14="x",F14*E14)++IF(I15="x",F15*E15)+IF(I16="x",F16*E16)+IF(I17="x",F17*E17)+IF(I18="x",F18*E18)+IF(#REF!="x",#REF!*#REF!)+IF(I19="x",F19*E19)+IF(I20="x",F20*E20)+IF(I21="x",F21*E21)+IF(I22="x",F22*E22)</f>
        <v>#REF!</v>
      </c>
      <c r="J24" s="336" t="e">
        <f>IF(J14="x",F14*E14)+IF(J15="x",F15*E15)+IF(J16="x",F16*E16)+IF(J17="x",F17*E17)+IF(J18="x",F18*E18)+IF(#REF!="x",#REF!*#REF!)+IF(J19="x",F19*E19)+IF(J20="x",F20*E20)+IF(J21="x",F21*E21)+IF(J22="x",F22*E22)</f>
        <v>#REF!</v>
      </c>
      <c r="K24" s="336" t="e">
        <f>IF(K14="x",F14*E14)+IF(K15="x",F15*E15)+IF(K16="x",F16*E16)+IF(K17="x",F17*E17)+IF(K18="x",F18*E18)+IF(#REF!="x",#REF!*#REF!)+IF(K19="x",F19*E19)+IF(K20="x",F20*E20)+IF(K21="x",F21*E21)+IF(K22="x",F22*E22)</f>
        <v>#REF!</v>
      </c>
      <c r="L24" s="336" t="e">
        <f>IF(L14="x",F14*E14)+IF(L15="x",F15*E15)+IF(L16="x",F16*E16)+IF(L17="x",F17*E17)+IF(L18="x",F18*E18)+IF(#REF!="x",#REF!*#REF!)+IF(L19="x",F19*E19)+IF(L20="x",F20*E20)+IF(L21="x",F21*E21)+IF(L22="x",F22*E22)</f>
        <v>#REF!</v>
      </c>
      <c r="M24" s="337" t="e">
        <f>SUM(I24:L24)</f>
        <v>#REF!</v>
      </c>
      <c r="N24" s="127"/>
      <c r="BI24" s="135"/>
      <c r="BJ24" s="136"/>
    </row>
    <row r="25" spans="1:62" s="60" customFormat="1" ht="7.9" customHeight="1" x14ac:dyDescent="0.25">
      <c r="A25" s="126"/>
      <c r="B25" s="497"/>
      <c r="C25" s="497"/>
      <c r="D25" s="497"/>
      <c r="E25" s="497"/>
      <c r="F25" s="497"/>
      <c r="G25" s="497"/>
      <c r="H25" s="497"/>
      <c r="I25" s="497"/>
      <c r="J25" s="497"/>
      <c r="K25" s="497"/>
      <c r="L25" s="497"/>
      <c r="M25" s="497"/>
      <c r="N25" s="127"/>
      <c r="BI25" s="135"/>
      <c r="BJ25" s="136"/>
    </row>
    <row r="26" spans="1:62" s="60" customFormat="1" ht="24" customHeight="1" x14ac:dyDescent="0.25">
      <c r="A26" s="126"/>
      <c r="B26" s="488" t="s">
        <v>289</v>
      </c>
      <c r="C26" s="489"/>
      <c r="D26" s="492" t="str">
        <f>D10</f>
        <v>Peso Assoluto Obiettivo</v>
      </c>
      <c r="E26" s="492" t="str">
        <f>E10</f>
        <v>Peso % Obiettivo</v>
      </c>
      <c r="F26" s="492" t="str">
        <f>F10</f>
        <v>Fornule</v>
      </c>
      <c r="G26" s="492" t="str">
        <f>G10</f>
        <v>Risultato (%)</v>
      </c>
      <c r="H26" s="329">
        <v>1</v>
      </c>
      <c r="I26" s="329">
        <v>2</v>
      </c>
      <c r="J26" s="329">
        <v>3</v>
      </c>
      <c r="K26" s="329">
        <v>4</v>
      </c>
      <c r="L26" s="329">
        <v>5</v>
      </c>
      <c r="M26" s="509" t="str">
        <f>M10</f>
        <v>NOTE</v>
      </c>
      <c r="N26" s="127"/>
      <c r="BI26" s="135"/>
      <c r="BJ26" s="136"/>
    </row>
    <row r="27" spans="1:62" s="60" customFormat="1" ht="24" customHeight="1" x14ac:dyDescent="0.25">
      <c r="A27" s="126"/>
      <c r="B27" s="490"/>
      <c r="C27" s="491"/>
      <c r="D27" s="492"/>
      <c r="E27" s="492"/>
      <c r="F27" s="492"/>
      <c r="G27" s="492"/>
      <c r="H27" s="330" t="s">
        <v>232</v>
      </c>
      <c r="I27" s="330" t="s">
        <v>233</v>
      </c>
      <c r="J27" s="331" t="s">
        <v>234</v>
      </c>
      <c r="K27" s="331" t="s">
        <v>270</v>
      </c>
      <c r="L27" s="331" t="s">
        <v>271</v>
      </c>
      <c r="M27" s="509"/>
      <c r="N27" s="127"/>
      <c r="BI27" s="135"/>
      <c r="BJ27" s="136"/>
    </row>
    <row r="28" spans="1:62" s="60" customFormat="1" ht="34.15" customHeight="1" x14ac:dyDescent="0.25">
      <c r="A28" s="126"/>
      <c r="B28" s="332" t="s">
        <v>586</v>
      </c>
      <c r="C28" s="332" t="s">
        <v>238</v>
      </c>
      <c r="D28" s="492"/>
      <c r="E28" s="492"/>
      <c r="F28" s="492"/>
      <c r="G28" s="492"/>
      <c r="H28" s="328" t="s">
        <v>56</v>
      </c>
      <c r="I28" s="328" t="s">
        <v>57</v>
      </c>
      <c r="J28" s="328" t="s">
        <v>243</v>
      </c>
      <c r="K28" s="328" t="s">
        <v>244</v>
      </c>
      <c r="L28" s="328" t="s">
        <v>245</v>
      </c>
      <c r="M28" s="509"/>
      <c r="N28" s="127"/>
      <c r="BI28" s="135"/>
      <c r="BJ28" s="136"/>
    </row>
    <row r="29" spans="1:62" s="60" customFormat="1" ht="31.5" customHeight="1" x14ac:dyDescent="0.25">
      <c r="A29" s="126"/>
      <c r="B29" s="314" t="s">
        <v>598</v>
      </c>
      <c r="C29" s="314" t="s">
        <v>615</v>
      </c>
      <c r="D29" s="315">
        <v>20</v>
      </c>
      <c r="E29" s="347">
        <f>(D29/D$43)*80</f>
        <v>20</v>
      </c>
      <c r="F29" s="315">
        <f t="shared" ref="F29:F39" si="8">G29/100</f>
        <v>0</v>
      </c>
      <c r="G29" s="317"/>
      <c r="H29" s="320" t="str">
        <f t="shared" ref="H29:H40" si="9">IF($F29&lt;=0.2,IF($F29&gt;=0,"x",""),"")</f>
        <v>x</v>
      </c>
      <c r="I29" s="320" t="str">
        <f t="shared" ref="I29:I40" si="10">IF(F29&lt;=0.5,IF(F29&gt;=0.21,"x",""),"")</f>
        <v/>
      </c>
      <c r="J29" s="320" t="str">
        <f t="shared" ref="J29:J40" si="11">IF(F29&lt;=0.7,IF(F29&gt;=0.51,"x",""),"")</f>
        <v/>
      </c>
      <c r="K29" s="320" t="str">
        <f t="shared" ref="K29:K40" si="12">IF(F29&lt;=0.9,IF(F29&gt;=0.71,"x",""),"")</f>
        <v/>
      </c>
      <c r="L29" s="320" t="str">
        <f t="shared" ref="L29:L40" si="13">IF(F29&lt;=1,IF(F29&gt;0.9,"x",""),"")</f>
        <v/>
      </c>
      <c r="M29" s="320"/>
      <c r="N29" s="127"/>
      <c r="BI29" s="135"/>
      <c r="BJ29" s="136"/>
    </row>
    <row r="30" spans="1:62" s="60" customFormat="1" ht="18.600000000000001" customHeight="1" x14ac:dyDescent="0.25">
      <c r="A30" s="126"/>
      <c r="B30" s="314"/>
      <c r="C30" s="314"/>
      <c r="D30" s="315"/>
      <c r="E30" s="347">
        <f t="shared" ref="E30:E40" si="14">(D30/D$43)*80</f>
        <v>0</v>
      </c>
      <c r="F30" s="315">
        <f t="shared" si="8"/>
        <v>0</v>
      </c>
      <c r="G30" s="317"/>
      <c r="H30" s="320" t="str">
        <f t="shared" si="9"/>
        <v>x</v>
      </c>
      <c r="I30" s="320" t="str">
        <f t="shared" si="10"/>
        <v/>
      </c>
      <c r="J30" s="320" t="str">
        <f t="shared" si="11"/>
        <v/>
      </c>
      <c r="K30" s="320" t="str">
        <f t="shared" si="12"/>
        <v/>
      </c>
      <c r="L30" s="320" t="str">
        <f t="shared" si="13"/>
        <v/>
      </c>
      <c r="M30" s="320"/>
      <c r="N30" s="127"/>
      <c r="BI30" s="135"/>
      <c r="BJ30" s="136"/>
    </row>
    <row r="31" spans="1:62" s="60" customFormat="1" ht="18.600000000000001" customHeight="1" x14ac:dyDescent="0.25">
      <c r="A31" s="126"/>
      <c r="B31" s="314"/>
      <c r="C31" s="314"/>
      <c r="D31" s="315"/>
      <c r="E31" s="347">
        <f t="shared" si="14"/>
        <v>0</v>
      </c>
      <c r="F31" s="315">
        <f t="shared" si="8"/>
        <v>0</v>
      </c>
      <c r="G31" s="317"/>
      <c r="H31" s="320" t="str">
        <f t="shared" si="9"/>
        <v>x</v>
      </c>
      <c r="I31" s="320" t="str">
        <f t="shared" si="10"/>
        <v/>
      </c>
      <c r="J31" s="320" t="str">
        <f t="shared" si="11"/>
        <v/>
      </c>
      <c r="K31" s="320" t="str">
        <f t="shared" si="12"/>
        <v/>
      </c>
      <c r="L31" s="320" t="str">
        <f t="shared" si="13"/>
        <v/>
      </c>
      <c r="M31" s="320"/>
      <c r="N31" s="127"/>
      <c r="BI31" s="135"/>
      <c r="BJ31" s="136"/>
    </row>
    <row r="32" spans="1:62" s="60" customFormat="1" ht="18.600000000000001" customHeight="1" x14ac:dyDescent="0.25">
      <c r="A32" s="126"/>
      <c r="B32" s="314"/>
      <c r="C32" s="314"/>
      <c r="D32" s="315"/>
      <c r="E32" s="347">
        <f t="shared" si="14"/>
        <v>0</v>
      </c>
      <c r="F32" s="315">
        <f t="shared" si="8"/>
        <v>0</v>
      </c>
      <c r="G32" s="317"/>
      <c r="H32" s="320" t="str">
        <f t="shared" si="9"/>
        <v>x</v>
      </c>
      <c r="I32" s="320" t="str">
        <f t="shared" si="10"/>
        <v/>
      </c>
      <c r="J32" s="320" t="str">
        <f t="shared" si="11"/>
        <v/>
      </c>
      <c r="K32" s="320" t="str">
        <f t="shared" si="12"/>
        <v/>
      </c>
      <c r="L32" s="320" t="str">
        <f t="shared" si="13"/>
        <v/>
      </c>
      <c r="M32" s="320"/>
      <c r="N32" s="127"/>
      <c r="BI32" s="135"/>
      <c r="BJ32" s="136"/>
    </row>
    <row r="33" spans="1:62" s="60" customFormat="1" ht="18.600000000000001" customHeight="1" x14ac:dyDescent="0.25">
      <c r="A33" s="126"/>
      <c r="B33" s="314"/>
      <c r="C33" s="314"/>
      <c r="D33" s="315"/>
      <c r="E33" s="347">
        <f t="shared" si="14"/>
        <v>0</v>
      </c>
      <c r="F33" s="315">
        <f t="shared" si="8"/>
        <v>0</v>
      </c>
      <c r="G33" s="317"/>
      <c r="H33" s="320" t="str">
        <f t="shared" si="9"/>
        <v>x</v>
      </c>
      <c r="I33" s="320" t="str">
        <f t="shared" si="10"/>
        <v/>
      </c>
      <c r="J33" s="320" t="str">
        <f t="shared" si="11"/>
        <v/>
      </c>
      <c r="K33" s="320" t="str">
        <f t="shared" si="12"/>
        <v/>
      </c>
      <c r="L33" s="320" t="str">
        <f t="shared" si="13"/>
        <v/>
      </c>
      <c r="M33" s="320"/>
      <c r="N33" s="127"/>
      <c r="BI33" s="135"/>
      <c r="BJ33" s="136"/>
    </row>
    <row r="34" spans="1:62" s="60" customFormat="1" ht="18.600000000000001" customHeight="1" x14ac:dyDescent="0.25">
      <c r="A34" s="126"/>
      <c r="B34" s="314"/>
      <c r="C34" s="314"/>
      <c r="D34" s="315"/>
      <c r="E34" s="347">
        <f t="shared" si="14"/>
        <v>0</v>
      </c>
      <c r="F34" s="315">
        <f t="shared" si="8"/>
        <v>0</v>
      </c>
      <c r="G34" s="317"/>
      <c r="H34" s="320" t="str">
        <f t="shared" si="9"/>
        <v>x</v>
      </c>
      <c r="I34" s="320" t="str">
        <f t="shared" si="10"/>
        <v/>
      </c>
      <c r="J34" s="320" t="str">
        <f t="shared" si="11"/>
        <v/>
      </c>
      <c r="K34" s="320" t="str">
        <f t="shared" si="12"/>
        <v/>
      </c>
      <c r="L34" s="320" t="str">
        <f t="shared" si="13"/>
        <v/>
      </c>
      <c r="M34" s="320"/>
      <c r="N34" s="127"/>
      <c r="BI34" s="135"/>
      <c r="BJ34" s="136"/>
    </row>
    <row r="35" spans="1:62" s="60" customFormat="1" ht="18.600000000000001" customHeight="1" x14ac:dyDescent="0.25">
      <c r="A35" s="126"/>
      <c r="B35" s="314"/>
      <c r="C35" s="314"/>
      <c r="D35" s="315"/>
      <c r="E35" s="347">
        <f t="shared" si="14"/>
        <v>0</v>
      </c>
      <c r="F35" s="315">
        <f t="shared" si="8"/>
        <v>0</v>
      </c>
      <c r="G35" s="317"/>
      <c r="H35" s="320" t="str">
        <f t="shared" si="9"/>
        <v>x</v>
      </c>
      <c r="I35" s="320" t="str">
        <f t="shared" si="10"/>
        <v/>
      </c>
      <c r="J35" s="320" t="str">
        <f t="shared" si="11"/>
        <v/>
      </c>
      <c r="K35" s="320" t="str">
        <f t="shared" si="12"/>
        <v/>
      </c>
      <c r="L35" s="320" t="str">
        <f t="shared" si="13"/>
        <v/>
      </c>
      <c r="M35" s="320"/>
      <c r="N35" s="127"/>
      <c r="BI35" s="135"/>
      <c r="BJ35" s="136"/>
    </row>
    <row r="36" spans="1:62" s="60" customFormat="1" ht="18.600000000000001" customHeight="1" x14ac:dyDescent="0.25">
      <c r="A36" s="126"/>
      <c r="B36" s="314"/>
      <c r="C36" s="314"/>
      <c r="D36" s="315"/>
      <c r="E36" s="347">
        <f t="shared" si="14"/>
        <v>0</v>
      </c>
      <c r="F36" s="315">
        <f t="shared" si="8"/>
        <v>0</v>
      </c>
      <c r="G36" s="317"/>
      <c r="H36" s="320" t="str">
        <f t="shared" si="9"/>
        <v>x</v>
      </c>
      <c r="I36" s="320" t="str">
        <f t="shared" si="10"/>
        <v/>
      </c>
      <c r="J36" s="320" t="str">
        <f t="shared" si="11"/>
        <v/>
      </c>
      <c r="K36" s="320" t="str">
        <f t="shared" si="12"/>
        <v/>
      </c>
      <c r="L36" s="320" t="str">
        <f t="shared" si="13"/>
        <v/>
      </c>
      <c r="M36" s="320"/>
      <c r="N36" s="127"/>
      <c r="BI36" s="135"/>
      <c r="BJ36" s="136"/>
    </row>
    <row r="37" spans="1:62" s="60" customFormat="1" ht="18.600000000000001" customHeight="1" x14ac:dyDescent="0.25">
      <c r="A37" s="126"/>
      <c r="B37" s="314"/>
      <c r="C37" s="314"/>
      <c r="D37" s="315"/>
      <c r="E37" s="347">
        <f t="shared" si="14"/>
        <v>0</v>
      </c>
      <c r="F37" s="315">
        <f t="shared" si="8"/>
        <v>0</v>
      </c>
      <c r="G37" s="317"/>
      <c r="H37" s="320" t="str">
        <f t="shared" si="9"/>
        <v>x</v>
      </c>
      <c r="I37" s="320" t="str">
        <f t="shared" si="10"/>
        <v/>
      </c>
      <c r="J37" s="320" t="str">
        <f t="shared" si="11"/>
        <v/>
      </c>
      <c r="K37" s="320" t="str">
        <f t="shared" si="12"/>
        <v/>
      </c>
      <c r="L37" s="320" t="str">
        <f t="shared" si="13"/>
        <v/>
      </c>
      <c r="M37" s="320"/>
      <c r="N37" s="127"/>
      <c r="BI37" s="135"/>
      <c r="BJ37" s="136"/>
    </row>
    <row r="38" spans="1:62" s="60" customFormat="1" ht="18.600000000000001" customHeight="1" x14ac:dyDescent="0.25">
      <c r="A38" s="126"/>
      <c r="B38" s="314"/>
      <c r="C38" s="314"/>
      <c r="D38" s="315"/>
      <c r="E38" s="347">
        <f t="shared" si="14"/>
        <v>0</v>
      </c>
      <c r="F38" s="315">
        <f t="shared" si="8"/>
        <v>0</v>
      </c>
      <c r="G38" s="317"/>
      <c r="H38" s="320" t="str">
        <f t="shared" si="9"/>
        <v>x</v>
      </c>
      <c r="I38" s="320" t="str">
        <f t="shared" si="10"/>
        <v/>
      </c>
      <c r="J38" s="320" t="str">
        <f t="shared" si="11"/>
        <v/>
      </c>
      <c r="K38" s="320" t="str">
        <f t="shared" si="12"/>
        <v/>
      </c>
      <c r="L38" s="320" t="str">
        <f t="shared" si="13"/>
        <v/>
      </c>
      <c r="M38" s="320"/>
      <c r="N38" s="127"/>
      <c r="BI38" s="135"/>
      <c r="BJ38" s="136"/>
    </row>
    <row r="39" spans="1:62" s="60" customFormat="1" ht="18.600000000000001" customHeight="1" x14ac:dyDescent="0.25">
      <c r="A39" s="126"/>
      <c r="B39" s="314"/>
      <c r="C39" s="314"/>
      <c r="D39" s="315"/>
      <c r="E39" s="347">
        <f t="shared" si="14"/>
        <v>0</v>
      </c>
      <c r="F39" s="315">
        <f t="shared" si="8"/>
        <v>0</v>
      </c>
      <c r="G39" s="317"/>
      <c r="H39" s="320" t="str">
        <f t="shared" si="9"/>
        <v>x</v>
      </c>
      <c r="I39" s="320" t="str">
        <f t="shared" si="10"/>
        <v/>
      </c>
      <c r="J39" s="320" t="str">
        <f t="shared" si="11"/>
        <v/>
      </c>
      <c r="K39" s="320" t="str">
        <f t="shared" si="12"/>
        <v/>
      </c>
      <c r="L39" s="320" t="str">
        <f t="shared" si="13"/>
        <v/>
      </c>
      <c r="M39" s="320"/>
      <c r="N39" s="127"/>
      <c r="BI39" s="135"/>
      <c r="BJ39" s="136"/>
    </row>
    <row r="40" spans="1:62" s="60" customFormat="1" ht="18.600000000000001" customHeight="1" x14ac:dyDescent="0.25">
      <c r="A40" s="126"/>
      <c r="B40" s="314"/>
      <c r="C40" s="314"/>
      <c r="D40" s="315"/>
      <c r="E40" s="347">
        <f t="shared" si="14"/>
        <v>0</v>
      </c>
      <c r="F40" s="315">
        <f>G40/100</f>
        <v>0</v>
      </c>
      <c r="G40" s="317"/>
      <c r="H40" s="320" t="str">
        <f t="shared" si="9"/>
        <v>x</v>
      </c>
      <c r="I40" s="320" t="str">
        <f t="shared" si="10"/>
        <v/>
      </c>
      <c r="J40" s="320" t="str">
        <f t="shared" si="11"/>
        <v/>
      </c>
      <c r="K40" s="320" t="str">
        <f t="shared" si="12"/>
        <v/>
      </c>
      <c r="L40" s="320" t="str">
        <f t="shared" si="13"/>
        <v/>
      </c>
      <c r="M40" s="320"/>
      <c r="N40" s="127"/>
      <c r="BI40" s="135"/>
      <c r="BJ40" s="136"/>
    </row>
    <row r="41" spans="1:62" s="60" customFormat="1" ht="17.45" customHeight="1" thickBot="1" x14ac:dyDescent="0.3">
      <c r="A41" s="126"/>
      <c r="B41" s="482" t="s">
        <v>582</v>
      </c>
      <c r="C41" s="483"/>
      <c r="D41" s="348" t="s">
        <v>285</v>
      </c>
      <c r="E41" s="518" t="s">
        <v>286</v>
      </c>
      <c r="F41" s="518"/>
      <c r="G41" s="518"/>
      <c r="H41" s="514" t="s">
        <v>287</v>
      </c>
      <c r="I41" s="482"/>
      <c r="J41" s="482"/>
      <c r="K41" s="482"/>
      <c r="L41" s="482"/>
      <c r="M41" s="516" t="s">
        <v>288</v>
      </c>
      <c r="N41" s="127"/>
      <c r="P41" s="312">
        <f>SUM(E29:E40)</f>
        <v>20</v>
      </c>
      <c r="BI41" s="133"/>
      <c r="BJ41" s="134"/>
    </row>
    <row r="42" spans="1:62" s="60" customFormat="1" ht="17.45" customHeight="1" x14ac:dyDescent="0.25">
      <c r="A42" s="126"/>
      <c r="B42" s="484"/>
      <c r="C42" s="485"/>
      <c r="D42" s="349">
        <f>SUM(D29:D40)</f>
        <v>20</v>
      </c>
      <c r="E42" s="511">
        <f>SUM(E29:E40)</f>
        <v>20</v>
      </c>
      <c r="F42" s="512"/>
      <c r="G42" s="513"/>
      <c r="H42" s="515"/>
      <c r="I42" s="496"/>
      <c r="J42" s="496"/>
      <c r="K42" s="496"/>
      <c r="L42" s="496"/>
      <c r="M42" s="517"/>
      <c r="N42" s="127"/>
      <c r="P42" s="312"/>
      <c r="BI42" s="345"/>
      <c r="BJ42" s="345"/>
    </row>
    <row r="43" spans="1:62" s="60" customFormat="1" ht="24" customHeight="1" x14ac:dyDescent="0.25">
      <c r="A43" s="126"/>
      <c r="B43" s="486" t="s">
        <v>583</v>
      </c>
      <c r="C43" s="487"/>
      <c r="D43" s="350">
        <f>D42+D24</f>
        <v>80</v>
      </c>
      <c r="E43" s="519">
        <f>E42+E24</f>
        <v>75</v>
      </c>
      <c r="F43" s="519"/>
      <c r="G43" s="519"/>
      <c r="H43" s="335"/>
      <c r="I43" s="336">
        <f>IF(I29="x",F29*E29)+IF(I30="x",F30*E30)+IF(I31="x",F31*E31)++IF(I32="x",F32*E32)+IF(I33="x",F33*E33)+IF(I34="x",F34*E34)+IF(I35="x",F35*E35)+IF(I36="x",F36*E36)+IF(I37="x",F37*E37)+IF(I38="x",F38*E38)+IF(I39="x",F39*E39)+IF(I40="x",F40*E40)</f>
        <v>0</v>
      </c>
      <c r="J43" s="336">
        <f>IF(J31="x",F31*E31)+IF(J32="x",F32*E32)+IF(J33="x",F33*E33)+IF(J34="x",F34*E34)+IF(J35="x",F35*E35)+IF(J36="x",F36*E36)+IF(J37="x",F37*E37)+IF(J38="x",F38*E38)+IF(J39="x",F39*E39)+IF(J40="x",F40*E40)</f>
        <v>0</v>
      </c>
      <c r="K43" s="336">
        <f>IF(K31="x",F31*E31)+IF(K32="x",F32*E32)+IF(K33="x",F33*E33)+IF(K34="x",F34*E34)+IF(K35="x",F35*E35)+IF(K36="x",F36*E36)+IF(K37="x",F37*E37)+IF(K38="x",F38*E38)+IF(K39="x",F39*E39)+IF(K40="x",F40*E40)</f>
        <v>0</v>
      </c>
      <c r="L43" s="336">
        <f>IF(L29="x",F29*E29)+IF(L30="x",F30*E30)+IF(L31="x",F31*E31)+IF(L32="x",F32*E32)+IF(L33="x",F33*E33)+IF(L34="x",F34*E34)+IF(L35="x",F35*E35)+IF(L36="x",F36*E36)+IF(L37="x",F37*E37)+IF(L38="x",F38*E38)+IF(L39="x",F39*E39)+IF(L40="x",F40*E40)</f>
        <v>0</v>
      </c>
      <c r="M43" s="351">
        <f>SUM(I43:L43)</f>
        <v>0</v>
      </c>
      <c r="N43" s="127"/>
      <c r="BI43" s="135"/>
      <c r="BJ43" s="136"/>
    </row>
    <row r="44" spans="1:62" ht="24" customHeight="1" x14ac:dyDescent="0.25">
      <c r="A44" s="126"/>
      <c r="B44" s="527" t="s">
        <v>290</v>
      </c>
      <c r="C44" s="528"/>
      <c r="D44" s="531" t="s">
        <v>291</v>
      </c>
      <c r="E44" s="531" t="s">
        <v>292</v>
      </c>
      <c r="F44" s="531" t="s">
        <v>293</v>
      </c>
      <c r="G44" s="532" t="s">
        <v>294</v>
      </c>
      <c r="H44" s="508" t="s">
        <v>295</v>
      </c>
      <c r="I44" s="508"/>
      <c r="J44" s="508"/>
      <c r="K44" s="508"/>
      <c r="L44" s="508"/>
      <c r="M44" s="352"/>
      <c r="N44" s="127"/>
      <c r="BI44" s="135"/>
    </row>
    <row r="45" spans="1:62" ht="24" customHeight="1" x14ac:dyDescent="0.25">
      <c r="A45" s="126"/>
      <c r="B45" s="527"/>
      <c r="C45" s="528"/>
      <c r="D45" s="502"/>
      <c r="E45" s="502"/>
      <c r="F45" s="502"/>
      <c r="G45" s="503"/>
      <c r="H45" s="329">
        <v>1</v>
      </c>
      <c r="I45" s="329">
        <v>2</v>
      </c>
      <c r="J45" s="329">
        <v>3</v>
      </c>
      <c r="K45" s="329">
        <v>4</v>
      </c>
      <c r="L45" s="329">
        <v>5</v>
      </c>
      <c r="M45" s="509" t="str">
        <f>M26</f>
        <v>NOTE</v>
      </c>
      <c r="N45" s="127"/>
      <c r="BI45" s="49"/>
      <c r="BJ45" s="50"/>
    </row>
    <row r="46" spans="1:62" ht="24" customHeight="1" x14ac:dyDescent="0.25">
      <c r="A46" s="126"/>
      <c r="B46" s="529"/>
      <c r="C46" s="530"/>
      <c r="D46" s="502"/>
      <c r="E46" s="502"/>
      <c r="F46" s="502"/>
      <c r="G46" s="503"/>
      <c r="H46" s="330" t="s">
        <v>232</v>
      </c>
      <c r="I46" s="330" t="s">
        <v>233</v>
      </c>
      <c r="J46" s="331" t="s">
        <v>234</v>
      </c>
      <c r="K46" s="331" t="s">
        <v>270</v>
      </c>
      <c r="L46" s="331" t="s">
        <v>271</v>
      </c>
      <c r="M46" s="509"/>
      <c r="N46" s="127"/>
      <c r="BI46" s="49"/>
      <c r="BJ46" s="50"/>
    </row>
    <row r="47" spans="1:62" ht="24" customHeight="1" x14ac:dyDescent="0.25">
      <c r="A47" s="126"/>
      <c r="B47" s="353" t="s">
        <v>296</v>
      </c>
      <c r="C47" s="353" t="s">
        <v>297</v>
      </c>
      <c r="D47" s="502"/>
      <c r="E47" s="502"/>
      <c r="F47" s="502"/>
      <c r="G47" s="503"/>
      <c r="H47" s="328" t="s">
        <v>298</v>
      </c>
      <c r="I47" s="328" t="s">
        <v>299</v>
      </c>
      <c r="J47" s="328" t="s">
        <v>300</v>
      </c>
      <c r="K47" s="328" t="s">
        <v>301</v>
      </c>
      <c r="L47" s="328" t="s">
        <v>302</v>
      </c>
      <c r="M47" s="509"/>
      <c r="N47" s="127"/>
    </row>
    <row r="48" spans="1:62" ht="27.6" customHeight="1" x14ac:dyDescent="0.25">
      <c r="A48" s="126"/>
      <c r="B48" s="321"/>
      <c r="C48" s="321"/>
      <c r="D48" s="316">
        <v>0</v>
      </c>
      <c r="E48" s="346" t="e">
        <f>(D48/D$68)*20</f>
        <v>#DIV/0!</v>
      </c>
      <c r="F48" s="323">
        <f t="shared" ref="F48:F66" si="15">G48/100</f>
        <v>0</v>
      </c>
      <c r="G48" s="324"/>
      <c r="H48" s="320" t="str">
        <f t="shared" ref="H48:H66" si="16">IF($F48&lt;=0.2,IF($F48&gt;=0,"x",""),"")</f>
        <v>x</v>
      </c>
      <c r="I48" s="320" t="str">
        <f t="shared" ref="I48:I66" si="17">IF(F48&lt;=0.5,IF(F48&gt;=0.21,"x",""),"")</f>
        <v/>
      </c>
      <c r="J48" s="320" t="str">
        <f t="shared" ref="J48:J66" si="18">IF(F48&lt;=0.7,IF(F48&gt;=0.51,"x",""),"")</f>
        <v/>
      </c>
      <c r="K48" s="320" t="str">
        <f t="shared" ref="K48:K66" si="19">IF(F48&lt;=0.9,IF(F48&gt;=0.71,"x",""),"")</f>
        <v/>
      </c>
      <c r="L48" s="320" t="str">
        <f t="shared" ref="L48:L66" si="20">IF(F48&lt;=1,IF(F48&gt;0.9,"x",""),"")</f>
        <v/>
      </c>
      <c r="M48" s="325"/>
      <c r="N48" s="127"/>
      <c r="BI48" s="42"/>
      <c r="BJ48" s="42"/>
    </row>
    <row r="49" spans="1:62" ht="27.6" customHeight="1" x14ac:dyDescent="0.25">
      <c r="A49" s="126"/>
      <c r="B49" s="321"/>
      <c r="C49" s="321"/>
      <c r="D49" s="316"/>
      <c r="E49" s="346" t="e">
        <f t="shared" ref="E49:E56" si="21">(D49/D$68)*20</f>
        <v>#DIV/0!</v>
      </c>
      <c r="F49" s="323">
        <f t="shared" si="15"/>
        <v>0</v>
      </c>
      <c r="G49" s="324"/>
      <c r="H49" s="320" t="str">
        <f t="shared" si="16"/>
        <v>x</v>
      </c>
      <c r="I49" s="320" t="str">
        <f t="shared" si="17"/>
        <v/>
      </c>
      <c r="J49" s="320" t="str">
        <f t="shared" si="18"/>
        <v/>
      </c>
      <c r="K49" s="320" t="str">
        <f t="shared" si="19"/>
        <v/>
      </c>
      <c r="L49" s="320" t="str">
        <f t="shared" si="20"/>
        <v/>
      </c>
      <c r="M49" s="325"/>
      <c r="N49" s="127"/>
      <c r="BI49" s="42"/>
      <c r="BJ49" s="42"/>
    </row>
    <row r="50" spans="1:62" ht="27.6" customHeight="1" x14ac:dyDescent="0.25">
      <c r="A50" s="126"/>
      <c r="B50" s="321"/>
      <c r="C50" s="321"/>
      <c r="D50" s="316"/>
      <c r="E50" s="346" t="e">
        <f t="shared" si="21"/>
        <v>#DIV/0!</v>
      </c>
      <c r="F50" s="323">
        <f t="shared" si="15"/>
        <v>0</v>
      </c>
      <c r="G50" s="324"/>
      <c r="H50" s="320" t="str">
        <f t="shared" si="16"/>
        <v>x</v>
      </c>
      <c r="I50" s="320" t="str">
        <f t="shared" si="17"/>
        <v/>
      </c>
      <c r="J50" s="320" t="str">
        <f t="shared" si="18"/>
        <v/>
      </c>
      <c r="K50" s="320" t="str">
        <f t="shared" si="19"/>
        <v/>
      </c>
      <c r="L50" s="320" t="str">
        <f t="shared" si="20"/>
        <v/>
      </c>
      <c r="M50" s="325"/>
      <c r="N50" s="127"/>
      <c r="BI50" s="42"/>
      <c r="BJ50" s="42"/>
    </row>
    <row r="51" spans="1:62" ht="27.6" customHeight="1" x14ac:dyDescent="0.25">
      <c r="A51" s="126"/>
      <c r="B51" s="321"/>
      <c r="C51" s="321"/>
      <c r="D51" s="316"/>
      <c r="E51" s="346" t="e">
        <f t="shared" si="21"/>
        <v>#DIV/0!</v>
      </c>
      <c r="F51" s="323">
        <f t="shared" si="15"/>
        <v>0</v>
      </c>
      <c r="G51" s="324"/>
      <c r="H51" s="320" t="str">
        <f t="shared" si="16"/>
        <v>x</v>
      </c>
      <c r="I51" s="320" t="str">
        <f t="shared" si="17"/>
        <v/>
      </c>
      <c r="J51" s="320" t="str">
        <f t="shared" si="18"/>
        <v/>
      </c>
      <c r="K51" s="320" t="str">
        <f t="shared" si="19"/>
        <v/>
      </c>
      <c r="L51" s="320" t="str">
        <f t="shared" si="20"/>
        <v/>
      </c>
      <c r="M51" s="325"/>
      <c r="N51" s="127"/>
      <c r="BI51" s="42"/>
      <c r="BJ51" s="42"/>
    </row>
    <row r="52" spans="1:62" ht="27.6" customHeight="1" x14ac:dyDescent="0.25">
      <c r="A52" s="126"/>
      <c r="B52" s="321"/>
      <c r="C52" s="321"/>
      <c r="D52" s="316"/>
      <c r="E52" s="346" t="e">
        <f t="shared" si="21"/>
        <v>#DIV/0!</v>
      </c>
      <c r="F52" s="323">
        <f t="shared" si="15"/>
        <v>0</v>
      </c>
      <c r="G52" s="324"/>
      <c r="H52" s="320" t="str">
        <f t="shared" si="16"/>
        <v>x</v>
      </c>
      <c r="I52" s="320" t="str">
        <f t="shared" si="17"/>
        <v/>
      </c>
      <c r="J52" s="320" t="str">
        <f t="shared" si="18"/>
        <v/>
      </c>
      <c r="K52" s="320" t="str">
        <f t="shared" si="19"/>
        <v/>
      </c>
      <c r="L52" s="320" t="str">
        <f t="shared" si="20"/>
        <v/>
      </c>
      <c r="M52" s="325"/>
      <c r="N52" s="127"/>
      <c r="BI52" s="42"/>
      <c r="BJ52" s="42"/>
    </row>
    <row r="53" spans="1:62" ht="27.6" customHeight="1" x14ac:dyDescent="0.25">
      <c r="A53" s="126"/>
      <c r="B53" s="321"/>
      <c r="C53" s="321"/>
      <c r="D53" s="316"/>
      <c r="E53" s="346" t="e">
        <f t="shared" si="21"/>
        <v>#DIV/0!</v>
      </c>
      <c r="F53" s="323">
        <f t="shared" si="15"/>
        <v>0</v>
      </c>
      <c r="G53" s="324"/>
      <c r="H53" s="320" t="str">
        <f t="shared" si="16"/>
        <v>x</v>
      </c>
      <c r="I53" s="320" t="str">
        <f t="shared" si="17"/>
        <v/>
      </c>
      <c r="J53" s="320" t="str">
        <f t="shared" si="18"/>
        <v/>
      </c>
      <c r="K53" s="320" t="str">
        <f t="shared" si="19"/>
        <v/>
      </c>
      <c r="L53" s="320" t="str">
        <f t="shared" si="20"/>
        <v/>
      </c>
      <c r="M53" s="325"/>
      <c r="N53" s="127"/>
      <c r="BI53" s="42"/>
      <c r="BJ53" s="42"/>
    </row>
    <row r="54" spans="1:62" ht="27.6" customHeight="1" x14ac:dyDescent="0.25">
      <c r="A54" s="126"/>
      <c r="B54" s="321"/>
      <c r="C54" s="321"/>
      <c r="D54" s="316"/>
      <c r="E54" s="346" t="e">
        <f t="shared" si="21"/>
        <v>#DIV/0!</v>
      </c>
      <c r="F54" s="323">
        <f t="shared" si="15"/>
        <v>0</v>
      </c>
      <c r="G54" s="324"/>
      <c r="H54" s="320" t="str">
        <f t="shared" si="16"/>
        <v>x</v>
      </c>
      <c r="I54" s="320" t="str">
        <f t="shared" si="17"/>
        <v/>
      </c>
      <c r="J54" s="320" t="str">
        <f t="shared" si="18"/>
        <v/>
      </c>
      <c r="K54" s="320" t="str">
        <f t="shared" si="19"/>
        <v/>
      </c>
      <c r="L54" s="320" t="str">
        <f t="shared" si="20"/>
        <v/>
      </c>
      <c r="M54" s="325"/>
      <c r="N54" s="127"/>
      <c r="BI54" s="42"/>
      <c r="BJ54" s="42"/>
    </row>
    <row r="55" spans="1:62" ht="27.6" customHeight="1" x14ac:dyDescent="0.25">
      <c r="A55" s="126"/>
      <c r="B55" s="321"/>
      <c r="C55" s="321"/>
      <c r="D55" s="316"/>
      <c r="E55" s="346" t="e">
        <f t="shared" si="21"/>
        <v>#DIV/0!</v>
      </c>
      <c r="F55" s="323">
        <f t="shared" si="15"/>
        <v>0</v>
      </c>
      <c r="G55" s="324"/>
      <c r="H55" s="320" t="str">
        <f t="shared" si="16"/>
        <v>x</v>
      </c>
      <c r="I55" s="320" t="str">
        <f t="shared" si="17"/>
        <v/>
      </c>
      <c r="J55" s="320" t="str">
        <f t="shared" si="18"/>
        <v/>
      </c>
      <c r="K55" s="320" t="str">
        <f t="shared" si="19"/>
        <v/>
      </c>
      <c r="L55" s="320" t="str">
        <f t="shared" si="20"/>
        <v/>
      </c>
      <c r="M55" s="325"/>
      <c r="N55" s="127"/>
      <c r="BI55" s="42"/>
      <c r="BJ55" s="42"/>
    </row>
    <row r="56" spans="1:62" ht="27.6" customHeight="1" x14ac:dyDescent="0.25">
      <c r="A56" s="126"/>
      <c r="B56" s="321"/>
      <c r="C56" s="321"/>
      <c r="D56" s="316"/>
      <c r="E56" s="346" t="e">
        <f t="shared" si="21"/>
        <v>#DIV/0!</v>
      </c>
      <c r="F56" s="323">
        <f t="shared" si="15"/>
        <v>0</v>
      </c>
      <c r="G56" s="324"/>
      <c r="H56" s="320" t="str">
        <f t="shared" si="16"/>
        <v>x</v>
      </c>
      <c r="I56" s="320" t="str">
        <f t="shared" si="17"/>
        <v/>
      </c>
      <c r="J56" s="320" t="str">
        <f t="shared" si="18"/>
        <v/>
      </c>
      <c r="K56" s="320" t="str">
        <f t="shared" si="19"/>
        <v/>
      </c>
      <c r="L56" s="320" t="str">
        <f t="shared" si="20"/>
        <v/>
      </c>
      <c r="M56" s="325"/>
      <c r="N56" s="127"/>
      <c r="BI56" s="42"/>
      <c r="BJ56" s="42"/>
    </row>
    <row r="57" spans="1:62" ht="24" hidden="1" customHeight="1" x14ac:dyDescent="0.25">
      <c r="A57" s="126"/>
      <c r="B57" s="321" t="s">
        <v>570</v>
      </c>
      <c r="C57" s="326"/>
      <c r="D57" s="316"/>
      <c r="E57" s="322" t="e">
        <f t="shared" ref="E57:E66" si="22">(D57/D$68)*100</f>
        <v>#DIV/0!</v>
      </c>
      <c r="F57" s="323">
        <f t="shared" si="15"/>
        <v>0</v>
      </c>
      <c r="G57" s="324"/>
      <c r="H57" s="320" t="str">
        <f t="shared" si="16"/>
        <v>x</v>
      </c>
      <c r="I57" s="320" t="str">
        <f t="shared" si="17"/>
        <v/>
      </c>
      <c r="J57" s="320" t="str">
        <f t="shared" si="18"/>
        <v/>
      </c>
      <c r="K57" s="320" t="str">
        <f t="shared" si="19"/>
        <v/>
      </c>
      <c r="L57" s="320" t="str">
        <f t="shared" si="20"/>
        <v/>
      </c>
      <c r="M57" s="325"/>
      <c r="N57" s="127"/>
      <c r="BI57" s="42"/>
      <c r="BJ57" s="42"/>
    </row>
    <row r="58" spans="1:62" ht="24" hidden="1" customHeight="1" x14ac:dyDescent="0.25">
      <c r="A58" s="126"/>
      <c r="B58" s="321" t="s">
        <v>570</v>
      </c>
      <c r="C58" s="326"/>
      <c r="D58" s="316"/>
      <c r="E58" s="322" t="e">
        <f t="shared" si="22"/>
        <v>#DIV/0!</v>
      </c>
      <c r="F58" s="323">
        <f t="shared" si="15"/>
        <v>0</v>
      </c>
      <c r="G58" s="324"/>
      <c r="H58" s="320" t="str">
        <f t="shared" si="16"/>
        <v>x</v>
      </c>
      <c r="I58" s="320" t="str">
        <f t="shared" si="17"/>
        <v/>
      </c>
      <c r="J58" s="320" t="str">
        <f t="shared" si="18"/>
        <v/>
      </c>
      <c r="K58" s="320" t="str">
        <f t="shared" si="19"/>
        <v/>
      </c>
      <c r="L58" s="320" t="str">
        <f t="shared" si="20"/>
        <v/>
      </c>
      <c r="M58" s="325"/>
      <c r="N58" s="127"/>
      <c r="BI58" s="42"/>
      <c r="BJ58" s="42"/>
    </row>
    <row r="59" spans="1:62" ht="24" hidden="1" customHeight="1" x14ac:dyDescent="0.25">
      <c r="A59" s="126"/>
      <c r="B59" s="321" t="s">
        <v>570</v>
      </c>
      <c r="C59" s="326"/>
      <c r="D59" s="316"/>
      <c r="E59" s="322" t="e">
        <f t="shared" si="22"/>
        <v>#DIV/0!</v>
      </c>
      <c r="F59" s="323">
        <f t="shared" si="15"/>
        <v>0</v>
      </c>
      <c r="G59" s="324"/>
      <c r="H59" s="320" t="str">
        <f t="shared" si="16"/>
        <v>x</v>
      </c>
      <c r="I59" s="320" t="str">
        <f t="shared" si="17"/>
        <v/>
      </c>
      <c r="J59" s="320" t="str">
        <f t="shared" si="18"/>
        <v/>
      </c>
      <c r="K59" s="320" t="str">
        <f t="shared" si="19"/>
        <v/>
      </c>
      <c r="L59" s="320" t="str">
        <f t="shared" si="20"/>
        <v/>
      </c>
      <c r="M59" s="325"/>
      <c r="N59" s="127"/>
      <c r="BI59" s="42"/>
      <c r="BJ59" s="42"/>
    </row>
    <row r="60" spans="1:62" ht="24" hidden="1" customHeight="1" x14ac:dyDescent="0.25">
      <c r="A60" s="126"/>
      <c r="B60" s="321" t="s">
        <v>570</v>
      </c>
      <c r="C60" s="326"/>
      <c r="D60" s="316"/>
      <c r="E60" s="322" t="e">
        <f t="shared" si="22"/>
        <v>#DIV/0!</v>
      </c>
      <c r="F60" s="323">
        <f t="shared" si="15"/>
        <v>0</v>
      </c>
      <c r="G60" s="324"/>
      <c r="H60" s="320" t="str">
        <f t="shared" si="16"/>
        <v>x</v>
      </c>
      <c r="I60" s="320" t="str">
        <f t="shared" si="17"/>
        <v/>
      </c>
      <c r="J60" s="320" t="str">
        <f t="shared" si="18"/>
        <v/>
      </c>
      <c r="K60" s="320" t="str">
        <f t="shared" si="19"/>
        <v/>
      </c>
      <c r="L60" s="320" t="str">
        <f t="shared" si="20"/>
        <v/>
      </c>
      <c r="M60" s="325"/>
      <c r="N60" s="127"/>
      <c r="BI60" s="42"/>
      <c r="BJ60" s="42"/>
    </row>
    <row r="61" spans="1:62" ht="24" hidden="1" customHeight="1" x14ac:dyDescent="0.25">
      <c r="A61" s="126"/>
      <c r="B61" s="321" t="s">
        <v>570</v>
      </c>
      <c r="C61" s="326"/>
      <c r="D61" s="316"/>
      <c r="E61" s="322" t="e">
        <f t="shared" si="22"/>
        <v>#DIV/0!</v>
      </c>
      <c r="F61" s="323">
        <f t="shared" si="15"/>
        <v>0</v>
      </c>
      <c r="G61" s="324"/>
      <c r="H61" s="320" t="str">
        <f t="shared" si="16"/>
        <v>x</v>
      </c>
      <c r="I61" s="320" t="str">
        <f t="shared" si="17"/>
        <v/>
      </c>
      <c r="J61" s="320" t="str">
        <f t="shared" si="18"/>
        <v/>
      </c>
      <c r="K61" s="320" t="str">
        <f t="shared" si="19"/>
        <v/>
      </c>
      <c r="L61" s="320" t="str">
        <f t="shared" si="20"/>
        <v/>
      </c>
      <c r="M61" s="325"/>
      <c r="N61" s="127"/>
      <c r="BI61" s="42"/>
      <c r="BJ61" s="42"/>
    </row>
    <row r="62" spans="1:62" ht="24" hidden="1" customHeight="1" x14ac:dyDescent="0.25">
      <c r="A62" s="126"/>
      <c r="B62" s="321" t="s">
        <v>570</v>
      </c>
      <c r="C62" s="326"/>
      <c r="D62" s="316"/>
      <c r="E62" s="322" t="e">
        <f t="shared" si="22"/>
        <v>#DIV/0!</v>
      </c>
      <c r="F62" s="323">
        <f t="shared" si="15"/>
        <v>0</v>
      </c>
      <c r="G62" s="324"/>
      <c r="H62" s="320" t="str">
        <f t="shared" si="16"/>
        <v>x</v>
      </c>
      <c r="I62" s="320" t="str">
        <f t="shared" si="17"/>
        <v/>
      </c>
      <c r="J62" s="320" t="str">
        <f t="shared" si="18"/>
        <v/>
      </c>
      <c r="K62" s="320" t="str">
        <f t="shared" si="19"/>
        <v/>
      </c>
      <c r="L62" s="320" t="str">
        <f t="shared" si="20"/>
        <v/>
      </c>
      <c r="M62" s="325"/>
      <c r="N62" s="127"/>
      <c r="BI62" s="42"/>
      <c r="BJ62" s="42"/>
    </row>
    <row r="63" spans="1:62" ht="24" hidden="1" customHeight="1" x14ac:dyDescent="0.25">
      <c r="A63" s="126"/>
      <c r="B63" s="321" t="s">
        <v>570</v>
      </c>
      <c r="C63" s="326"/>
      <c r="D63" s="316"/>
      <c r="E63" s="322" t="e">
        <f t="shared" si="22"/>
        <v>#DIV/0!</v>
      </c>
      <c r="F63" s="323">
        <f t="shared" si="15"/>
        <v>0</v>
      </c>
      <c r="G63" s="324"/>
      <c r="H63" s="320" t="str">
        <f t="shared" si="16"/>
        <v>x</v>
      </c>
      <c r="I63" s="320" t="str">
        <f t="shared" si="17"/>
        <v/>
      </c>
      <c r="J63" s="320" t="str">
        <f t="shared" si="18"/>
        <v/>
      </c>
      <c r="K63" s="320" t="str">
        <f t="shared" si="19"/>
        <v/>
      </c>
      <c r="L63" s="320" t="str">
        <f t="shared" si="20"/>
        <v/>
      </c>
      <c r="M63" s="325"/>
      <c r="N63" s="127"/>
      <c r="BI63" s="42"/>
      <c r="BJ63" s="42"/>
    </row>
    <row r="64" spans="1:62" ht="24" hidden="1" customHeight="1" x14ac:dyDescent="0.25">
      <c r="A64" s="126"/>
      <c r="B64" s="321" t="s">
        <v>570</v>
      </c>
      <c r="C64" s="326"/>
      <c r="D64" s="316"/>
      <c r="E64" s="322" t="e">
        <f t="shared" si="22"/>
        <v>#DIV/0!</v>
      </c>
      <c r="F64" s="323">
        <f>G64/100</f>
        <v>0</v>
      </c>
      <c r="G64" s="324"/>
      <c r="H64" s="320" t="str">
        <f t="shared" si="16"/>
        <v>x</v>
      </c>
      <c r="I64" s="320" t="str">
        <f t="shared" si="17"/>
        <v/>
      </c>
      <c r="J64" s="320" t="str">
        <f t="shared" si="18"/>
        <v/>
      </c>
      <c r="K64" s="320" t="str">
        <f t="shared" si="19"/>
        <v/>
      </c>
      <c r="L64" s="320" t="str">
        <f t="shared" si="20"/>
        <v/>
      </c>
      <c r="M64" s="325"/>
      <c r="N64" s="127"/>
    </row>
    <row r="65" spans="1:62" ht="19.899999999999999" hidden="1" customHeight="1" x14ac:dyDescent="0.25">
      <c r="A65" s="126"/>
      <c r="B65" s="321"/>
      <c r="C65" s="326"/>
      <c r="D65" s="316"/>
      <c r="E65" s="322" t="e">
        <f t="shared" si="22"/>
        <v>#DIV/0!</v>
      </c>
      <c r="F65" s="323">
        <f>G65/100</f>
        <v>0</v>
      </c>
      <c r="G65" s="324"/>
      <c r="H65" s="320" t="str">
        <f t="shared" si="16"/>
        <v>x</v>
      </c>
      <c r="I65" s="320" t="str">
        <f t="shared" si="17"/>
        <v/>
      </c>
      <c r="J65" s="320" t="str">
        <f t="shared" si="18"/>
        <v/>
      </c>
      <c r="K65" s="320" t="str">
        <f t="shared" si="19"/>
        <v/>
      </c>
      <c r="L65" s="320" t="str">
        <f t="shared" si="20"/>
        <v/>
      </c>
      <c r="M65" s="325"/>
      <c r="N65" s="127"/>
    </row>
    <row r="66" spans="1:62" ht="48.6" hidden="1" customHeight="1" x14ac:dyDescent="0.25">
      <c r="A66" s="126"/>
      <c r="D66" s="316"/>
      <c r="E66" s="322" t="e">
        <f t="shared" si="22"/>
        <v>#DIV/0!</v>
      </c>
      <c r="F66" s="323">
        <f t="shared" si="15"/>
        <v>0</v>
      </c>
      <c r="G66" s="324"/>
      <c r="H66" s="320" t="str">
        <f t="shared" si="16"/>
        <v>x</v>
      </c>
      <c r="I66" s="320" t="str">
        <f t="shared" si="17"/>
        <v/>
      </c>
      <c r="J66" s="320" t="str">
        <f t="shared" si="18"/>
        <v/>
      </c>
      <c r="K66" s="320" t="str">
        <f t="shared" si="19"/>
        <v/>
      </c>
      <c r="L66" s="320" t="str">
        <f t="shared" si="20"/>
        <v/>
      </c>
      <c r="M66" s="325"/>
      <c r="N66" s="127"/>
      <c r="O66" s="145">
        <f>SUM(E29:E40)</f>
        <v>20</v>
      </c>
      <c r="P66" s="313" t="e">
        <f>SUM(E48:E66)</f>
        <v>#DIV/0!</v>
      </c>
    </row>
    <row r="67" spans="1:62" s="60" customFormat="1" ht="24" customHeight="1" x14ac:dyDescent="0.25">
      <c r="A67" s="126"/>
      <c r="B67" s="504" t="s">
        <v>305</v>
      </c>
      <c r="C67" s="504"/>
      <c r="D67" s="354">
        <f>SUM(D48:D66)</f>
        <v>0</v>
      </c>
      <c r="E67" s="510" t="s">
        <v>306</v>
      </c>
      <c r="F67" s="510"/>
      <c r="G67" s="510"/>
      <c r="H67" s="504" t="s">
        <v>287</v>
      </c>
      <c r="I67" s="504"/>
      <c r="J67" s="504"/>
      <c r="K67" s="504"/>
      <c r="L67" s="504"/>
      <c r="M67" s="328" t="s">
        <v>288</v>
      </c>
      <c r="N67" s="127"/>
      <c r="O67" s="311" t="e">
        <f>SUM(E48:E66)</f>
        <v>#DIV/0!</v>
      </c>
      <c r="P67" s="60" t="e">
        <f>SUM(P3:P66)</f>
        <v>#DIV/0!</v>
      </c>
      <c r="BI67" s="135"/>
      <c r="BJ67" s="136"/>
    </row>
    <row r="68" spans="1:62" s="60" customFormat="1" ht="24" customHeight="1" x14ac:dyDescent="0.25">
      <c r="A68" s="126"/>
      <c r="B68" s="504" t="s">
        <v>535</v>
      </c>
      <c r="C68" s="504"/>
      <c r="D68" s="354">
        <f>SUM(D48:D56)</f>
        <v>0</v>
      </c>
      <c r="E68" s="510" t="e">
        <f>SUM(E48:E56)</f>
        <v>#DIV/0!</v>
      </c>
      <c r="F68" s="510"/>
      <c r="G68" s="510"/>
      <c r="H68" s="335"/>
      <c r="I68" s="336">
        <f>IF(I48="x",F48*E48)+IF(I49="x",F49*E49)+IF(I50="x",F50*E50)+IF(I51="x",F51*E51)+IF(I52="x",F52*E52)+IF(I53="x",F53*E53)+IF(I54="x",F54*E54)+IF(I55="x",F55*E55)+IF(I56="x",F56*E56)+IF(I57="x",F57*E57)+IF(I58="x",F58*E58)+IF(I59="x",F59*E59)+IF(I60="x",F60*E60)+IF(I61="x",F61*E61)+IF(I62="x",F62*E62)+IF(I63="x",F63*E63)+IF(I64="x",F64*E64)+IF(I65="x",F65*E65)+IF(I66="x",F66*E66)</f>
        <v>0</v>
      </c>
      <c r="J68" s="336">
        <f>IF(J48="x",F48*E48)+IF(J49="x",F49*E49)+IF(J50="x",F50*E50)+IF(J51="x",F51*E51)+IF(J52="x",F52*E52)+IF(J53="x",F53*E53)+IF(J54="x",F54*E54)+IF(J55="x",F55*E55)+IF(J56="x",F56*E56)+IF(J57="x",F57*E57)+IF(J58="x",F58*E58)+IF(J59="x",F59*E59)+IF(J60="x",F60*E60)+IF(J61="x",F61*E61)+IF(J62="x",F62*E62)+IF(J63="x",F63*E63)+IF(J64="x",F64*E64)+IF(J65="x",F65*E65)+IF(J66="x",F66*E66)</f>
        <v>0</v>
      </c>
      <c r="K68" s="336">
        <f>IF(K48="x",F48*E48)+IF(K49="x",F49*E49)+IF(K50="x",F50*E50)+IF(K51="x",F51*E51)+IF(K52="x",F52*E52)+IF(K53="x",F53*E53)+IF(K54="x",F54*E54)+IF(K55="x",F55*E55)+IF(K56="x",F56*E56)+IF(K57="x",F57*E57)+IF(K58="x",F58*E58)+IF(K59="x",F59*E59)+IF(K60="x",F60*E60)+IF(K61="x",F61*E61)+IF(K62="x",F62*E62)+IF(K63="x",F63*E63)+IF(K64="x",F64*E64)+IF(K65="x",F65*E65)+IF(K66="x",F66*E66)</f>
        <v>0</v>
      </c>
      <c r="L68" s="336">
        <f>IF(L48="x",F48*E48)+IF(L49="x",F49*E49)+IF(L50="x",F50*E50)+IF(L51="x",F51*E51)+IF(L52="x",F52*E52)+IF(L53="x",F53*E53)+IF(L54="x",F54*E54)+IF(L55="x",F55*E55)+IF(L56="x",F56*E56)+IF(L57="x",F57*E57)+IF(L58="x",F58*E58)+IF(L59="x",F59*E59)+IF(L60="x",F60*E60)+IF(L61="x",F61*E61)+IF(L62="x",F62*E62)+IF(L63="x",F63*E63)+IF(L64="x",F64*E64)+IF(L65="x",F65*E65)+IF(L66="x",F66*E66)</f>
        <v>0</v>
      </c>
      <c r="M68" s="337">
        <f>SUM(H68:L68)</f>
        <v>0</v>
      </c>
      <c r="N68" s="127"/>
      <c r="O68" s="312">
        <f>SUM(E14:E18)</f>
        <v>50</v>
      </c>
      <c r="BI68" s="136"/>
      <c r="BJ68" s="136"/>
    </row>
    <row r="69" spans="1:62" ht="15" customHeight="1" x14ac:dyDescent="0.25">
      <c r="A69" s="126"/>
      <c r="B69" s="53"/>
      <c r="C69" s="53"/>
      <c r="D69" s="53"/>
      <c r="E69" s="53"/>
      <c r="F69" s="53"/>
      <c r="G69" s="53"/>
      <c r="H69" s="53"/>
      <c r="I69" s="53"/>
      <c r="J69" s="53"/>
      <c r="K69" s="53"/>
      <c r="L69" s="53"/>
      <c r="M69" s="53"/>
      <c r="N69" s="127"/>
    </row>
    <row r="70" spans="1:62" ht="7.9" customHeight="1" x14ac:dyDescent="0.25">
      <c r="A70" s="523"/>
      <c r="B70" s="524"/>
      <c r="C70" s="524"/>
      <c r="D70" s="524"/>
      <c r="E70" s="524"/>
      <c r="F70" s="524"/>
      <c r="G70" s="524"/>
      <c r="H70" s="524"/>
      <c r="I70" s="524"/>
      <c r="J70" s="524"/>
      <c r="K70" s="524"/>
      <c r="L70" s="524"/>
      <c r="M70" s="524"/>
      <c r="N70" s="525"/>
    </row>
    <row r="71" spans="1:62" ht="17.45" customHeight="1" x14ac:dyDescent="0.25">
      <c r="A71" s="126"/>
      <c r="B71" s="53"/>
      <c r="C71" s="53"/>
      <c r="D71" s="53"/>
      <c r="E71" s="53"/>
      <c r="F71" s="45"/>
      <c r="G71" s="45"/>
      <c r="H71" s="53"/>
      <c r="I71" s="137"/>
      <c r="J71" s="137"/>
      <c r="K71" s="53"/>
      <c r="L71" s="53"/>
      <c r="M71" s="53"/>
      <c r="N71" s="127"/>
      <c r="O71" s="145" t="e">
        <f>SUM(O66:O68)</f>
        <v>#DIV/0!</v>
      </c>
    </row>
    <row r="72" spans="1:62" ht="17.45" customHeight="1" x14ac:dyDescent="0.25">
      <c r="A72" s="126"/>
      <c r="B72" s="138"/>
      <c r="C72" s="526" t="s">
        <v>537</v>
      </c>
      <c r="D72" s="526"/>
      <c r="E72" s="526"/>
      <c r="F72" s="526"/>
      <c r="G72" s="526"/>
      <c r="H72" s="306" t="e">
        <f>M24</f>
        <v>#REF!</v>
      </c>
      <c r="I72" s="40" t="e">
        <f>M24/E24</f>
        <v>#REF!</v>
      </c>
      <c r="J72" s="40"/>
      <c r="K72" s="40"/>
      <c r="L72" s="40"/>
      <c r="M72" s="53"/>
      <c r="N72" s="127"/>
    </row>
    <row r="73" spans="1:62" ht="17.45" customHeight="1" x14ac:dyDescent="0.25">
      <c r="A73" s="126"/>
      <c r="B73" s="138"/>
      <c r="C73" s="40"/>
      <c r="D73" s="40"/>
      <c r="E73" s="40"/>
      <c r="F73" s="40"/>
      <c r="G73" s="40"/>
      <c r="H73" s="40"/>
      <c r="I73" s="40"/>
      <c r="J73" s="40"/>
      <c r="K73" s="40"/>
      <c r="L73" s="40"/>
      <c r="M73" s="53"/>
      <c r="N73" s="127"/>
    </row>
    <row r="74" spans="1:62" ht="17.45" customHeight="1" x14ac:dyDescent="0.25">
      <c r="A74" s="126"/>
      <c r="B74" s="53" t="s">
        <v>536</v>
      </c>
      <c r="C74" s="526" t="s">
        <v>538</v>
      </c>
      <c r="D74" s="526"/>
      <c r="E74" s="526"/>
      <c r="F74" s="526"/>
      <c r="G74" s="526"/>
      <c r="H74" s="306">
        <f>M43</f>
        <v>0</v>
      </c>
      <c r="I74" s="40">
        <f>M43/E42</f>
        <v>0</v>
      </c>
      <c r="J74" s="304" t="e">
        <f>AVERAGE(I72:I76)</f>
        <v>#REF!</v>
      </c>
      <c r="K74" s="305" t="s">
        <v>584</v>
      </c>
      <c r="L74" s="304" t="e">
        <f>IF(J74&gt;90%,100%,J74)</f>
        <v>#REF!</v>
      </c>
      <c r="M74" s="53"/>
      <c r="N74" s="127"/>
    </row>
    <row r="75" spans="1:62" ht="17.45" customHeight="1" x14ac:dyDescent="0.25">
      <c r="A75" s="126"/>
      <c r="B75" s="138"/>
      <c r="C75" s="40"/>
      <c r="D75" s="40"/>
      <c r="E75" s="40"/>
      <c r="F75" s="40"/>
      <c r="G75" s="40"/>
      <c r="H75" s="40"/>
      <c r="I75" s="307"/>
      <c r="J75" s="307"/>
      <c r="K75" s="307"/>
      <c r="L75" s="307"/>
      <c r="M75" s="53"/>
      <c r="N75" s="127"/>
    </row>
    <row r="76" spans="1:62" ht="17.45" customHeight="1" x14ac:dyDescent="0.25">
      <c r="A76" s="126"/>
      <c r="B76" s="138"/>
      <c r="C76" s="526" t="s">
        <v>307</v>
      </c>
      <c r="D76" s="526"/>
      <c r="E76" s="526"/>
      <c r="F76" s="526"/>
      <c r="G76" s="526"/>
      <c r="H76" s="306">
        <f>M68</f>
        <v>0</v>
      </c>
      <c r="I76" s="307" t="e">
        <f>M68/E68</f>
        <v>#DIV/0!</v>
      </c>
      <c r="J76" s="307"/>
      <c r="K76" s="307"/>
      <c r="L76" s="307"/>
      <c r="M76" s="137"/>
      <c r="N76" s="127"/>
    </row>
    <row r="77" spans="1:62" ht="17.45" customHeight="1" thickBot="1" x14ac:dyDescent="0.3">
      <c r="A77" s="139"/>
      <c r="B77" s="140"/>
      <c r="C77" s="140"/>
      <c r="D77" s="141"/>
      <c r="E77" s="141"/>
      <c r="F77" s="141"/>
      <c r="G77" s="141"/>
      <c r="H77" s="141"/>
      <c r="I77" s="142"/>
      <c r="J77" s="142"/>
      <c r="K77" s="141"/>
      <c r="L77" s="141"/>
      <c r="M77" s="141"/>
      <c r="N77" s="143"/>
    </row>
    <row r="78" spans="1:62" ht="24" customHeight="1" thickTop="1" x14ac:dyDescent="0.25">
      <c r="G78" s="144"/>
      <c r="K78" s="145"/>
    </row>
  </sheetData>
  <mergeCells count="45">
    <mergeCell ref="C76:G76"/>
    <mergeCell ref="E5:J5"/>
    <mergeCell ref="E6:J6"/>
    <mergeCell ref="B68:C68"/>
    <mergeCell ref="E68:G68"/>
    <mergeCell ref="A70:N70"/>
    <mergeCell ref="C72:G72"/>
    <mergeCell ref="C74:G74"/>
    <mergeCell ref="H44:L44"/>
    <mergeCell ref="M45:M47"/>
    <mergeCell ref="B67:C67"/>
    <mergeCell ref="E67:G67"/>
    <mergeCell ref="H67:L67"/>
    <mergeCell ref="B43:C43"/>
    <mergeCell ref="E43:G43"/>
    <mergeCell ref="B44:C46"/>
    <mergeCell ref="D44:D47"/>
    <mergeCell ref="E44:E47"/>
    <mergeCell ref="F44:F47"/>
    <mergeCell ref="G44:G47"/>
    <mergeCell ref="B41:C42"/>
    <mergeCell ref="E41:G41"/>
    <mergeCell ref="H41:L42"/>
    <mergeCell ref="M41:M42"/>
    <mergeCell ref="E42:G42"/>
    <mergeCell ref="E10:E13"/>
    <mergeCell ref="F10:F13"/>
    <mergeCell ref="G10:G13"/>
    <mergeCell ref="H10:L10"/>
    <mergeCell ref="M10:M13"/>
    <mergeCell ref="M26:M28"/>
    <mergeCell ref="B1:M1"/>
    <mergeCell ref="B2:M2"/>
    <mergeCell ref="B10:C12"/>
    <mergeCell ref="D10:D13"/>
    <mergeCell ref="B26:C27"/>
    <mergeCell ref="D26:D28"/>
    <mergeCell ref="E26:E28"/>
    <mergeCell ref="F26:F28"/>
    <mergeCell ref="G26:G28"/>
    <mergeCell ref="B23:C24"/>
    <mergeCell ref="E23:G23"/>
    <mergeCell ref="H23:L23"/>
    <mergeCell ref="E24:G24"/>
    <mergeCell ref="B25:M25"/>
  </mergeCells>
  <conditionalFormatting sqref="H29:H40 H14:H22">
    <cfRule type="cellIs" dxfId="174" priority="6" stopIfTrue="1" operator="equal">
      <formula>"X"</formula>
    </cfRule>
  </conditionalFormatting>
  <conditionalFormatting sqref="H48:H66">
    <cfRule type="cellIs" dxfId="173" priority="1" stopIfTrue="1" operator="equal">
      <formula>"X"</formula>
    </cfRule>
  </conditionalFormatting>
  <conditionalFormatting sqref="I29:I40 I14:I22">
    <cfRule type="cellIs" dxfId="172" priority="8" stopIfTrue="1" operator="equal">
      <formula>"X"</formula>
    </cfRule>
  </conditionalFormatting>
  <conditionalFormatting sqref="I48:I66">
    <cfRule type="cellIs" dxfId="171" priority="3" stopIfTrue="1" operator="equal">
      <formula>"X"</formula>
    </cfRule>
  </conditionalFormatting>
  <conditionalFormatting sqref="J29:J40 J14:J22">
    <cfRule type="cellIs" dxfId="170" priority="9" stopIfTrue="1" operator="equal">
      <formula>"X"</formula>
    </cfRule>
  </conditionalFormatting>
  <conditionalFormatting sqref="J48:J66">
    <cfRule type="cellIs" dxfId="169" priority="4" stopIfTrue="1" operator="equal">
      <formula>"X"</formula>
    </cfRule>
  </conditionalFormatting>
  <conditionalFormatting sqref="K29:K40 K14:K22">
    <cfRule type="cellIs" dxfId="168" priority="7" stopIfTrue="1" operator="equal">
      <formula>"X"</formula>
    </cfRule>
  </conditionalFormatting>
  <conditionalFormatting sqref="K48:K66">
    <cfRule type="cellIs" dxfId="167" priority="2" stopIfTrue="1" operator="equal">
      <formula>"X"</formula>
    </cfRule>
  </conditionalFormatting>
  <conditionalFormatting sqref="L48:L66 L14:M22">
    <cfRule type="cellIs" dxfId="166" priority="5" stopIfTrue="1" operator="equal">
      <formula>"X"</formula>
    </cfRule>
  </conditionalFormatting>
  <conditionalFormatting sqref="L29:M40">
    <cfRule type="cellIs" dxfId="165" priority="10" stopIfTrue="1" operator="equal">
      <formula>"X"</formula>
    </cfRule>
  </conditionalFormatting>
  <dataValidations count="2">
    <dataValidation type="list" allowBlank="1" showInputMessage="1" showErrorMessage="1" sqref="WVK983081:WVK983088 IY37:IY45 SU37:SU45 ACQ37:ACQ45 AMM37:AMM45 AWI37:AWI45 BGE37:BGE45 BQA37:BQA45 BZW37:BZW45 CJS37:CJS45 CTO37:CTO45 DDK37:DDK45 DNG37:DNG45 DXC37:DXC45 EGY37:EGY45 EQU37:EQU45 FAQ37:FAQ45 FKM37:FKM45 FUI37:FUI45 GEE37:GEE45 GOA37:GOA45 GXW37:GXW45 HHS37:HHS45 HRO37:HRO45 IBK37:IBK45 ILG37:ILG45 IVC37:IVC45 JEY37:JEY45 JOU37:JOU45 JYQ37:JYQ45 KIM37:KIM45 KSI37:KSI45 LCE37:LCE45 LMA37:LMA45 LVW37:LVW45 MFS37:MFS45 MPO37:MPO45 MZK37:MZK45 NJG37:NJG45 NTC37:NTC45 OCY37:OCY45 OMU37:OMU45 OWQ37:OWQ45 PGM37:PGM45 PQI37:PQI45 QAE37:QAE45 QKA37:QKA45 QTW37:QTW45 RDS37:RDS45 RNO37:RNO45 RXK37:RXK45 SHG37:SHG45 SRC37:SRC45 TAY37:TAY45 TKU37:TKU45 TUQ37:TUQ45 UEM37:UEM45 UOI37:UOI45 UYE37:UYE45 VIA37:VIA45 VRW37:VRW45 WBS37:WBS45 WLO37:WLO45 WVK37:WVK45 B65577:B65584 IY65577:IY65584 SU65577:SU65584 ACQ65577:ACQ65584 AMM65577:AMM65584 AWI65577:AWI65584 BGE65577:BGE65584 BQA65577:BQA65584 BZW65577:BZW65584 CJS65577:CJS65584 CTO65577:CTO65584 DDK65577:DDK65584 DNG65577:DNG65584 DXC65577:DXC65584 EGY65577:EGY65584 EQU65577:EQU65584 FAQ65577:FAQ65584 FKM65577:FKM65584 FUI65577:FUI65584 GEE65577:GEE65584 GOA65577:GOA65584 GXW65577:GXW65584 HHS65577:HHS65584 HRO65577:HRO65584 IBK65577:IBK65584 ILG65577:ILG65584 IVC65577:IVC65584 JEY65577:JEY65584 JOU65577:JOU65584 JYQ65577:JYQ65584 KIM65577:KIM65584 KSI65577:KSI65584 LCE65577:LCE65584 LMA65577:LMA65584 LVW65577:LVW65584 MFS65577:MFS65584 MPO65577:MPO65584 MZK65577:MZK65584 NJG65577:NJG65584 NTC65577:NTC65584 OCY65577:OCY65584 OMU65577:OMU65584 OWQ65577:OWQ65584 PGM65577:PGM65584 PQI65577:PQI65584 QAE65577:QAE65584 QKA65577:QKA65584 QTW65577:QTW65584 RDS65577:RDS65584 RNO65577:RNO65584 RXK65577:RXK65584 SHG65577:SHG65584 SRC65577:SRC65584 TAY65577:TAY65584 TKU65577:TKU65584 TUQ65577:TUQ65584 UEM65577:UEM65584 UOI65577:UOI65584 UYE65577:UYE65584 VIA65577:VIA65584 VRW65577:VRW65584 WBS65577:WBS65584 WLO65577:WLO65584 WVK65577:WVK65584 B131113:B131120 IY131113:IY131120 SU131113:SU131120 ACQ131113:ACQ131120 AMM131113:AMM131120 AWI131113:AWI131120 BGE131113:BGE131120 BQA131113:BQA131120 BZW131113:BZW131120 CJS131113:CJS131120 CTO131113:CTO131120 DDK131113:DDK131120 DNG131113:DNG131120 DXC131113:DXC131120 EGY131113:EGY131120 EQU131113:EQU131120 FAQ131113:FAQ131120 FKM131113:FKM131120 FUI131113:FUI131120 GEE131113:GEE131120 GOA131113:GOA131120 GXW131113:GXW131120 HHS131113:HHS131120 HRO131113:HRO131120 IBK131113:IBK131120 ILG131113:ILG131120 IVC131113:IVC131120 JEY131113:JEY131120 JOU131113:JOU131120 JYQ131113:JYQ131120 KIM131113:KIM131120 KSI131113:KSI131120 LCE131113:LCE131120 LMA131113:LMA131120 LVW131113:LVW131120 MFS131113:MFS131120 MPO131113:MPO131120 MZK131113:MZK131120 NJG131113:NJG131120 NTC131113:NTC131120 OCY131113:OCY131120 OMU131113:OMU131120 OWQ131113:OWQ131120 PGM131113:PGM131120 PQI131113:PQI131120 QAE131113:QAE131120 QKA131113:QKA131120 QTW131113:QTW131120 RDS131113:RDS131120 RNO131113:RNO131120 RXK131113:RXK131120 SHG131113:SHG131120 SRC131113:SRC131120 TAY131113:TAY131120 TKU131113:TKU131120 TUQ131113:TUQ131120 UEM131113:UEM131120 UOI131113:UOI131120 UYE131113:UYE131120 VIA131113:VIA131120 VRW131113:VRW131120 WBS131113:WBS131120 WLO131113:WLO131120 WVK131113:WVK131120 B196649:B196656 IY196649:IY196656 SU196649:SU196656 ACQ196649:ACQ196656 AMM196649:AMM196656 AWI196649:AWI196656 BGE196649:BGE196656 BQA196649:BQA196656 BZW196649:BZW196656 CJS196649:CJS196656 CTO196649:CTO196656 DDK196649:DDK196656 DNG196649:DNG196656 DXC196649:DXC196656 EGY196649:EGY196656 EQU196649:EQU196656 FAQ196649:FAQ196656 FKM196649:FKM196656 FUI196649:FUI196656 GEE196649:GEE196656 GOA196649:GOA196656 GXW196649:GXW196656 HHS196649:HHS196656 HRO196649:HRO196656 IBK196649:IBK196656 ILG196649:ILG196656 IVC196649:IVC196656 JEY196649:JEY196656 JOU196649:JOU196656 JYQ196649:JYQ196656 KIM196649:KIM196656 KSI196649:KSI196656 LCE196649:LCE196656 LMA196649:LMA196656 LVW196649:LVW196656 MFS196649:MFS196656 MPO196649:MPO196656 MZK196649:MZK196656 NJG196649:NJG196656 NTC196649:NTC196656 OCY196649:OCY196656 OMU196649:OMU196656 OWQ196649:OWQ196656 PGM196649:PGM196656 PQI196649:PQI196656 QAE196649:QAE196656 QKA196649:QKA196656 QTW196649:QTW196656 RDS196649:RDS196656 RNO196649:RNO196656 RXK196649:RXK196656 SHG196649:SHG196656 SRC196649:SRC196656 TAY196649:TAY196656 TKU196649:TKU196656 TUQ196649:TUQ196656 UEM196649:UEM196656 UOI196649:UOI196656 UYE196649:UYE196656 VIA196649:VIA196656 VRW196649:VRW196656 WBS196649:WBS196656 WLO196649:WLO196656 WVK196649:WVK196656 B262185:B262192 IY262185:IY262192 SU262185:SU262192 ACQ262185:ACQ262192 AMM262185:AMM262192 AWI262185:AWI262192 BGE262185:BGE262192 BQA262185:BQA262192 BZW262185:BZW262192 CJS262185:CJS262192 CTO262185:CTO262192 DDK262185:DDK262192 DNG262185:DNG262192 DXC262185:DXC262192 EGY262185:EGY262192 EQU262185:EQU262192 FAQ262185:FAQ262192 FKM262185:FKM262192 FUI262185:FUI262192 GEE262185:GEE262192 GOA262185:GOA262192 GXW262185:GXW262192 HHS262185:HHS262192 HRO262185:HRO262192 IBK262185:IBK262192 ILG262185:ILG262192 IVC262185:IVC262192 JEY262185:JEY262192 JOU262185:JOU262192 JYQ262185:JYQ262192 KIM262185:KIM262192 KSI262185:KSI262192 LCE262185:LCE262192 LMA262185:LMA262192 LVW262185:LVW262192 MFS262185:MFS262192 MPO262185:MPO262192 MZK262185:MZK262192 NJG262185:NJG262192 NTC262185:NTC262192 OCY262185:OCY262192 OMU262185:OMU262192 OWQ262185:OWQ262192 PGM262185:PGM262192 PQI262185:PQI262192 QAE262185:QAE262192 QKA262185:QKA262192 QTW262185:QTW262192 RDS262185:RDS262192 RNO262185:RNO262192 RXK262185:RXK262192 SHG262185:SHG262192 SRC262185:SRC262192 TAY262185:TAY262192 TKU262185:TKU262192 TUQ262185:TUQ262192 UEM262185:UEM262192 UOI262185:UOI262192 UYE262185:UYE262192 VIA262185:VIA262192 VRW262185:VRW262192 WBS262185:WBS262192 WLO262185:WLO262192 WVK262185:WVK262192 B327721:B327728 IY327721:IY327728 SU327721:SU327728 ACQ327721:ACQ327728 AMM327721:AMM327728 AWI327721:AWI327728 BGE327721:BGE327728 BQA327721:BQA327728 BZW327721:BZW327728 CJS327721:CJS327728 CTO327721:CTO327728 DDK327721:DDK327728 DNG327721:DNG327728 DXC327721:DXC327728 EGY327721:EGY327728 EQU327721:EQU327728 FAQ327721:FAQ327728 FKM327721:FKM327728 FUI327721:FUI327728 GEE327721:GEE327728 GOA327721:GOA327728 GXW327721:GXW327728 HHS327721:HHS327728 HRO327721:HRO327728 IBK327721:IBK327728 ILG327721:ILG327728 IVC327721:IVC327728 JEY327721:JEY327728 JOU327721:JOU327728 JYQ327721:JYQ327728 KIM327721:KIM327728 KSI327721:KSI327728 LCE327721:LCE327728 LMA327721:LMA327728 LVW327721:LVW327728 MFS327721:MFS327728 MPO327721:MPO327728 MZK327721:MZK327728 NJG327721:NJG327728 NTC327721:NTC327728 OCY327721:OCY327728 OMU327721:OMU327728 OWQ327721:OWQ327728 PGM327721:PGM327728 PQI327721:PQI327728 QAE327721:QAE327728 QKA327721:QKA327728 QTW327721:QTW327728 RDS327721:RDS327728 RNO327721:RNO327728 RXK327721:RXK327728 SHG327721:SHG327728 SRC327721:SRC327728 TAY327721:TAY327728 TKU327721:TKU327728 TUQ327721:TUQ327728 UEM327721:UEM327728 UOI327721:UOI327728 UYE327721:UYE327728 VIA327721:VIA327728 VRW327721:VRW327728 WBS327721:WBS327728 WLO327721:WLO327728 WVK327721:WVK327728 B393257:B393264 IY393257:IY393264 SU393257:SU393264 ACQ393257:ACQ393264 AMM393257:AMM393264 AWI393257:AWI393264 BGE393257:BGE393264 BQA393257:BQA393264 BZW393257:BZW393264 CJS393257:CJS393264 CTO393257:CTO393264 DDK393257:DDK393264 DNG393257:DNG393264 DXC393257:DXC393264 EGY393257:EGY393264 EQU393257:EQU393264 FAQ393257:FAQ393264 FKM393257:FKM393264 FUI393257:FUI393264 GEE393257:GEE393264 GOA393257:GOA393264 GXW393257:GXW393264 HHS393257:HHS393264 HRO393257:HRO393264 IBK393257:IBK393264 ILG393257:ILG393264 IVC393257:IVC393264 JEY393257:JEY393264 JOU393257:JOU393264 JYQ393257:JYQ393264 KIM393257:KIM393264 KSI393257:KSI393264 LCE393257:LCE393264 LMA393257:LMA393264 LVW393257:LVW393264 MFS393257:MFS393264 MPO393257:MPO393264 MZK393257:MZK393264 NJG393257:NJG393264 NTC393257:NTC393264 OCY393257:OCY393264 OMU393257:OMU393264 OWQ393257:OWQ393264 PGM393257:PGM393264 PQI393257:PQI393264 QAE393257:QAE393264 QKA393257:QKA393264 QTW393257:QTW393264 RDS393257:RDS393264 RNO393257:RNO393264 RXK393257:RXK393264 SHG393257:SHG393264 SRC393257:SRC393264 TAY393257:TAY393264 TKU393257:TKU393264 TUQ393257:TUQ393264 UEM393257:UEM393264 UOI393257:UOI393264 UYE393257:UYE393264 VIA393257:VIA393264 VRW393257:VRW393264 WBS393257:WBS393264 WLO393257:WLO393264 WVK393257:WVK393264 B458793:B458800 IY458793:IY458800 SU458793:SU458800 ACQ458793:ACQ458800 AMM458793:AMM458800 AWI458793:AWI458800 BGE458793:BGE458800 BQA458793:BQA458800 BZW458793:BZW458800 CJS458793:CJS458800 CTO458793:CTO458800 DDK458793:DDK458800 DNG458793:DNG458800 DXC458793:DXC458800 EGY458793:EGY458800 EQU458793:EQU458800 FAQ458793:FAQ458800 FKM458793:FKM458800 FUI458793:FUI458800 GEE458793:GEE458800 GOA458793:GOA458800 GXW458793:GXW458800 HHS458793:HHS458800 HRO458793:HRO458800 IBK458793:IBK458800 ILG458793:ILG458800 IVC458793:IVC458800 JEY458793:JEY458800 JOU458793:JOU458800 JYQ458793:JYQ458800 KIM458793:KIM458800 KSI458793:KSI458800 LCE458793:LCE458800 LMA458793:LMA458800 LVW458793:LVW458800 MFS458793:MFS458800 MPO458793:MPO458800 MZK458793:MZK458800 NJG458793:NJG458800 NTC458793:NTC458800 OCY458793:OCY458800 OMU458793:OMU458800 OWQ458793:OWQ458800 PGM458793:PGM458800 PQI458793:PQI458800 QAE458793:QAE458800 QKA458793:QKA458800 QTW458793:QTW458800 RDS458793:RDS458800 RNO458793:RNO458800 RXK458793:RXK458800 SHG458793:SHG458800 SRC458793:SRC458800 TAY458793:TAY458800 TKU458793:TKU458800 TUQ458793:TUQ458800 UEM458793:UEM458800 UOI458793:UOI458800 UYE458793:UYE458800 VIA458793:VIA458800 VRW458793:VRW458800 WBS458793:WBS458800 WLO458793:WLO458800 WVK458793:WVK458800 B524329:B524336 IY524329:IY524336 SU524329:SU524336 ACQ524329:ACQ524336 AMM524329:AMM524336 AWI524329:AWI524336 BGE524329:BGE524336 BQA524329:BQA524336 BZW524329:BZW524336 CJS524329:CJS524336 CTO524329:CTO524336 DDK524329:DDK524336 DNG524329:DNG524336 DXC524329:DXC524336 EGY524329:EGY524336 EQU524329:EQU524336 FAQ524329:FAQ524336 FKM524329:FKM524336 FUI524329:FUI524336 GEE524329:GEE524336 GOA524329:GOA524336 GXW524329:GXW524336 HHS524329:HHS524336 HRO524329:HRO524336 IBK524329:IBK524336 ILG524329:ILG524336 IVC524329:IVC524336 JEY524329:JEY524336 JOU524329:JOU524336 JYQ524329:JYQ524336 KIM524329:KIM524336 KSI524329:KSI524336 LCE524329:LCE524336 LMA524329:LMA524336 LVW524329:LVW524336 MFS524329:MFS524336 MPO524329:MPO524336 MZK524329:MZK524336 NJG524329:NJG524336 NTC524329:NTC524336 OCY524329:OCY524336 OMU524329:OMU524336 OWQ524329:OWQ524336 PGM524329:PGM524336 PQI524329:PQI524336 QAE524329:QAE524336 QKA524329:QKA524336 QTW524329:QTW524336 RDS524329:RDS524336 RNO524329:RNO524336 RXK524329:RXK524336 SHG524329:SHG524336 SRC524329:SRC524336 TAY524329:TAY524336 TKU524329:TKU524336 TUQ524329:TUQ524336 UEM524329:UEM524336 UOI524329:UOI524336 UYE524329:UYE524336 VIA524329:VIA524336 VRW524329:VRW524336 WBS524329:WBS524336 WLO524329:WLO524336 WVK524329:WVK524336 B589865:B589872 IY589865:IY589872 SU589865:SU589872 ACQ589865:ACQ589872 AMM589865:AMM589872 AWI589865:AWI589872 BGE589865:BGE589872 BQA589865:BQA589872 BZW589865:BZW589872 CJS589865:CJS589872 CTO589865:CTO589872 DDK589865:DDK589872 DNG589865:DNG589872 DXC589865:DXC589872 EGY589865:EGY589872 EQU589865:EQU589872 FAQ589865:FAQ589872 FKM589865:FKM589872 FUI589865:FUI589872 GEE589865:GEE589872 GOA589865:GOA589872 GXW589865:GXW589872 HHS589865:HHS589872 HRO589865:HRO589872 IBK589865:IBK589872 ILG589865:ILG589872 IVC589865:IVC589872 JEY589865:JEY589872 JOU589865:JOU589872 JYQ589865:JYQ589872 KIM589865:KIM589872 KSI589865:KSI589872 LCE589865:LCE589872 LMA589865:LMA589872 LVW589865:LVW589872 MFS589865:MFS589872 MPO589865:MPO589872 MZK589865:MZK589872 NJG589865:NJG589872 NTC589865:NTC589872 OCY589865:OCY589872 OMU589865:OMU589872 OWQ589865:OWQ589872 PGM589865:PGM589872 PQI589865:PQI589872 QAE589865:QAE589872 QKA589865:QKA589872 QTW589865:QTW589872 RDS589865:RDS589872 RNO589865:RNO589872 RXK589865:RXK589872 SHG589865:SHG589872 SRC589865:SRC589872 TAY589865:TAY589872 TKU589865:TKU589872 TUQ589865:TUQ589872 UEM589865:UEM589872 UOI589865:UOI589872 UYE589865:UYE589872 VIA589865:VIA589872 VRW589865:VRW589872 WBS589865:WBS589872 WLO589865:WLO589872 WVK589865:WVK589872 B655401:B655408 IY655401:IY655408 SU655401:SU655408 ACQ655401:ACQ655408 AMM655401:AMM655408 AWI655401:AWI655408 BGE655401:BGE655408 BQA655401:BQA655408 BZW655401:BZW655408 CJS655401:CJS655408 CTO655401:CTO655408 DDK655401:DDK655408 DNG655401:DNG655408 DXC655401:DXC655408 EGY655401:EGY655408 EQU655401:EQU655408 FAQ655401:FAQ655408 FKM655401:FKM655408 FUI655401:FUI655408 GEE655401:GEE655408 GOA655401:GOA655408 GXW655401:GXW655408 HHS655401:HHS655408 HRO655401:HRO655408 IBK655401:IBK655408 ILG655401:ILG655408 IVC655401:IVC655408 JEY655401:JEY655408 JOU655401:JOU655408 JYQ655401:JYQ655408 KIM655401:KIM655408 KSI655401:KSI655408 LCE655401:LCE655408 LMA655401:LMA655408 LVW655401:LVW655408 MFS655401:MFS655408 MPO655401:MPO655408 MZK655401:MZK655408 NJG655401:NJG655408 NTC655401:NTC655408 OCY655401:OCY655408 OMU655401:OMU655408 OWQ655401:OWQ655408 PGM655401:PGM655408 PQI655401:PQI655408 QAE655401:QAE655408 QKA655401:QKA655408 QTW655401:QTW655408 RDS655401:RDS655408 RNO655401:RNO655408 RXK655401:RXK655408 SHG655401:SHG655408 SRC655401:SRC655408 TAY655401:TAY655408 TKU655401:TKU655408 TUQ655401:TUQ655408 UEM655401:UEM655408 UOI655401:UOI655408 UYE655401:UYE655408 VIA655401:VIA655408 VRW655401:VRW655408 WBS655401:WBS655408 WLO655401:WLO655408 WVK655401:WVK655408 B720937:B720944 IY720937:IY720944 SU720937:SU720944 ACQ720937:ACQ720944 AMM720937:AMM720944 AWI720937:AWI720944 BGE720937:BGE720944 BQA720937:BQA720944 BZW720937:BZW720944 CJS720937:CJS720944 CTO720937:CTO720944 DDK720937:DDK720944 DNG720937:DNG720944 DXC720937:DXC720944 EGY720937:EGY720944 EQU720937:EQU720944 FAQ720937:FAQ720944 FKM720937:FKM720944 FUI720937:FUI720944 GEE720937:GEE720944 GOA720937:GOA720944 GXW720937:GXW720944 HHS720937:HHS720944 HRO720937:HRO720944 IBK720937:IBK720944 ILG720937:ILG720944 IVC720937:IVC720944 JEY720937:JEY720944 JOU720937:JOU720944 JYQ720937:JYQ720944 KIM720937:KIM720944 KSI720937:KSI720944 LCE720937:LCE720944 LMA720937:LMA720944 LVW720937:LVW720944 MFS720937:MFS720944 MPO720937:MPO720944 MZK720937:MZK720944 NJG720937:NJG720944 NTC720937:NTC720944 OCY720937:OCY720944 OMU720937:OMU720944 OWQ720937:OWQ720944 PGM720937:PGM720944 PQI720937:PQI720944 QAE720937:QAE720944 QKA720937:QKA720944 QTW720937:QTW720944 RDS720937:RDS720944 RNO720937:RNO720944 RXK720937:RXK720944 SHG720937:SHG720944 SRC720937:SRC720944 TAY720937:TAY720944 TKU720937:TKU720944 TUQ720937:TUQ720944 UEM720937:UEM720944 UOI720937:UOI720944 UYE720937:UYE720944 VIA720937:VIA720944 VRW720937:VRW720944 WBS720937:WBS720944 WLO720937:WLO720944 WVK720937:WVK720944 B786473:B786480 IY786473:IY786480 SU786473:SU786480 ACQ786473:ACQ786480 AMM786473:AMM786480 AWI786473:AWI786480 BGE786473:BGE786480 BQA786473:BQA786480 BZW786473:BZW786480 CJS786473:CJS786480 CTO786473:CTO786480 DDK786473:DDK786480 DNG786473:DNG786480 DXC786473:DXC786480 EGY786473:EGY786480 EQU786473:EQU786480 FAQ786473:FAQ786480 FKM786473:FKM786480 FUI786473:FUI786480 GEE786473:GEE786480 GOA786473:GOA786480 GXW786473:GXW786480 HHS786473:HHS786480 HRO786473:HRO786480 IBK786473:IBK786480 ILG786473:ILG786480 IVC786473:IVC786480 JEY786473:JEY786480 JOU786473:JOU786480 JYQ786473:JYQ786480 KIM786473:KIM786480 KSI786473:KSI786480 LCE786473:LCE786480 LMA786473:LMA786480 LVW786473:LVW786480 MFS786473:MFS786480 MPO786473:MPO786480 MZK786473:MZK786480 NJG786473:NJG786480 NTC786473:NTC786480 OCY786473:OCY786480 OMU786473:OMU786480 OWQ786473:OWQ786480 PGM786473:PGM786480 PQI786473:PQI786480 QAE786473:QAE786480 QKA786473:QKA786480 QTW786473:QTW786480 RDS786473:RDS786480 RNO786473:RNO786480 RXK786473:RXK786480 SHG786473:SHG786480 SRC786473:SRC786480 TAY786473:TAY786480 TKU786473:TKU786480 TUQ786473:TUQ786480 UEM786473:UEM786480 UOI786473:UOI786480 UYE786473:UYE786480 VIA786473:VIA786480 VRW786473:VRW786480 WBS786473:WBS786480 WLO786473:WLO786480 WVK786473:WVK786480 B852009:B852016 IY852009:IY852016 SU852009:SU852016 ACQ852009:ACQ852016 AMM852009:AMM852016 AWI852009:AWI852016 BGE852009:BGE852016 BQA852009:BQA852016 BZW852009:BZW852016 CJS852009:CJS852016 CTO852009:CTO852016 DDK852009:DDK852016 DNG852009:DNG852016 DXC852009:DXC852016 EGY852009:EGY852016 EQU852009:EQU852016 FAQ852009:FAQ852016 FKM852009:FKM852016 FUI852009:FUI852016 GEE852009:GEE852016 GOA852009:GOA852016 GXW852009:GXW852016 HHS852009:HHS852016 HRO852009:HRO852016 IBK852009:IBK852016 ILG852009:ILG852016 IVC852009:IVC852016 JEY852009:JEY852016 JOU852009:JOU852016 JYQ852009:JYQ852016 KIM852009:KIM852016 KSI852009:KSI852016 LCE852009:LCE852016 LMA852009:LMA852016 LVW852009:LVW852016 MFS852009:MFS852016 MPO852009:MPO852016 MZK852009:MZK852016 NJG852009:NJG852016 NTC852009:NTC852016 OCY852009:OCY852016 OMU852009:OMU852016 OWQ852009:OWQ852016 PGM852009:PGM852016 PQI852009:PQI852016 QAE852009:QAE852016 QKA852009:QKA852016 QTW852009:QTW852016 RDS852009:RDS852016 RNO852009:RNO852016 RXK852009:RXK852016 SHG852009:SHG852016 SRC852009:SRC852016 TAY852009:TAY852016 TKU852009:TKU852016 TUQ852009:TUQ852016 UEM852009:UEM852016 UOI852009:UOI852016 UYE852009:UYE852016 VIA852009:VIA852016 VRW852009:VRW852016 WBS852009:WBS852016 WLO852009:WLO852016 WVK852009:WVK852016 B917545:B917552 IY917545:IY917552 SU917545:SU917552 ACQ917545:ACQ917552 AMM917545:AMM917552 AWI917545:AWI917552 BGE917545:BGE917552 BQA917545:BQA917552 BZW917545:BZW917552 CJS917545:CJS917552 CTO917545:CTO917552 DDK917545:DDK917552 DNG917545:DNG917552 DXC917545:DXC917552 EGY917545:EGY917552 EQU917545:EQU917552 FAQ917545:FAQ917552 FKM917545:FKM917552 FUI917545:FUI917552 GEE917545:GEE917552 GOA917545:GOA917552 GXW917545:GXW917552 HHS917545:HHS917552 HRO917545:HRO917552 IBK917545:IBK917552 ILG917545:ILG917552 IVC917545:IVC917552 JEY917545:JEY917552 JOU917545:JOU917552 JYQ917545:JYQ917552 KIM917545:KIM917552 KSI917545:KSI917552 LCE917545:LCE917552 LMA917545:LMA917552 LVW917545:LVW917552 MFS917545:MFS917552 MPO917545:MPO917552 MZK917545:MZK917552 NJG917545:NJG917552 NTC917545:NTC917552 OCY917545:OCY917552 OMU917545:OMU917552 OWQ917545:OWQ917552 PGM917545:PGM917552 PQI917545:PQI917552 QAE917545:QAE917552 QKA917545:QKA917552 QTW917545:QTW917552 RDS917545:RDS917552 RNO917545:RNO917552 RXK917545:RXK917552 SHG917545:SHG917552 SRC917545:SRC917552 TAY917545:TAY917552 TKU917545:TKU917552 TUQ917545:TUQ917552 UEM917545:UEM917552 UOI917545:UOI917552 UYE917545:UYE917552 VIA917545:VIA917552 VRW917545:VRW917552 WBS917545:WBS917552 WLO917545:WLO917552 WVK917545:WVK917552 B983081:B983088 IY983081:IY983088 SU983081:SU983088 ACQ983081:ACQ983088 AMM983081:AMM983088 AWI983081:AWI983088 BGE983081:BGE983088 BQA983081:BQA983088 BZW983081:BZW983088 CJS983081:CJS983088 CTO983081:CTO983088 DDK983081:DDK983088 DNG983081:DNG983088 DXC983081:DXC983088 EGY983081:EGY983088 EQU983081:EQU983088 FAQ983081:FAQ983088 FKM983081:FKM983088 FUI983081:FUI983088 GEE983081:GEE983088 GOA983081:GOA983088 GXW983081:GXW983088 HHS983081:HHS983088 HRO983081:HRO983088 IBK983081:IBK983088 ILG983081:ILG983088 IVC983081:IVC983088 JEY983081:JEY983088 JOU983081:JOU983088 JYQ983081:JYQ983088 KIM983081:KIM983088 KSI983081:KSI983088 LCE983081:LCE983088 LMA983081:LMA983088 LVW983081:LVW983088 MFS983081:MFS983088 MPO983081:MPO983088 MZK983081:MZK983088 NJG983081:NJG983088 NTC983081:NTC983088 OCY983081:OCY983088 OMU983081:OMU983088 OWQ983081:OWQ983088 PGM983081:PGM983088 PQI983081:PQI983088 QAE983081:QAE983088 QKA983081:QKA983088 QTW983081:QTW983088 RDS983081:RDS983088 RNO983081:RNO983088 RXK983081:RXK983088 SHG983081:SHG983088 SRC983081:SRC983088 TAY983081:TAY983088 TKU983081:TKU983088 TUQ983081:TUQ983088 UEM983081:UEM983088 UOI983081:UOI983088 UYE983081:UYE983088 VIA983081:VIA983088 VRW983081:VRW983088 WBS983081:WBS983088 WLO983081:WLO983088 B37" xr:uid="{D777149F-57C5-46EA-9F8B-4A7F8B22A14D}">
      <formula1>Valore</formula1>
    </dataValidation>
    <dataValidation type="list" allowBlank="1" showInputMessage="1" showErrorMessage="1" sqref="WVJ983081:WVJ983088 IX37:IX45 ST37:ST45 ACP37:ACP45 AML37:AML45 AWH37:AWH45 BGD37:BGD45 BPZ37:BPZ45 BZV37:BZV45 CJR37:CJR45 CTN37:CTN45 DDJ37:DDJ45 DNF37:DNF45 DXB37:DXB45 EGX37:EGX45 EQT37:EQT45 FAP37:FAP45 FKL37:FKL45 FUH37:FUH45 GED37:GED45 GNZ37:GNZ45 GXV37:GXV45 HHR37:HHR45 HRN37:HRN45 IBJ37:IBJ45 ILF37:ILF45 IVB37:IVB45 JEX37:JEX45 JOT37:JOT45 JYP37:JYP45 KIL37:KIL45 KSH37:KSH45 LCD37:LCD45 LLZ37:LLZ45 LVV37:LVV45 MFR37:MFR45 MPN37:MPN45 MZJ37:MZJ45 NJF37:NJF45 NTB37:NTB45 OCX37:OCX45 OMT37:OMT45 OWP37:OWP45 PGL37:PGL45 PQH37:PQH45 QAD37:QAD45 QJZ37:QJZ45 QTV37:QTV45 RDR37:RDR45 RNN37:RNN45 RXJ37:RXJ45 SHF37:SHF45 SRB37:SRB45 TAX37:TAX45 TKT37:TKT45 TUP37:TUP45 UEL37:UEL45 UOH37:UOH45 UYD37:UYD45 VHZ37:VHZ45 VRV37:VRV45 WBR37:WBR45 WLN37:WLN45 WVJ37:WVJ45 A65577:A65584 IX65577:IX65584 ST65577:ST65584 ACP65577:ACP65584 AML65577:AML65584 AWH65577:AWH65584 BGD65577:BGD65584 BPZ65577:BPZ65584 BZV65577:BZV65584 CJR65577:CJR65584 CTN65577:CTN65584 DDJ65577:DDJ65584 DNF65577:DNF65584 DXB65577:DXB65584 EGX65577:EGX65584 EQT65577:EQT65584 FAP65577:FAP65584 FKL65577:FKL65584 FUH65577:FUH65584 GED65577:GED65584 GNZ65577:GNZ65584 GXV65577:GXV65584 HHR65577:HHR65584 HRN65577:HRN65584 IBJ65577:IBJ65584 ILF65577:ILF65584 IVB65577:IVB65584 JEX65577:JEX65584 JOT65577:JOT65584 JYP65577:JYP65584 KIL65577:KIL65584 KSH65577:KSH65584 LCD65577:LCD65584 LLZ65577:LLZ65584 LVV65577:LVV65584 MFR65577:MFR65584 MPN65577:MPN65584 MZJ65577:MZJ65584 NJF65577:NJF65584 NTB65577:NTB65584 OCX65577:OCX65584 OMT65577:OMT65584 OWP65577:OWP65584 PGL65577:PGL65584 PQH65577:PQH65584 QAD65577:QAD65584 QJZ65577:QJZ65584 QTV65577:QTV65584 RDR65577:RDR65584 RNN65577:RNN65584 RXJ65577:RXJ65584 SHF65577:SHF65584 SRB65577:SRB65584 TAX65577:TAX65584 TKT65577:TKT65584 TUP65577:TUP65584 UEL65577:UEL65584 UOH65577:UOH65584 UYD65577:UYD65584 VHZ65577:VHZ65584 VRV65577:VRV65584 WBR65577:WBR65584 WLN65577:WLN65584 WVJ65577:WVJ65584 A131113:A131120 IX131113:IX131120 ST131113:ST131120 ACP131113:ACP131120 AML131113:AML131120 AWH131113:AWH131120 BGD131113:BGD131120 BPZ131113:BPZ131120 BZV131113:BZV131120 CJR131113:CJR131120 CTN131113:CTN131120 DDJ131113:DDJ131120 DNF131113:DNF131120 DXB131113:DXB131120 EGX131113:EGX131120 EQT131113:EQT131120 FAP131113:FAP131120 FKL131113:FKL131120 FUH131113:FUH131120 GED131113:GED131120 GNZ131113:GNZ131120 GXV131113:GXV131120 HHR131113:HHR131120 HRN131113:HRN131120 IBJ131113:IBJ131120 ILF131113:ILF131120 IVB131113:IVB131120 JEX131113:JEX131120 JOT131113:JOT131120 JYP131113:JYP131120 KIL131113:KIL131120 KSH131113:KSH131120 LCD131113:LCD131120 LLZ131113:LLZ131120 LVV131113:LVV131120 MFR131113:MFR131120 MPN131113:MPN131120 MZJ131113:MZJ131120 NJF131113:NJF131120 NTB131113:NTB131120 OCX131113:OCX131120 OMT131113:OMT131120 OWP131113:OWP131120 PGL131113:PGL131120 PQH131113:PQH131120 QAD131113:QAD131120 QJZ131113:QJZ131120 QTV131113:QTV131120 RDR131113:RDR131120 RNN131113:RNN131120 RXJ131113:RXJ131120 SHF131113:SHF131120 SRB131113:SRB131120 TAX131113:TAX131120 TKT131113:TKT131120 TUP131113:TUP131120 UEL131113:UEL131120 UOH131113:UOH131120 UYD131113:UYD131120 VHZ131113:VHZ131120 VRV131113:VRV131120 WBR131113:WBR131120 WLN131113:WLN131120 WVJ131113:WVJ131120 A196649:A196656 IX196649:IX196656 ST196649:ST196656 ACP196649:ACP196656 AML196649:AML196656 AWH196649:AWH196656 BGD196649:BGD196656 BPZ196649:BPZ196656 BZV196649:BZV196656 CJR196649:CJR196656 CTN196649:CTN196656 DDJ196649:DDJ196656 DNF196649:DNF196656 DXB196649:DXB196656 EGX196649:EGX196656 EQT196649:EQT196656 FAP196649:FAP196656 FKL196649:FKL196656 FUH196649:FUH196656 GED196649:GED196656 GNZ196649:GNZ196656 GXV196649:GXV196656 HHR196649:HHR196656 HRN196649:HRN196656 IBJ196649:IBJ196656 ILF196649:ILF196656 IVB196649:IVB196656 JEX196649:JEX196656 JOT196649:JOT196656 JYP196649:JYP196656 KIL196649:KIL196656 KSH196649:KSH196656 LCD196649:LCD196656 LLZ196649:LLZ196656 LVV196649:LVV196656 MFR196649:MFR196656 MPN196649:MPN196656 MZJ196649:MZJ196656 NJF196649:NJF196656 NTB196649:NTB196656 OCX196649:OCX196656 OMT196649:OMT196656 OWP196649:OWP196656 PGL196649:PGL196656 PQH196649:PQH196656 QAD196649:QAD196656 QJZ196649:QJZ196656 QTV196649:QTV196656 RDR196649:RDR196656 RNN196649:RNN196656 RXJ196649:RXJ196656 SHF196649:SHF196656 SRB196649:SRB196656 TAX196649:TAX196656 TKT196649:TKT196656 TUP196649:TUP196656 UEL196649:UEL196656 UOH196649:UOH196656 UYD196649:UYD196656 VHZ196649:VHZ196656 VRV196649:VRV196656 WBR196649:WBR196656 WLN196649:WLN196656 WVJ196649:WVJ196656 A262185:A262192 IX262185:IX262192 ST262185:ST262192 ACP262185:ACP262192 AML262185:AML262192 AWH262185:AWH262192 BGD262185:BGD262192 BPZ262185:BPZ262192 BZV262185:BZV262192 CJR262185:CJR262192 CTN262185:CTN262192 DDJ262185:DDJ262192 DNF262185:DNF262192 DXB262185:DXB262192 EGX262185:EGX262192 EQT262185:EQT262192 FAP262185:FAP262192 FKL262185:FKL262192 FUH262185:FUH262192 GED262185:GED262192 GNZ262185:GNZ262192 GXV262185:GXV262192 HHR262185:HHR262192 HRN262185:HRN262192 IBJ262185:IBJ262192 ILF262185:ILF262192 IVB262185:IVB262192 JEX262185:JEX262192 JOT262185:JOT262192 JYP262185:JYP262192 KIL262185:KIL262192 KSH262185:KSH262192 LCD262185:LCD262192 LLZ262185:LLZ262192 LVV262185:LVV262192 MFR262185:MFR262192 MPN262185:MPN262192 MZJ262185:MZJ262192 NJF262185:NJF262192 NTB262185:NTB262192 OCX262185:OCX262192 OMT262185:OMT262192 OWP262185:OWP262192 PGL262185:PGL262192 PQH262185:PQH262192 QAD262185:QAD262192 QJZ262185:QJZ262192 QTV262185:QTV262192 RDR262185:RDR262192 RNN262185:RNN262192 RXJ262185:RXJ262192 SHF262185:SHF262192 SRB262185:SRB262192 TAX262185:TAX262192 TKT262185:TKT262192 TUP262185:TUP262192 UEL262185:UEL262192 UOH262185:UOH262192 UYD262185:UYD262192 VHZ262185:VHZ262192 VRV262185:VRV262192 WBR262185:WBR262192 WLN262185:WLN262192 WVJ262185:WVJ262192 A327721:A327728 IX327721:IX327728 ST327721:ST327728 ACP327721:ACP327728 AML327721:AML327728 AWH327721:AWH327728 BGD327721:BGD327728 BPZ327721:BPZ327728 BZV327721:BZV327728 CJR327721:CJR327728 CTN327721:CTN327728 DDJ327721:DDJ327728 DNF327721:DNF327728 DXB327721:DXB327728 EGX327721:EGX327728 EQT327721:EQT327728 FAP327721:FAP327728 FKL327721:FKL327728 FUH327721:FUH327728 GED327721:GED327728 GNZ327721:GNZ327728 GXV327721:GXV327728 HHR327721:HHR327728 HRN327721:HRN327728 IBJ327721:IBJ327728 ILF327721:ILF327728 IVB327721:IVB327728 JEX327721:JEX327728 JOT327721:JOT327728 JYP327721:JYP327728 KIL327721:KIL327728 KSH327721:KSH327728 LCD327721:LCD327728 LLZ327721:LLZ327728 LVV327721:LVV327728 MFR327721:MFR327728 MPN327721:MPN327728 MZJ327721:MZJ327728 NJF327721:NJF327728 NTB327721:NTB327728 OCX327721:OCX327728 OMT327721:OMT327728 OWP327721:OWP327728 PGL327721:PGL327728 PQH327721:PQH327728 QAD327721:QAD327728 QJZ327721:QJZ327728 QTV327721:QTV327728 RDR327721:RDR327728 RNN327721:RNN327728 RXJ327721:RXJ327728 SHF327721:SHF327728 SRB327721:SRB327728 TAX327721:TAX327728 TKT327721:TKT327728 TUP327721:TUP327728 UEL327721:UEL327728 UOH327721:UOH327728 UYD327721:UYD327728 VHZ327721:VHZ327728 VRV327721:VRV327728 WBR327721:WBR327728 WLN327721:WLN327728 WVJ327721:WVJ327728 A393257:A393264 IX393257:IX393264 ST393257:ST393264 ACP393257:ACP393264 AML393257:AML393264 AWH393257:AWH393264 BGD393257:BGD393264 BPZ393257:BPZ393264 BZV393257:BZV393264 CJR393257:CJR393264 CTN393257:CTN393264 DDJ393257:DDJ393264 DNF393257:DNF393264 DXB393257:DXB393264 EGX393257:EGX393264 EQT393257:EQT393264 FAP393257:FAP393264 FKL393257:FKL393264 FUH393257:FUH393264 GED393257:GED393264 GNZ393257:GNZ393264 GXV393257:GXV393264 HHR393257:HHR393264 HRN393257:HRN393264 IBJ393257:IBJ393264 ILF393257:ILF393264 IVB393257:IVB393264 JEX393257:JEX393264 JOT393257:JOT393264 JYP393257:JYP393264 KIL393257:KIL393264 KSH393257:KSH393264 LCD393257:LCD393264 LLZ393257:LLZ393264 LVV393257:LVV393264 MFR393257:MFR393264 MPN393257:MPN393264 MZJ393257:MZJ393264 NJF393257:NJF393264 NTB393257:NTB393264 OCX393257:OCX393264 OMT393257:OMT393264 OWP393257:OWP393264 PGL393257:PGL393264 PQH393257:PQH393264 QAD393257:QAD393264 QJZ393257:QJZ393264 QTV393257:QTV393264 RDR393257:RDR393264 RNN393257:RNN393264 RXJ393257:RXJ393264 SHF393257:SHF393264 SRB393257:SRB393264 TAX393257:TAX393264 TKT393257:TKT393264 TUP393257:TUP393264 UEL393257:UEL393264 UOH393257:UOH393264 UYD393257:UYD393264 VHZ393257:VHZ393264 VRV393257:VRV393264 WBR393257:WBR393264 WLN393257:WLN393264 WVJ393257:WVJ393264 A458793:A458800 IX458793:IX458800 ST458793:ST458800 ACP458793:ACP458800 AML458793:AML458800 AWH458793:AWH458800 BGD458793:BGD458800 BPZ458793:BPZ458800 BZV458793:BZV458800 CJR458793:CJR458800 CTN458793:CTN458800 DDJ458793:DDJ458800 DNF458793:DNF458800 DXB458793:DXB458800 EGX458793:EGX458800 EQT458793:EQT458800 FAP458793:FAP458800 FKL458793:FKL458800 FUH458793:FUH458800 GED458793:GED458800 GNZ458793:GNZ458800 GXV458793:GXV458800 HHR458793:HHR458800 HRN458793:HRN458800 IBJ458793:IBJ458800 ILF458793:ILF458800 IVB458793:IVB458800 JEX458793:JEX458800 JOT458793:JOT458800 JYP458793:JYP458800 KIL458793:KIL458800 KSH458793:KSH458800 LCD458793:LCD458800 LLZ458793:LLZ458800 LVV458793:LVV458800 MFR458793:MFR458800 MPN458793:MPN458800 MZJ458793:MZJ458800 NJF458793:NJF458800 NTB458793:NTB458800 OCX458793:OCX458800 OMT458793:OMT458800 OWP458793:OWP458800 PGL458793:PGL458800 PQH458793:PQH458800 QAD458793:QAD458800 QJZ458793:QJZ458800 QTV458793:QTV458800 RDR458793:RDR458800 RNN458793:RNN458800 RXJ458793:RXJ458800 SHF458793:SHF458800 SRB458793:SRB458800 TAX458793:TAX458800 TKT458793:TKT458800 TUP458793:TUP458800 UEL458793:UEL458800 UOH458793:UOH458800 UYD458793:UYD458800 VHZ458793:VHZ458800 VRV458793:VRV458800 WBR458793:WBR458800 WLN458793:WLN458800 WVJ458793:WVJ458800 A524329:A524336 IX524329:IX524336 ST524329:ST524336 ACP524329:ACP524336 AML524329:AML524336 AWH524329:AWH524336 BGD524329:BGD524336 BPZ524329:BPZ524336 BZV524329:BZV524336 CJR524329:CJR524336 CTN524329:CTN524336 DDJ524329:DDJ524336 DNF524329:DNF524336 DXB524329:DXB524336 EGX524329:EGX524336 EQT524329:EQT524336 FAP524329:FAP524336 FKL524329:FKL524336 FUH524329:FUH524336 GED524329:GED524336 GNZ524329:GNZ524336 GXV524329:GXV524336 HHR524329:HHR524336 HRN524329:HRN524336 IBJ524329:IBJ524336 ILF524329:ILF524336 IVB524329:IVB524336 JEX524329:JEX524336 JOT524329:JOT524336 JYP524329:JYP524336 KIL524329:KIL524336 KSH524329:KSH524336 LCD524329:LCD524336 LLZ524329:LLZ524336 LVV524329:LVV524336 MFR524329:MFR524336 MPN524329:MPN524336 MZJ524329:MZJ524336 NJF524329:NJF524336 NTB524329:NTB524336 OCX524329:OCX524336 OMT524329:OMT524336 OWP524329:OWP524336 PGL524329:PGL524336 PQH524329:PQH524336 QAD524329:QAD524336 QJZ524329:QJZ524336 QTV524329:QTV524336 RDR524329:RDR524336 RNN524329:RNN524336 RXJ524329:RXJ524336 SHF524329:SHF524336 SRB524329:SRB524336 TAX524329:TAX524336 TKT524329:TKT524336 TUP524329:TUP524336 UEL524329:UEL524336 UOH524329:UOH524336 UYD524329:UYD524336 VHZ524329:VHZ524336 VRV524329:VRV524336 WBR524329:WBR524336 WLN524329:WLN524336 WVJ524329:WVJ524336 A589865:A589872 IX589865:IX589872 ST589865:ST589872 ACP589865:ACP589872 AML589865:AML589872 AWH589865:AWH589872 BGD589865:BGD589872 BPZ589865:BPZ589872 BZV589865:BZV589872 CJR589865:CJR589872 CTN589865:CTN589872 DDJ589865:DDJ589872 DNF589865:DNF589872 DXB589865:DXB589872 EGX589865:EGX589872 EQT589865:EQT589872 FAP589865:FAP589872 FKL589865:FKL589872 FUH589865:FUH589872 GED589865:GED589872 GNZ589865:GNZ589872 GXV589865:GXV589872 HHR589865:HHR589872 HRN589865:HRN589872 IBJ589865:IBJ589872 ILF589865:ILF589872 IVB589865:IVB589872 JEX589865:JEX589872 JOT589865:JOT589872 JYP589865:JYP589872 KIL589865:KIL589872 KSH589865:KSH589872 LCD589865:LCD589872 LLZ589865:LLZ589872 LVV589865:LVV589872 MFR589865:MFR589872 MPN589865:MPN589872 MZJ589865:MZJ589872 NJF589865:NJF589872 NTB589865:NTB589872 OCX589865:OCX589872 OMT589865:OMT589872 OWP589865:OWP589872 PGL589865:PGL589872 PQH589865:PQH589872 QAD589865:QAD589872 QJZ589865:QJZ589872 QTV589865:QTV589872 RDR589865:RDR589872 RNN589865:RNN589872 RXJ589865:RXJ589872 SHF589865:SHF589872 SRB589865:SRB589872 TAX589865:TAX589872 TKT589865:TKT589872 TUP589865:TUP589872 UEL589865:UEL589872 UOH589865:UOH589872 UYD589865:UYD589872 VHZ589865:VHZ589872 VRV589865:VRV589872 WBR589865:WBR589872 WLN589865:WLN589872 WVJ589865:WVJ589872 A655401:A655408 IX655401:IX655408 ST655401:ST655408 ACP655401:ACP655408 AML655401:AML655408 AWH655401:AWH655408 BGD655401:BGD655408 BPZ655401:BPZ655408 BZV655401:BZV655408 CJR655401:CJR655408 CTN655401:CTN655408 DDJ655401:DDJ655408 DNF655401:DNF655408 DXB655401:DXB655408 EGX655401:EGX655408 EQT655401:EQT655408 FAP655401:FAP655408 FKL655401:FKL655408 FUH655401:FUH655408 GED655401:GED655408 GNZ655401:GNZ655408 GXV655401:GXV655408 HHR655401:HHR655408 HRN655401:HRN655408 IBJ655401:IBJ655408 ILF655401:ILF655408 IVB655401:IVB655408 JEX655401:JEX655408 JOT655401:JOT655408 JYP655401:JYP655408 KIL655401:KIL655408 KSH655401:KSH655408 LCD655401:LCD655408 LLZ655401:LLZ655408 LVV655401:LVV655408 MFR655401:MFR655408 MPN655401:MPN655408 MZJ655401:MZJ655408 NJF655401:NJF655408 NTB655401:NTB655408 OCX655401:OCX655408 OMT655401:OMT655408 OWP655401:OWP655408 PGL655401:PGL655408 PQH655401:PQH655408 QAD655401:QAD655408 QJZ655401:QJZ655408 QTV655401:QTV655408 RDR655401:RDR655408 RNN655401:RNN655408 RXJ655401:RXJ655408 SHF655401:SHF655408 SRB655401:SRB655408 TAX655401:TAX655408 TKT655401:TKT655408 TUP655401:TUP655408 UEL655401:UEL655408 UOH655401:UOH655408 UYD655401:UYD655408 VHZ655401:VHZ655408 VRV655401:VRV655408 WBR655401:WBR655408 WLN655401:WLN655408 WVJ655401:WVJ655408 A720937:A720944 IX720937:IX720944 ST720937:ST720944 ACP720937:ACP720944 AML720937:AML720944 AWH720937:AWH720944 BGD720937:BGD720944 BPZ720937:BPZ720944 BZV720937:BZV720944 CJR720937:CJR720944 CTN720937:CTN720944 DDJ720937:DDJ720944 DNF720937:DNF720944 DXB720937:DXB720944 EGX720937:EGX720944 EQT720937:EQT720944 FAP720937:FAP720944 FKL720937:FKL720944 FUH720937:FUH720944 GED720937:GED720944 GNZ720937:GNZ720944 GXV720937:GXV720944 HHR720937:HHR720944 HRN720937:HRN720944 IBJ720937:IBJ720944 ILF720937:ILF720944 IVB720937:IVB720944 JEX720937:JEX720944 JOT720937:JOT720944 JYP720937:JYP720944 KIL720937:KIL720944 KSH720937:KSH720944 LCD720937:LCD720944 LLZ720937:LLZ720944 LVV720937:LVV720944 MFR720937:MFR720944 MPN720937:MPN720944 MZJ720937:MZJ720944 NJF720937:NJF720944 NTB720937:NTB720944 OCX720937:OCX720944 OMT720937:OMT720944 OWP720937:OWP720944 PGL720937:PGL720944 PQH720937:PQH720944 QAD720937:QAD720944 QJZ720937:QJZ720944 QTV720937:QTV720944 RDR720937:RDR720944 RNN720937:RNN720944 RXJ720937:RXJ720944 SHF720937:SHF720944 SRB720937:SRB720944 TAX720937:TAX720944 TKT720937:TKT720944 TUP720937:TUP720944 UEL720937:UEL720944 UOH720937:UOH720944 UYD720937:UYD720944 VHZ720937:VHZ720944 VRV720937:VRV720944 WBR720937:WBR720944 WLN720937:WLN720944 WVJ720937:WVJ720944 A786473:A786480 IX786473:IX786480 ST786473:ST786480 ACP786473:ACP786480 AML786473:AML786480 AWH786473:AWH786480 BGD786473:BGD786480 BPZ786473:BPZ786480 BZV786473:BZV786480 CJR786473:CJR786480 CTN786473:CTN786480 DDJ786473:DDJ786480 DNF786473:DNF786480 DXB786473:DXB786480 EGX786473:EGX786480 EQT786473:EQT786480 FAP786473:FAP786480 FKL786473:FKL786480 FUH786473:FUH786480 GED786473:GED786480 GNZ786473:GNZ786480 GXV786473:GXV786480 HHR786473:HHR786480 HRN786473:HRN786480 IBJ786473:IBJ786480 ILF786473:ILF786480 IVB786473:IVB786480 JEX786473:JEX786480 JOT786473:JOT786480 JYP786473:JYP786480 KIL786473:KIL786480 KSH786473:KSH786480 LCD786473:LCD786480 LLZ786473:LLZ786480 LVV786473:LVV786480 MFR786473:MFR786480 MPN786473:MPN786480 MZJ786473:MZJ786480 NJF786473:NJF786480 NTB786473:NTB786480 OCX786473:OCX786480 OMT786473:OMT786480 OWP786473:OWP786480 PGL786473:PGL786480 PQH786473:PQH786480 QAD786473:QAD786480 QJZ786473:QJZ786480 QTV786473:QTV786480 RDR786473:RDR786480 RNN786473:RNN786480 RXJ786473:RXJ786480 SHF786473:SHF786480 SRB786473:SRB786480 TAX786473:TAX786480 TKT786473:TKT786480 TUP786473:TUP786480 UEL786473:UEL786480 UOH786473:UOH786480 UYD786473:UYD786480 VHZ786473:VHZ786480 VRV786473:VRV786480 WBR786473:WBR786480 WLN786473:WLN786480 WVJ786473:WVJ786480 A852009:A852016 IX852009:IX852016 ST852009:ST852016 ACP852009:ACP852016 AML852009:AML852016 AWH852009:AWH852016 BGD852009:BGD852016 BPZ852009:BPZ852016 BZV852009:BZV852016 CJR852009:CJR852016 CTN852009:CTN852016 DDJ852009:DDJ852016 DNF852009:DNF852016 DXB852009:DXB852016 EGX852009:EGX852016 EQT852009:EQT852016 FAP852009:FAP852016 FKL852009:FKL852016 FUH852009:FUH852016 GED852009:GED852016 GNZ852009:GNZ852016 GXV852009:GXV852016 HHR852009:HHR852016 HRN852009:HRN852016 IBJ852009:IBJ852016 ILF852009:ILF852016 IVB852009:IVB852016 JEX852009:JEX852016 JOT852009:JOT852016 JYP852009:JYP852016 KIL852009:KIL852016 KSH852009:KSH852016 LCD852009:LCD852016 LLZ852009:LLZ852016 LVV852009:LVV852016 MFR852009:MFR852016 MPN852009:MPN852016 MZJ852009:MZJ852016 NJF852009:NJF852016 NTB852009:NTB852016 OCX852009:OCX852016 OMT852009:OMT852016 OWP852009:OWP852016 PGL852009:PGL852016 PQH852009:PQH852016 QAD852009:QAD852016 QJZ852009:QJZ852016 QTV852009:QTV852016 RDR852009:RDR852016 RNN852009:RNN852016 RXJ852009:RXJ852016 SHF852009:SHF852016 SRB852009:SRB852016 TAX852009:TAX852016 TKT852009:TKT852016 TUP852009:TUP852016 UEL852009:UEL852016 UOH852009:UOH852016 UYD852009:UYD852016 VHZ852009:VHZ852016 VRV852009:VRV852016 WBR852009:WBR852016 WLN852009:WLN852016 WVJ852009:WVJ852016 A917545:A917552 IX917545:IX917552 ST917545:ST917552 ACP917545:ACP917552 AML917545:AML917552 AWH917545:AWH917552 BGD917545:BGD917552 BPZ917545:BPZ917552 BZV917545:BZV917552 CJR917545:CJR917552 CTN917545:CTN917552 DDJ917545:DDJ917552 DNF917545:DNF917552 DXB917545:DXB917552 EGX917545:EGX917552 EQT917545:EQT917552 FAP917545:FAP917552 FKL917545:FKL917552 FUH917545:FUH917552 GED917545:GED917552 GNZ917545:GNZ917552 GXV917545:GXV917552 HHR917545:HHR917552 HRN917545:HRN917552 IBJ917545:IBJ917552 ILF917545:ILF917552 IVB917545:IVB917552 JEX917545:JEX917552 JOT917545:JOT917552 JYP917545:JYP917552 KIL917545:KIL917552 KSH917545:KSH917552 LCD917545:LCD917552 LLZ917545:LLZ917552 LVV917545:LVV917552 MFR917545:MFR917552 MPN917545:MPN917552 MZJ917545:MZJ917552 NJF917545:NJF917552 NTB917545:NTB917552 OCX917545:OCX917552 OMT917545:OMT917552 OWP917545:OWP917552 PGL917545:PGL917552 PQH917545:PQH917552 QAD917545:QAD917552 QJZ917545:QJZ917552 QTV917545:QTV917552 RDR917545:RDR917552 RNN917545:RNN917552 RXJ917545:RXJ917552 SHF917545:SHF917552 SRB917545:SRB917552 TAX917545:TAX917552 TKT917545:TKT917552 TUP917545:TUP917552 UEL917545:UEL917552 UOH917545:UOH917552 UYD917545:UYD917552 VHZ917545:VHZ917552 VRV917545:VRV917552 WBR917545:WBR917552 WLN917545:WLN917552 WVJ917545:WVJ917552 A983081:A983088 IX983081:IX983088 ST983081:ST983088 ACP983081:ACP983088 AML983081:AML983088 AWH983081:AWH983088 BGD983081:BGD983088 BPZ983081:BPZ983088 BZV983081:BZV983088 CJR983081:CJR983088 CTN983081:CTN983088 DDJ983081:DDJ983088 DNF983081:DNF983088 DXB983081:DXB983088 EGX983081:EGX983088 EQT983081:EQT983088 FAP983081:FAP983088 FKL983081:FKL983088 FUH983081:FUH983088 GED983081:GED983088 GNZ983081:GNZ983088 GXV983081:GXV983088 HHR983081:HHR983088 HRN983081:HRN983088 IBJ983081:IBJ983088 ILF983081:ILF983088 IVB983081:IVB983088 JEX983081:JEX983088 JOT983081:JOT983088 JYP983081:JYP983088 KIL983081:KIL983088 KSH983081:KSH983088 LCD983081:LCD983088 LLZ983081:LLZ983088 LVV983081:LVV983088 MFR983081:MFR983088 MPN983081:MPN983088 MZJ983081:MZJ983088 NJF983081:NJF983088 NTB983081:NTB983088 OCX983081:OCX983088 OMT983081:OMT983088 OWP983081:OWP983088 PGL983081:PGL983088 PQH983081:PQH983088 QAD983081:QAD983088 QJZ983081:QJZ983088 QTV983081:QTV983088 RDR983081:RDR983088 RNN983081:RNN983088 RXJ983081:RXJ983088 SHF983081:SHF983088 SRB983081:SRB983088 TAX983081:TAX983088 TKT983081:TKT983088 TUP983081:TUP983088 UEL983081:UEL983088 UOH983081:UOH983088 UYD983081:UYD983088 VHZ983081:VHZ983088 VRV983081:VRV983088 WBR983081:WBR983088 WLN983081:WLN983088 A37" xr:uid="{9DB2F08A-D1E3-4DDB-8283-973FCED9AC0E}">
      <formula1>Comportamenti</formula1>
    </dataValidation>
  </dataValidations>
  <pageMargins left="0.7" right="0.7" top="0.75" bottom="0.75" header="0.3" footer="0.3"/>
  <pageSetup paperSize="9" scale="65" orientation="landscape"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B9DEE29D-474F-4237-84B7-39C66053A58A}">
          <x14:formula1>
            <xm:f>Foglio1!$A$2:$A$10</xm:f>
          </x14:formula1>
          <xm:sqref>A38:A45 B48</xm:sqref>
        </x14:dataValidation>
        <x14:dataValidation type="list" allowBlank="1" showInputMessage="1" showErrorMessage="1" xr:uid="{2180D008-5CA0-4F66-BA9C-EDA2EA2DD141}">
          <x14:formula1>
            <xm:f>Foglio1!$B$2:$B$10</xm:f>
          </x14:formula1>
          <xm:sqref>B38:B45 C48</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31</vt:i4>
      </vt:variant>
      <vt:variant>
        <vt:lpstr>Intervalli denominati</vt:lpstr>
      </vt:variant>
      <vt:variant>
        <vt:i4>4</vt:i4>
      </vt:variant>
    </vt:vector>
  </HeadingPairs>
  <TitlesOfParts>
    <vt:vector size="35" baseType="lpstr">
      <vt:lpstr>Elenco P.I.</vt:lpstr>
      <vt:lpstr>Elenco Obiettivi</vt:lpstr>
      <vt:lpstr>8vuota</vt:lpstr>
      <vt:lpstr>9vuota</vt:lpstr>
      <vt:lpstr>10vuota</vt:lpstr>
      <vt:lpstr>Foglio6</vt:lpstr>
      <vt:lpstr>Foglio7</vt:lpstr>
      <vt:lpstr>Dirigente</vt:lpstr>
      <vt:lpstr>Dip. </vt:lpstr>
      <vt:lpstr>Dip.  (2)</vt:lpstr>
      <vt:lpstr>Dip.  (3)</vt:lpstr>
      <vt:lpstr>Dip.  (4)</vt:lpstr>
      <vt:lpstr>Dip.  (5)</vt:lpstr>
      <vt:lpstr>Dip.  (6)</vt:lpstr>
      <vt:lpstr>Dip.  (7)</vt:lpstr>
      <vt:lpstr>Dip.  (8)</vt:lpstr>
      <vt:lpstr>Dip.  (9)</vt:lpstr>
      <vt:lpstr>Dip.  (10)</vt:lpstr>
      <vt:lpstr>Foglio5</vt:lpstr>
      <vt:lpstr>Dip. 6</vt:lpstr>
      <vt:lpstr>Dip. 7</vt:lpstr>
      <vt:lpstr>Dip. 8</vt:lpstr>
      <vt:lpstr>Dip. 9</vt:lpstr>
      <vt:lpstr>Dip.10</vt:lpstr>
      <vt:lpstr>Report</vt:lpstr>
      <vt:lpstr>Grafici</vt:lpstr>
      <vt:lpstr>Foglio1</vt:lpstr>
      <vt:lpstr>Comp.</vt:lpstr>
      <vt:lpstr>Foglio2</vt:lpstr>
      <vt:lpstr>Foglio4</vt:lpstr>
      <vt:lpstr>Foglio3</vt:lpstr>
      <vt:lpstr>'10vuota'!Area_stampa</vt:lpstr>
      <vt:lpstr>'8vuota'!Area_stampa</vt:lpstr>
      <vt:lpstr>'9vuota'!Area_stampa</vt:lpstr>
      <vt:lpstr>'Elenco Obiettivi'!Area_stampa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deidda</dc:creator>
  <cp:lastModifiedBy>Fabio Fais</cp:lastModifiedBy>
  <cp:lastPrinted>2019-05-13T11:29:03Z</cp:lastPrinted>
  <dcterms:created xsi:type="dcterms:W3CDTF">2018-10-31T16:31:49Z</dcterms:created>
  <dcterms:modified xsi:type="dcterms:W3CDTF">2024-08-01T15:24:21Z</dcterms:modified>
</cp:coreProperties>
</file>