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Fabio Fais\Desktop\ATTI\Pdo\2024\"/>
    </mc:Choice>
  </mc:AlternateContent>
  <xr:revisionPtr revIDLastSave="0" documentId="13_ncr:1_{575B0BD4-D699-4426-8ECC-7847C1BC7C27}" xr6:coauthVersionLast="45" xr6:coauthVersionMax="47" xr10:uidLastSave="{00000000-0000-0000-0000-000000000000}"/>
  <bookViews>
    <workbookView xWindow="-120" yWindow="-120" windowWidth="29040" windowHeight="15720" tabRatio="795" firstSheet="6" activeTab="8" xr2:uid="{00000000-000D-0000-FFFF-FFFF00000000}"/>
  </bookViews>
  <sheets>
    <sheet name="Elenco P.I." sheetId="39" state="hidden" r:id="rId1"/>
    <sheet name="Elenco Obiettivi" sheetId="1" state="hidden" r:id="rId2"/>
    <sheet name="8vuota" sheetId="19" state="hidden" r:id="rId3"/>
    <sheet name="9vuota" sheetId="20" state="hidden" r:id="rId4"/>
    <sheet name="10vuota" sheetId="21" state="hidden" r:id="rId5"/>
    <sheet name="Foglio6" sheetId="57" state="hidden" r:id="rId6"/>
    <sheet name="Foglio7" sheetId="58" r:id="rId7"/>
    <sheet name="Dirigente" sheetId="28" r:id="rId8"/>
    <sheet name="Dip. " sheetId="22" r:id="rId9"/>
    <sheet name="Dip.  (2)" sheetId="47" r:id="rId10"/>
    <sheet name="Dip.  (3)" sheetId="48" r:id="rId11"/>
    <sheet name="Dip.  (4)" sheetId="49" r:id="rId12"/>
    <sheet name="Dip.  (5)" sheetId="50" r:id="rId13"/>
    <sheet name="Dip.  (6)" sheetId="51" r:id="rId14"/>
    <sheet name="Dip.  (7)" sheetId="52" r:id="rId15"/>
    <sheet name="Dip.  (8)" sheetId="53" r:id="rId16"/>
    <sheet name="Dip.  (9)" sheetId="54" r:id="rId17"/>
    <sheet name="Dip.  (10)" sheetId="55" r:id="rId18"/>
    <sheet name="Foglio5" sheetId="56" state="hidden" r:id="rId19"/>
    <sheet name="Dip. 6" sheetId="34" state="hidden" r:id="rId20"/>
    <sheet name="Dip. 7" sheetId="35" state="hidden" r:id="rId21"/>
    <sheet name="Dip. 8" sheetId="36" state="hidden" r:id="rId22"/>
    <sheet name="Dip. 9" sheetId="37" state="hidden" r:id="rId23"/>
    <sheet name="Dip.10" sheetId="38" state="hidden" r:id="rId24"/>
    <sheet name="Report" sheetId="12" state="hidden" r:id="rId25"/>
    <sheet name="Grafici" sheetId="30" state="hidden" r:id="rId26"/>
    <sheet name="Foglio1" sheetId="40" state="hidden" r:id="rId27"/>
    <sheet name="Comp." sheetId="42" state="hidden" r:id="rId28"/>
    <sheet name="Foglio2" sheetId="41" state="hidden" r:id="rId29"/>
    <sheet name="Foglio4" sheetId="44" state="hidden" r:id="rId30"/>
    <sheet name="Foglio3" sheetId="46" state="hidden" r:id="rId31"/>
  </sheets>
  <externalReferences>
    <externalReference r:id="rId32"/>
  </externalReferences>
  <definedNames>
    <definedName name="_xlnm._FilterDatabase" localSheetId="1" hidden="1">'Elenco Obiettivi'!$M$1:$S$268</definedName>
    <definedName name="_xlnm._FilterDatabase" localSheetId="0" hidden="1">'Elenco P.I.'!$A$10:$WXB$36</definedName>
    <definedName name="_xlnm._FilterDatabase" localSheetId="30"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Obiettivi'!$A$1:$M$9</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D26" i="28" l="1"/>
  <c r="E13" i="1" l="1"/>
  <c r="D69" i="55"/>
  <c r="E57" i="55" s="1"/>
  <c r="D68" i="55"/>
  <c r="L67" i="55"/>
  <c r="F67" i="55"/>
  <c r="H67" i="55" s="1"/>
  <c r="E67" i="55"/>
  <c r="F66" i="55"/>
  <c r="J66" i="55" s="1"/>
  <c r="E66" i="55"/>
  <c r="L65" i="55"/>
  <c r="K65" i="55"/>
  <c r="F65" i="55"/>
  <c r="J65" i="55" s="1"/>
  <c r="E65" i="55"/>
  <c r="F64" i="55"/>
  <c r="L64" i="55" s="1"/>
  <c r="F63" i="55"/>
  <c r="E63" i="55"/>
  <c r="F62" i="55"/>
  <c r="K62" i="55" s="1"/>
  <c r="E62" i="55"/>
  <c r="F61" i="55"/>
  <c r="E61" i="55"/>
  <c r="F60" i="55"/>
  <c r="I60" i="55" s="1"/>
  <c r="E60" i="55"/>
  <c r="F59" i="55"/>
  <c r="L59" i="55" s="1"/>
  <c r="E59" i="55"/>
  <c r="L58" i="55"/>
  <c r="F58" i="55"/>
  <c r="K58" i="55" s="1"/>
  <c r="E58" i="55"/>
  <c r="F57" i="55"/>
  <c r="L57" i="55" s="1"/>
  <c r="F56" i="55"/>
  <c r="E56" i="55"/>
  <c r="F55" i="55"/>
  <c r="H55" i="55" s="1"/>
  <c r="E55" i="55"/>
  <c r="F54" i="55"/>
  <c r="E54" i="55"/>
  <c r="L53" i="55"/>
  <c r="F53" i="55"/>
  <c r="J53" i="55" s="1"/>
  <c r="E53" i="55"/>
  <c r="F52" i="55"/>
  <c r="L52" i="55" s="1"/>
  <c r="E52" i="55"/>
  <c r="F51" i="55"/>
  <c r="E51" i="55"/>
  <c r="L50" i="55"/>
  <c r="K50" i="55"/>
  <c r="J50" i="55"/>
  <c r="I50" i="55"/>
  <c r="H50" i="55"/>
  <c r="F50" i="55"/>
  <c r="E50" i="55"/>
  <c r="F49" i="55"/>
  <c r="E49" i="55"/>
  <c r="D43" i="55"/>
  <c r="L41" i="55"/>
  <c r="K41" i="55"/>
  <c r="J41" i="55"/>
  <c r="I41" i="55"/>
  <c r="F41" i="55"/>
  <c r="H41" i="55" s="1"/>
  <c r="F40" i="55"/>
  <c r="J40" i="55" s="1"/>
  <c r="F39" i="55"/>
  <c r="J39" i="55" s="1"/>
  <c r="F38" i="55"/>
  <c r="J38" i="55" s="1"/>
  <c r="F37" i="55"/>
  <c r="K36" i="55"/>
  <c r="F36" i="55"/>
  <c r="L36" i="55" s="1"/>
  <c r="F35" i="55"/>
  <c r="H35" i="55" s="1"/>
  <c r="L34" i="55"/>
  <c r="K34" i="55"/>
  <c r="F34" i="55"/>
  <c r="I34" i="55" s="1"/>
  <c r="F33" i="55"/>
  <c r="L33" i="55" s="1"/>
  <c r="F32" i="55"/>
  <c r="K32" i="55" s="1"/>
  <c r="F31" i="55"/>
  <c r="L31" i="55" s="1"/>
  <c r="F30" i="55"/>
  <c r="M27" i="55"/>
  <c r="M46" i="55" s="1"/>
  <c r="G27" i="55"/>
  <c r="F27" i="55"/>
  <c r="E27" i="55"/>
  <c r="D27" i="55"/>
  <c r="D25" i="55"/>
  <c r="F23" i="55"/>
  <c r="H23" i="55" s="1"/>
  <c r="E23" i="55"/>
  <c r="C23" i="55"/>
  <c r="B23" i="55"/>
  <c r="F22" i="55"/>
  <c r="L22" i="55" s="1"/>
  <c r="E22" i="55"/>
  <c r="C22" i="55"/>
  <c r="B22" i="55"/>
  <c r="I21" i="55"/>
  <c r="F21" i="55"/>
  <c r="E21" i="55"/>
  <c r="F20" i="55"/>
  <c r="I20" i="55" s="1"/>
  <c r="O19" i="55"/>
  <c r="K19" i="55"/>
  <c r="F19" i="55"/>
  <c r="L19" i="55" s="1"/>
  <c r="F18" i="55"/>
  <c r="F17" i="55"/>
  <c r="I17" i="55" s="1"/>
  <c r="B17" i="55"/>
  <c r="F16" i="55"/>
  <c r="L16" i="55" s="1"/>
  <c r="B16" i="55"/>
  <c r="O15" i="55"/>
  <c r="I15" i="55"/>
  <c r="H15" i="55"/>
  <c r="F15" i="55"/>
  <c r="B15" i="55"/>
  <c r="F14" i="55"/>
  <c r="J14" i="55" s="1"/>
  <c r="B14" i="55"/>
  <c r="C7" i="55"/>
  <c r="C6" i="55"/>
  <c r="C5" i="55"/>
  <c r="D69" i="54"/>
  <c r="D68" i="54"/>
  <c r="L67" i="54"/>
  <c r="K67" i="54"/>
  <c r="J67" i="54"/>
  <c r="I67" i="54"/>
  <c r="H67" i="54"/>
  <c r="F67" i="54"/>
  <c r="E67" i="54"/>
  <c r="F66" i="54"/>
  <c r="L66" i="54" s="1"/>
  <c r="E66" i="54"/>
  <c r="K65" i="54"/>
  <c r="J65" i="54"/>
  <c r="F65" i="54"/>
  <c r="L65" i="54" s="1"/>
  <c r="E65" i="54"/>
  <c r="L64" i="54"/>
  <c r="K64" i="54"/>
  <c r="J64" i="54"/>
  <c r="I64" i="54"/>
  <c r="H64" i="54"/>
  <c r="F64" i="54"/>
  <c r="E64" i="54"/>
  <c r="L63" i="54"/>
  <c r="F63" i="54"/>
  <c r="K63" i="54" s="1"/>
  <c r="E63" i="54"/>
  <c r="L62" i="54"/>
  <c r="K62" i="54"/>
  <c r="J62" i="54"/>
  <c r="F62" i="54"/>
  <c r="I62" i="54" s="1"/>
  <c r="E62" i="54"/>
  <c r="F61" i="54"/>
  <c r="H61" i="54" s="1"/>
  <c r="E61" i="54"/>
  <c r="L60" i="54"/>
  <c r="K60" i="54"/>
  <c r="J60" i="54"/>
  <c r="I60" i="54"/>
  <c r="F60" i="54"/>
  <c r="H60" i="54" s="1"/>
  <c r="E60" i="54"/>
  <c r="F59" i="54"/>
  <c r="H59" i="54" s="1"/>
  <c r="E59" i="54"/>
  <c r="L58" i="54"/>
  <c r="K58" i="54"/>
  <c r="I58" i="54"/>
  <c r="H58" i="54"/>
  <c r="F58" i="54"/>
  <c r="J58" i="54" s="1"/>
  <c r="E58" i="54"/>
  <c r="L57" i="54"/>
  <c r="K57" i="54"/>
  <c r="J57" i="54"/>
  <c r="I57" i="54"/>
  <c r="F57" i="54"/>
  <c r="H57" i="54" s="1"/>
  <c r="E57" i="54"/>
  <c r="F56" i="54"/>
  <c r="L56" i="54" s="1"/>
  <c r="E56" i="54"/>
  <c r="L55" i="54"/>
  <c r="K55" i="54"/>
  <c r="J55" i="54"/>
  <c r="I55" i="54"/>
  <c r="H55" i="54"/>
  <c r="F55" i="54"/>
  <c r="E55" i="54"/>
  <c r="F54" i="54"/>
  <c r="L54" i="54" s="1"/>
  <c r="E54" i="54"/>
  <c r="K53" i="54"/>
  <c r="J53" i="54"/>
  <c r="F53" i="54"/>
  <c r="L53" i="54" s="1"/>
  <c r="E53" i="54"/>
  <c r="L52" i="54"/>
  <c r="K52" i="54"/>
  <c r="J52" i="54"/>
  <c r="I52" i="54"/>
  <c r="H52" i="54"/>
  <c r="F52" i="54"/>
  <c r="E52" i="54"/>
  <c r="L51" i="54"/>
  <c r="F51" i="54"/>
  <c r="K51" i="54" s="1"/>
  <c r="E51" i="54"/>
  <c r="K50" i="54"/>
  <c r="J50" i="54"/>
  <c r="F50" i="54"/>
  <c r="I50" i="54" s="1"/>
  <c r="E50" i="54"/>
  <c r="F49" i="54"/>
  <c r="L49" i="54" s="1"/>
  <c r="E49" i="54"/>
  <c r="E69" i="54" s="1"/>
  <c r="M46" i="54"/>
  <c r="D43" i="54"/>
  <c r="D44" i="54" s="1"/>
  <c r="L41" i="54"/>
  <c r="K41" i="54"/>
  <c r="J41" i="54"/>
  <c r="I41" i="54"/>
  <c r="H41" i="54"/>
  <c r="F41" i="54"/>
  <c r="F40" i="54"/>
  <c r="H40" i="54" s="1"/>
  <c r="K39" i="54"/>
  <c r="J39" i="54"/>
  <c r="F39" i="54"/>
  <c r="L39" i="54" s="1"/>
  <c r="L38" i="54"/>
  <c r="K38" i="54"/>
  <c r="J38" i="54"/>
  <c r="I38" i="54"/>
  <c r="H38" i="54"/>
  <c r="F38" i="54"/>
  <c r="L37" i="54"/>
  <c r="F37" i="54"/>
  <c r="K37" i="54" s="1"/>
  <c r="K36" i="54"/>
  <c r="J36" i="54"/>
  <c r="F36" i="54"/>
  <c r="I36" i="54" s="1"/>
  <c r="F35" i="54"/>
  <c r="I35" i="54" s="1"/>
  <c r="L34" i="54"/>
  <c r="K34" i="54"/>
  <c r="J34" i="54"/>
  <c r="I34" i="54"/>
  <c r="F34" i="54"/>
  <c r="H34" i="54" s="1"/>
  <c r="F33" i="54"/>
  <c r="J33" i="54" s="1"/>
  <c r="L32" i="54"/>
  <c r="K32" i="54"/>
  <c r="I32" i="54"/>
  <c r="H32" i="54"/>
  <c r="F32" i="54"/>
  <c r="J32" i="54" s="1"/>
  <c r="L31" i="54"/>
  <c r="K31" i="54"/>
  <c r="J31" i="54"/>
  <c r="I31" i="54"/>
  <c r="F31" i="54"/>
  <c r="H31" i="54" s="1"/>
  <c r="F30" i="54"/>
  <c r="L30" i="54" s="1"/>
  <c r="M27" i="54"/>
  <c r="G27" i="54"/>
  <c r="F27" i="54"/>
  <c r="E27" i="54"/>
  <c r="D27" i="54"/>
  <c r="D25" i="54"/>
  <c r="L23" i="54"/>
  <c r="K23" i="54"/>
  <c r="J23" i="54"/>
  <c r="I23" i="54"/>
  <c r="H23" i="54"/>
  <c r="F23" i="54"/>
  <c r="E23" i="54"/>
  <c r="C23" i="54"/>
  <c r="B23" i="54"/>
  <c r="L22" i="54"/>
  <c r="K22" i="54"/>
  <c r="J22" i="54"/>
  <c r="I22" i="54"/>
  <c r="H22" i="54"/>
  <c r="F22" i="54"/>
  <c r="E22" i="54"/>
  <c r="C22" i="54"/>
  <c r="B22" i="54"/>
  <c r="F21" i="54"/>
  <c r="I21" i="54" s="1"/>
  <c r="E21" i="54"/>
  <c r="L20" i="54"/>
  <c r="K20" i="54"/>
  <c r="J20" i="54"/>
  <c r="I20" i="54"/>
  <c r="F20" i="54"/>
  <c r="H20" i="54" s="1"/>
  <c r="O19" i="54"/>
  <c r="L19" i="54"/>
  <c r="K19" i="54"/>
  <c r="J19" i="54"/>
  <c r="I19" i="54"/>
  <c r="F19" i="54"/>
  <c r="H19" i="54" s="1"/>
  <c r="F18" i="54"/>
  <c r="L18" i="54" s="1"/>
  <c r="L17" i="54"/>
  <c r="K17" i="54"/>
  <c r="J17" i="54"/>
  <c r="I17" i="54"/>
  <c r="F17" i="54"/>
  <c r="H17" i="54" s="1"/>
  <c r="B17" i="54"/>
  <c r="L16" i="54"/>
  <c r="K16" i="54"/>
  <c r="J16" i="54"/>
  <c r="I16" i="54"/>
  <c r="H16" i="54"/>
  <c r="F16" i="54"/>
  <c r="B16" i="54"/>
  <c r="O15" i="54"/>
  <c r="F15" i="54"/>
  <c r="L15" i="54" s="1"/>
  <c r="B15" i="54"/>
  <c r="K14" i="54"/>
  <c r="J14" i="54"/>
  <c r="F14" i="54"/>
  <c r="L14" i="54" s="1"/>
  <c r="B14" i="54"/>
  <c r="C7" i="54"/>
  <c r="C6" i="54"/>
  <c r="C5" i="54"/>
  <c r="D69" i="53"/>
  <c r="E64" i="53" s="1"/>
  <c r="O68" i="53"/>
  <c r="D68" i="53"/>
  <c r="P67" i="53"/>
  <c r="L67" i="53"/>
  <c r="K67" i="53"/>
  <c r="F67" i="53"/>
  <c r="J67" i="53" s="1"/>
  <c r="E67" i="53"/>
  <c r="K66" i="53"/>
  <c r="J66" i="53"/>
  <c r="I66" i="53"/>
  <c r="H66" i="53"/>
  <c r="F66" i="53"/>
  <c r="L66" i="53" s="1"/>
  <c r="E66" i="53"/>
  <c r="F65" i="53"/>
  <c r="L65" i="53" s="1"/>
  <c r="E65" i="53"/>
  <c r="L64" i="53"/>
  <c r="K64" i="53"/>
  <c r="J64" i="53"/>
  <c r="I64" i="53"/>
  <c r="H64" i="53"/>
  <c r="F64" i="53"/>
  <c r="F63" i="53"/>
  <c r="L63" i="53" s="1"/>
  <c r="E63" i="53"/>
  <c r="L62" i="53"/>
  <c r="K62" i="53"/>
  <c r="J62" i="53"/>
  <c r="F62" i="53"/>
  <c r="I62" i="53" s="1"/>
  <c r="E62" i="53"/>
  <c r="F61" i="53"/>
  <c r="I61" i="53" s="1"/>
  <c r="E61" i="53"/>
  <c r="L60" i="53"/>
  <c r="H60" i="53"/>
  <c r="F60" i="53"/>
  <c r="K60" i="53" s="1"/>
  <c r="E60" i="53"/>
  <c r="J59" i="53"/>
  <c r="I59" i="53"/>
  <c r="F59" i="53"/>
  <c r="K59" i="53" s="1"/>
  <c r="E59" i="53"/>
  <c r="F58" i="53"/>
  <c r="L58" i="53" s="1"/>
  <c r="E58" i="53"/>
  <c r="L57" i="53"/>
  <c r="K57" i="53"/>
  <c r="J57" i="53"/>
  <c r="I57" i="53"/>
  <c r="H57" i="53"/>
  <c r="F57" i="53"/>
  <c r="E57" i="53"/>
  <c r="F56" i="53"/>
  <c r="L56" i="53" s="1"/>
  <c r="E56" i="53"/>
  <c r="L55" i="53"/>
  <c r="K55" i="53"/>
  <c r="F55" i="53"/>
  <c r="J55" i="53" s="1"/>
  <c r="E55" i="53"/>
  <c r="K54" i="53"/>
  <c r="J54" i="53"/>
  <c r="I54" i="53"/>
  <c r="H54" i="53"/>
  <c r="F54" i="53"/>
  <c r="L54" i="53" s="1"/>
  <c r="E54" i="53"/>
  <c r="F53" i="53"/>
  <c r="L53" i="53" s="1"/>
  <c r="E53" i="53"/>
  <c r="L52" i="53"/>
  <c r="K52" i="53"/>
  <c r="J52" i="53"/>
  <c r="I52" i="53"/>
  <c r="H52" i="53"/>
  <c r="F52" i="53"/>
  <c r="E52" i="53"/>
  <c r="F51" i="53"/>
  <c r="L51" i="53" s="1"/>
  <c r="E51" i="53"/>
  <c r="L50" i="53"/>
  <c r="K50" i="53"/>
  <c r="J50" i="53"/>
  <c r="I50" i="53"/>
  <c r="F50" i="53"/>
  <c r="H50" i="53" s="1"/>
  <c r="E50" i="53"/>
  <c r="F49" i="53"/>
  <c r="L49" i="53" s="1"/>
  <c r="E49" i="53"/>
  <c r="E69" i="53" s="1"/>
  <c r="M46" i="53"/>
  <c r="D43" i="53"/>
  <c r="D44" i="53" s="1"/>
  <c r="L41" i="53"/>
  <c r="K41" i="53"/>
  <c r="F41" i="53"/>
  <c r="J41" i="53" s="1"/>
  <c r="K40" i="53"/>
  <c r="J40" i="53"/>
  <c r="I40" i="53"/>
  <c r="H40" i="53"/>
  <c r="F40" i="53"/>
  <c r="L40" i="53" s="1"/>
  <c r="F39" i="53"/>
  <c r="L39" i="53" s="1"/>
  <c r="L38" i="53"/>
  <c r="K38" i="53"/>
  <c r="J38" i="53"/>
  <c r="I38" i="53"/>
  <c r="H38" i="53"/>
  <c r="F38" i="53"/>
  <c r="F37" i="53"/>
  <c r="L37" i="53" s="1"/>
  <c r="L36" i="53"/>
  <c r="K36" i="53"/>
  <c r="J36" i="53"/>
  <c r="I36" i="53"/>
  <c r="F36" i="53"/>
  <c r="H36" i="53" s="1"/>
  <c r="F35" i="53"/>
  <c r="I35" i="53" s="1"/>
  <c r="L34" i="53"/>
  <c r="K34" i="53"/>
  <c r="H34" i="53"/>
  <c r="F34" i="53"/>
  <c r="J34" i="53" s="1"/>
  <c r="F33" i="53"/>
  <c r="K33" i="53" s="1"/>
  <c r="F32" i="53"/>
  <c r="L32" i="53" s="1"/>
  <c r="L31" i="53"/>
  <c r="K31" i="53"/>
  <c r="J31" i="53"/>
  <c r="I31" i="53"/>
  <c r="H31" i="53"/>
  <c r="F31" i="53"/>
  <c r="F30" i="53"/>
  <c r="H30" i="53" s="1"/>
  <c r="M27" i="53"/>
  <c r="G27" i="53"/>
  <c r="F27" i="53"/>
  <c r="E27" i="53"/>
  <c r="D27" i="53"/>
  <c r="D25" i="53"/>
  <c r="L23" i="53"/>
  <c r="K23" i="53"/>
  <c r="J23" i="53"/>
  <c r="I23" i="53"/>
  <c r="H23" i="53"/>
  <c r="F23" i="53"/>
  <c r="E23" i="53"/>
  <c r="C23" i="53"/>
  <c r="B23" i="53"/>
  <c r="L22" i="53"/>
  <c r="K22" i="53"/>
  <c r="J22" i="53"/>
  <c r="I22" i="53"/>
  <c r="H22" i="53"/>
  <c r="F22" i="53"/>
  <c r="E22" i="53"/>
  <c r="C22" i="53"/>
  <c r="B22" i="53"/>
  <c r="F21" i="53"/>
  <c r="H21" i="53" s="1"/>
  <c r="E21" i="53"/>
  <c r="L20" i="53"/>
  <c r="K20" i="53"/>
  <c r="J20" i="53"/>
  <c r="I20" i="53"/>
  <c r="H20" i="53"/>
  <c r="F20" i="53"/>
  <c r="O19" i="53"/>
  <c r="L19" i="53"/>
  <c r="K19" i="53"/>
  <c r="J19" i="53"/>
  <c r="I19" i="53"/>
  <c r="H19" i="53"/>
  <c r="F19" i="53"/>
  <c r="F18" i="53"/>
  <c r="H18" i="53" s="1"/>
  <c r="L17" i="53"/>
  <c r="K17" i="53"/>
  <c r="J17" i="53"/>
  <c r="I17" i="53"/>
  <c r="H17" i="53"/>
  <c r="F17" i="53"/>
  <c r="B17" i="53"/>
  <c r="L16" i="53"/>
  <c r="K16" i="53"/>
  <c r="J16" i="53"/>
  <c r="I16" i="53"/>
  <c r="H16" i="53"/>
  <c r="F16" i="53"/>
  <c r="B16" i="53"/>
  <c r="O15" i="53"/>
  <c r="F15" i="53"/>
  <c r="H15" i="53" s="1"/>
  <c r="B15" i="53"/>
  <c r="F14" i="53"/>
  <c r="L14" i="53" s="1"/>
  <c r="B14" i="53"/>
  <c r="C7" i="53"/>
  <c r="C6" i="53"/>
  <c r="C5" i="53"/>
  <c r="D69" i="52"/>
  <c r="D68" i="52"/>
  <c r="L67" i="52"/>
  <c r="K67" i="52"/>
  <c r="F67" i="52"/>
  <c r="J67" i="52" s="1"/>
  <c r="E67" i="52"/>
  <c r="F66" i="52"/>
  <c r="L66" i="52" s="1"/>
  <c r="E66" i="52"/>
  <c r="I65" i="52"/>
  <c r="F65" i="52"/>
  <c r="L65" i="52" s="1"/>
  <c r="E65" i="52"/>
  <c r="L64" i="52"/>
  <c r="K64" i="52"/>
  <c r="J64" i="52"/>
  <c r="I64" i="52"/>
  <c r="H64" i="52"/>
  <c r="F64" i="52"/>
  <c r="E64" i="52"/>
  <c r="K63" i="52"/>
  <c r="I63" i="52"/>
  <c r="H63" i="52"/>
  <c r="F63" i="52"/>
  <c r="L63" i="52" s="1"/>
  <c r="E63" i="52"/>
  <c r="L62" i="52"/>
  <c r="K62" i="52"/>
  <c r="J62" i="52"/>
  <c r="H62" i="52"/>
  <c r="F62" i="52"/>
  <c r="I62" i="52" s="1"/>
  <c r="E62" i="52"/>
  <c r="F61" i="52"/>
  <c r="J61" i="52" s="1"/>
  <c r="E61" i="52"/>
  <c r="L60" i="52"/>
  <c r="J60" i="52"/>
  <c r="I60" i="52"/>
  <c r="H60" i="52"/>
  <c r="F60" i="52"/>
  <c r="K60" i="52" s="1"/>
  <c r="E60" i="52"/>
  <c r="F59" i="52"/>
  <c r="L59" i="52" s="1"/>
  <c r="E59" i="52"/>
  <c r="F58" i="52"/>
  <c r="L58" i="52" s="1"/>
  <c r="E58" i="52"/>
  <c r="L57" i="52"/>
  <c r="K57" i="52"/>
  <c r="J57" i="52"/>
  <c r="I57" i="52"/>
  <c r="F57" i="52"/>
  <c r="H57" i="52" s="1"/>
  <c r="E57" i="52"/>
  <c r="I56" i="52"/>
  <c r="F56" i="52"/>
  <c r="L56" i="52" s="1"/>
  <c r="E56" i="52"/>
  <c r="L55" i="52"/>
  <c r="K55" i="52"/>
  <c r="F55" i="52"/>
  <c r="J55" i="52" s="1"/>
  <c r="E55" i="52"/>
  <c r="F54" i="52"/>
  <c r="K54" i="52" s="1"/>
  <c r="E54" i="52"/>
  <c r="I53" i="52"/>
  <c r="F53" i="52"/>
  <c r="L53" i="52" s="1"/>
  <c r="E53" i="52"/>
  <c r="L52" i="52"/>
  <c r="K52" i="52"/>
  <c r="J52" i="52"/>
  <c r="I52" i="52"/>
  <c r="H52" i="52"/>
  <c r="F52" i="52"/>
  <c r="E52" i="52"/>
  <c r="K51" i="52"/>
  <c r="I51" i="52"/>
  <c r="H51" i="52"/>
  <c r="F51" i="52"/>
  <c r="L51" i="52" s="1"/>
  <c r="E51" i="52"/>
  <c r="L50" i="52"/>
  <c r="K50" i="52"/>
  <c r="J50" i="52"/>
  <c r="H50" i="52"/>
  <c r="F50" i="52"/>
  <c r="I50" i="52" s="1"/>
  <c r="E50" i="52"/>
  <c r="F49" i="52"/>
  <c r="L49" i="52" s="1"/>
  <c r="E49" i="52"/>
  <c r="E69" i="52" s="1"/>
  <c r="M46" i="52"/>
  <c r="D43" i="52"/>
  <c r="L41" i="52"/>
  <c r="K41" i="52"/>
  <c r="F41" i="52"/>
  <c r="J41" i="52" s="1"/>
  <c r="F40" i="52"/>
  <c r="H40" i="52" s="1"/>
  <c r="I39" i="52"/>
  <c r="F39" i="52"/>
  <c r="L39" i="52" s="1"/>
  <c r="L38" i="52"/>
  <c r="K38" i="52"/>
  <c r="J38" i="52"/>
  <c r="I38" i="52"/>
  <c r="H38" i="52"/>
  <c r="F38" i="52"/>
  <c r="K37" i="52"/>
  <c r="I37" i="52"/>
  <c r="H37" i="52"/>
  <c r="F37" i="52"/>
  <c r="L37" i="52" s="1"/>
  <c r="L36" i="52"/>
  <c r="K36" i="52"/>
  <c r="J36" i="52"/>
  <c r="H36" i="52"/>
  <c r="F36" i="52"/>
  <c r="I36" i="52" s="1"/>
  <c r="F35" i="52"/>
  <c r="J35" i="52" s="1"/>
  <c r="L34" i="52"/>
  <c r="K34" i="52"/>
  <c r="J34" i="52"/>
  <c r="I34" i="52"/>
  <c r="H34" i="52"/>
  <c r="F34" i="52"/>
  <c r="F33" i="52"/>
  <c r="L33" i="52" s="1"/>
  <c r="F32" i="52"/>
  <c r="L32" i="52" s="1"/>
  <c r="L31" i="52"/>
  <c r="K31" i="52"/>
  <c r="J31" i="52"/>
  <c r="I31" i="52"/>
  <c r="F31" i="52"/>
  <c r="H31" i="52" s="1"/>
  <c r="F30" i="52"/>
  <c r="L30" i="52" s="1"/>
  <c r="M27" i="52"/>
  <c r="G27" i="52"/>
  <c r="F27" i="52"/>
  <c r="E27" i="52"/>
  <c r="D27" i="52"/>
  <c r="D25" i="52"/>
  <c r="D44" i="52" s="1"/>
  <c r="L23" i="52"/>
  <c r="K23" i="52"/>
  <c r="F23" i="52"/>
  <c r="J23" i="52" s="1"/>
  <c r="E23" i="52"/>
  <c r="C23" i="52"/>
  <c r="B23" i="52"/>
  <c r="L22" i="52"/>
  <c r="K22" i="52"/>
  <c r="J22" i="52"/>
  <c r="I22" i="52"/>
  <c r="H22" i="52"/>
  <c r="F22" i="52"/>
  <c r="E22" i="52"/>
  <c r="C22" i="52"/>
  <c r="B22" i="52"/>
  <c r="F21" i="52"/>
  <c r="J21" i="52" s="1"/>
  <c r="E21" i="52"/>
  <c r="L20" i="52"/>
  <c r="K20" i="52"/>
  <c r="J20" i="52"/>
  <c r="I20" i="52"/>
  <c r="H20" i="52"/>
  <c r="F20" i="52"/>
  <c r="O19" i="52"/>
  <c r="L19" i="52"/>
  <c r="K19" i="52"/>
  <c r="J19" i="52"/>
  <c r="I19" i="52"/>
  <c r="F19" i="52"/>
  <c r="H19" i="52" s="1"/>
  <c r="F18" i="52"/>
  <c r="L18" i="52" s="1"/>
  <c r="L17" i="52"/>
  <c r="K17" i="52"/>
  <c r="J17" i="52"/>
  <c r="I17" i="52"/>
  <c r="H17" i="52"/>
  <c r="F17" i="52"/>
  <c r="B17" i="52"/>
  <c r="L16" i="52"/>
  <c r="K16" i="52"/>
  <c r="J16" i="52"/>
  <c r="I16" i="52"/>
  <c r="H16" i="52"/>
  <c r="F16" i="52"/>
  <c r="B16" i="52"/>
  <c r="O15" i="52"/>
  <c r="F15" i="52"/>
  <c r="L15" i="52" s="1"/>
  <c r="B15" i="52"/>
  <c r="I14" i="52"/>
  <c r="F14" i="52"/>
  <c r="L14" i="52" s="1"/>
  <c r="B14" i="52"/>
  <c r="C7" i="52"/>
  <c r="C6" i="52"/>
  <c r="C5" i="52"/>
  <c r="D69" i="51"/>
  <c r="D68" i="51"/>
  <c r="L67" i="51"/>
  <c r="K67" i="51"/>
  <c r="J67" i="51"/>
  <c r="H67" i="51"/>
  <c r="F67" i="51"/>
  <c r="I67" i="51" s="1"/>
  <c r="E67" i="51"/>
  <c r="F66" i="51"/>
  <c r="I66" i="51" s="1"/>
  <c r="E66" i="51"/>
  <c r="J65" i="51"/>
  <c r="F65" i="51"/>
  <c r="L65" i="51" s="1"/>
  <c r="E65" i="51"/>
  <c r="L64" i="51"/>
  <c r="K64" i="51"/>
  <c r="J64" i="51"/>
  <c r="I64" i="51"/>
  <c r="H64" i="51"/>
  <c r="F64" i="51"/>
  <c r="E64" i="51"/>
  <c r="F63" i="51"/>
  <c r="L63" i="51" s="1"/>
  <c r="E63" i="51"/>
  <c r="L62" i="51"/>
  <c r="K62" i="51"/>
  <c r="J62" i="51"/>
  <c r="F62" i="51"/>
  <c r="I62" i="51" s="1"/>
  <c r="E62" i="51"/>
  <c r="F61" i="51"/>
  <c r="I61" i="51" s="1"/>
  <c r="E61" i="51"/>
  <c r="L60" i="51"/>
  <c r="K60" i="51"/>
  <c r="J60" i="51"/>
  <c r="I60" i="51"/>
  <c r="H60" i="51"/>
  <c r="F60" i="51"/>
  <c r="E60" i="51"/>
  <c r="F59" i="51"/>
  <c r="K59" i="51" s="1"/>
  <c r="E59" i="51"/>
  <c r="F58" i="51"/>
  <c r="L58" i="51" s="1"/>
  <c r="E58" i="51"/>
  <c r="L57" i="51"/>
  <c r="K57" i="51"/>
  <c r="J57" i="51"/>
  <c r="I57" i="51"/>
  <c r="H57" i="51"/>
  <c r="F57" i="51"/>
  <c r="E57" i="51"/>
  <c r="F56" i="51"/>
  <c r="H56" i="51" s="1"/>
  <c r="E56" i="51"/>
  <c r="L55" i="51"/>
  <c r="K55" i="51"/>
  <c r="J55" i="51"/>
  <c r="H55" i="51"/>
  <c r="F55" i="51"/>
  <c r="I55" i="51" s="1"/>
  <c r="E55" i="51"/>
  <c r="F54" i="51"/>
  <c r="J54" i="51" s="1"/>
  <c r="E54" i="51"/>
  <c r="J53" i="51"/>
  <c r="F53" i="51"/>
  <c r="L53" i="51" s="1"/>
  <c r="E53" i="51"/>
  <c r="L52" i="51"/>
  <c r="K52" i="51"/>
  <c r="J52" i="51"/>
  <c r="I52" i="51"/>
  <c r="H52" i="51"/>
  <c r="F52" i="51"/>
  <c r="E52" i="51"/>
  <c r="F51" i="51"/>
  <c r="L51" i="51" s="1"/>
  <c r="E51" i="51"/>
  <c r="L50" i="51"/>
  <c r="K50" i="51"/>
  <c r="J50" i="51"/>
  <c r="F50" i="51"/>
  <c r="I50" i="51" s="1"/>
  <c r="E50" i="51"/>
  <c r="F49" i="51"/>
  <c r="H49" i="51" s="1"/>
  <c r="E49" i="51"/>
  <c r="P67" i="51" s="1"/>
  <c r="M46" i="51"/>
  <c r="D43" i="51"/>
  <c r="D44" i="51" s="1"/>
  <c r="L41" i="51"/>
  <c r="K41" i="51"/>
  <c r="J41" i="51"/>
  <c r="H41" i="51"/>
  <c r="F41" i="51"/>
  <c r="I41" i="51" s="1"/>
  <c r="F40" i="51"/>
  <c r="L40" i="51" s="1"/>
  <c r="J39" i="51"/>
  <c r="F39" i="51"/>
  <c r="L39" i="51" s="1"/>
  <c r="L38" i="51"/>
  <c r="K38" i="51"/>
  <c r="J38" i="51"/>
  <c r="I38" i="51"/>
  <c r="H38" i="51"/>
  <c r="F38" i="51"/>
  <c r="F37" i="51"/>
  <c r="L37" i="51" s="1"/>
  <c r="L36" i="51"/>
  <c r="K36" i="51"/>
  <c r="J36" i="51"/>
  <c r="F36" i="51"/>
  <c r="I36" i="51" s="1"/>
  <c r="F35" i="51"/>
  <c r="J35" i="51" s="1"/>
  <c r="L34" i="51"/>
  <c r="K34" i="51"/>
  <c r="J34" i="51"/>
  <c r="I34" i="51"/>
  <c r="H34" i="51"/>
  <c r="F34" i="51"/>
  <c r="F33" i="51"/>
  <c r="K33" i="51" s="1"/>
  <c r="F32" i="51"/>
  <c r="L32" i="51" s="1"/>
  <c r="L31" i="51"/>
  <c r="K31" i="51"/>
  <c r="J31" i="51"/>
  <c r="I31" i="51"/>
  <c r="H31" i="51"/>
  <c r="F31" i="51"/>
  <c r="F30" i="51"/>
  <c r="H30" i="51" s="1"/>
  <c r="M27" i="51"/>
  <c r="G27" i="51"/>
  <c r="F27" i="51"/>
  <c r="E27" i="51"/>
  <c r="D27" i="51"/>
  <c r="D25" i="51"/>
  <c r="L23" i="51"/>
  <c r="K23" i="51"/>
  <c r="J23" i="51"/>
  <c r="H23" i="51"/>
  <c r="F23" i="51"/>
  <c r="I23" i="51" s="1"/>
  <c r="E23" i="51"/>
  <c r="C23" i="51"/>
  <c r="B23" i="51"/>
  <c r="L22" i="51"/>
  <c r="K22" i="51"/>
  <c r="J22" i="51"/>
  <c r="I22" i="51"/>
  <c r="H22" i="51"/>
  <c r="F22" i="51"/>
  <c r="E22" i="51"/>
  <c r="C22" i="51"/>
  <c r="B22" i="51"/>
  <c r="F21" i="51"/>
  <c r="H21" i="51" s="1"/>
  <c r="E21" i="51"/>
  <c r="L20" i="51"/>
  <c r="K20" i="51"/>
  <c r="J20" i="51"/>
  <c r="I20" i="51"/>
  <c r="H20" i="51"/>
  <c r="F20" i="51"/>
  <c r="O19" i="51"/>
  <c r="L19" i="51"/>
  <c r="K19" i="51"/>
  <c r="J19" i="51"/>
  <c r="I19" i="51"/>
  <c r="H19" i="51"/>
  <c r="F19" i="51"/>
  <c r="F18" i="51"/>
  <c r="H18" i="51" s="1"/>
  <c r="L17" i="51"/>
  <c r="K17" i="51"/>
  <c r="J17" i="51"/>
  <c r="I17" i="51"/>
  <c r="H17" i="51"/>
  <c r="F17" i="51"/>
  <c r="B17" i="51"/>
  <c r="L16" i="51"/>
  <c r="K16" i="51"/>
  <c r="J16" i="51"/>
  <c r="I16" i="51"/>
  <c r="H16" i="51"/>
  <c r="F16" i="51"/>
  <c r="B16" i="51"/>
  <c r="O15" i="51"/>
  <c r="F15" i="51"/>
  <c r="J15" i="51" s="1"/>
  <c r="B15" i="51"/>
  <c r="J14" i="51"/>
  <c r="F14" i="51"/>
  <c r="L14" i="51" s="1"/>
  <c r="B14" i="51"/>
  <c r="C7" i="51"/>
  <c r="C6" i="51"/>
  <c r="C5" i="51"/>
  <c r="D69" i="50"/>
  <c r="D68" i="50"/>
  <c r="L67" i="50"/>
  <c r="K67" i="50"/>
  <c r="F67" i="50"/>
  <c r="J67" i="50" s="1"/>
  <c r="F66" i="50"/>
  <c r="H66" i="50" s="1"/>
  <c r="E66" i="50"/>
  <c r="F65" i="50"/>
  <c r="L64" i="50"/>
  <c r="K64" i="50"/>
  <c r="J64" i="50"/>
  <c r="I64" i="50"/>
  <c r="H64" i="50"/>
  <c r="F64" i="50"/>
  <c r="F63" i="50"/>
  <c r="E63" i="50"/>
  <c r="L62" i="50"/>
  <c r="K62" i="50"/>
  <c r="J62" i="50"/>
  <c r="F62" i="50"/>
  <c r="I62" i="50" s="1"/>
  <c r="F61" i="50"/>
  <c r="L61" i="50" s="1"/>
  <c r="E61" i="50"/>
  <c r="L60" i="50"/>
  <c r="F60" i="50"/>
  <c r="K60" i="50" s="1"/>
  <c r="E60" i="50"/>
  <c r="F59" i="50"/>
  <c r="L59" i="50" s="1"/>
  <c r="F58" i="50"/>
  <c r="E58" i="50"/>
  <c r="L57" i="50"/>
  <c r="K57" i="50"/>
  <c r="J57" i="50"/>
  <c r="I57" i="50"/>
  <c r="H57" i="50"/>
  <c r="F57" i="50"/>
  <c r="F56" i="50"/>
  <c r="E56" i="50"/>
  <c r="L55" i="50"/>
  <c r="K55" i="50"/>
  <c r="J55" i="50"/>
  <c r="F55" i="50"/>
  <c r="I55" i="50" s="1"/>
  <c r="F54" i="50"/>
  <c r="L54" i="50" s="1"/>
  <c r="F53" i="50"/>
  <c r="E53" i="50"/>
  <c r="L52" i="50"/>
  <c r="K52" i="50"/>
  <c r="J52" i="50"/>
  <c r="F52" i="50"/>
  <c r="I52" i="50" s="1"/>
  <c r="F51" i="50"/>
  <c r="E51" i="50"/>
  <c r="L50" i="50"/>
  <c r="K50" i="50"/>
  <c r="J50" i="50"/>
  <c r="I50" i="50"/>
  <c r="F50" i="50"/>
  <c r="H50" i="50" s="1"/>
  <c r="F49" i="50"/>
  <c r="L49" i="50" s="1"/>
  <c r="M46" i="50"/>
  <c r="D44" i="50"/>
  <c r="D43" i="50"/>
  <c r="L41" i="50"/>
  <c r="K41" i="50"/>
  <c r="J41" i="50"/>
  <c r="F41" i="50"/>
  <c r="I41" i="50" s="1"/>
  <c r="F40" i="50"/>
  <c r="L40" i="50" s="1"/>
  <c r="F39" i="50"/>
  <c r="F38" i="50"/>
  <c r="L38" i="50" s="1"/>
  <c r="I37" i="50"/>
  <c r="H37" i="50"/>
  <c r="F37" i="50"/>
  <c r="L36" i="50"/>
  <c r="K36" i="50"/>
  <c r="J36" i="50"/>
  <c r="I36" i="50"/>
  <c r="F36" i="50"/>
  <c r="H36" i="50" s="1"/>
  <c r="F35" i="50"/>
  <c r="L35" i="50" s="1"/>
  <c r="L34" i="50"/>
  <c r="K34" i="50"/>
  <c r="F34" i="50"/>
  <c r="J34" i="50" s="1"/>
  <c r="F33" i="50"/>
  <c r="L33" i="50" s="1"/>
  <c r="E33" i="50"/>
  <c r="H32" i="50"/>
  <c r="F32" i="50"/>
  <c r="L31" i="50"/>
  <c r="K31" i="50"/>
  <c r="J31" i="50"/>
  <c r="I31" i="50"/>
  <c r="H31" i="50"/>
  <c r="F31" i="50"/>
  <c r="J30" i="50"/>
  <c r="I30" i="50"/>
  <c r="H30" i="50"/>
  <c r="F30" i="50"/>
  <c r="M27" i="50"/>
  <c r="G27" i="50"/>
  <c r="F27" i="50"/>
  <c r="E27" i="50"/>
  <c r="D27" i="50"/>
  <c r="D25" i="50"/>
  <c r="L23" i="50"/>
  <c r="K23" i="50"/>
  <c r="J23" i="50"/>
  <c r="F23" i="50"/>
  <c r="I23" i="50" s="1"/>
  <c r="C23" i="50"/>
  <c r="B23" i="50"/>
  <c r="L22" i="50"/>
  <c r="K22" i="50"/>
  <c r="J22" i="50"/>
  <c r="I22" i="50"/>
  <c r="H22" i="50"/>
  <c r="F22" i="50"/>
  <c r="C22" i="50"/>
  <c r="B22" i="50"/>
  <c r="F21" i="50"/>
  <c r="L21" i="50" s="1"/>
  <c r="E21" i="50"/>
  <c r="L20" i="50"/>
  <c r="K20" i="50"/>
  <c r="F20" i="50"/>
  <c r="O19" i="50"/>
  <c r="L19" i="50"/>
  <c r="K19" i="50"/>
  <c r="J19" i="50"/>
  <c r="I19" i="50"/>
  <c r="H19" i="50"/>
  <c r="F19" i="50"/>
  <c r="K18" i="50"/>
  <c r="J18" i="50"/>
  <c r="F18" i="50"/>
  <c r="L18" i="50" s="1"/>
  <c r="F17" i="50"/>
  <c r="B17" i="50"/>
  <c r="L16" i="50"/>
  <c r="K16" i="50"/>
  <c r="F16" i="50"/>
  <c r="J16" i="50" s="1"/>
  <c r="B16" i="50"/>
  <c r="O15" i="50"/>
  <c r="L15" i="50"/>
  <c r="K15" i="50"/>
  <c r="J15" i="50"/>
  <c r="I15" i="50"/>
  <c r="H15" i="50"/>
  <c r="F15" i="50"/>
  <c r="B15" i="50"/>
  <c r="F14" i="50"/>
  <c r="B14" i="50"/>
  <c r="C7" i="50"/>
  <c r="C6" i="50"/>
  <c r="C5" i="50"/>
  <c r="D68" i="49"/>
  <c r="E63" i="49" s="1"/>
  <c r="D67" i="49"/>
  <c r="F66" i="49"/>
  <c r="I66" i="49" s="1"/>
  <c r="F65" i="49"/>
  <c r="L65" i="49" s="1"/>
  <c r="F64" i="49"/>
  <c r="K64" i="49" s="1"/>
  <c r="F63" i="49"/>
  <c r="L63" i="49" s="1"/>
  <c r="F62" i="49"/>
  <c r="E62" i="49"/>
  <c r="J61" i="49"/>
  <c r="I61" i="49"/>
  <c r="F61" i="49"/>
  <c r="H61" i="49" s="1"/>
  <c r="F60" i="49"/>
  <c r="F59" i="49"/>
  <c r="J59" i="49" s="1"/>
  <c r="E59" i="49"/>
  <c r="F58" i="49"/>
  <c r="L58" i="49" s="1"/>
  <c r="E58" i="49"/>
  <c r="F57" i="49"/>
  <c r="E57" i="49"/>
  <c r="L56" i="49"/>
  <c r="K56" i="49"/>
  <c r="J56" i="49"/>
  <c r="H56" i="49"/>
  <c r="F56" i="49"/>
  <c r="I56" i="49" s="1"/>
  <c r="F55" i="49"/>
  <c r="E55" i="49"/>
  <c r="F54" i="49"/>
  <c r="I54" i="49" s="1"/>
  <c r="F53" i="49"/>
  <c r="L53" i="49" s="1"/>
  <c r="E53" i="49"/>
  <c r="L52" i="49"/>
  <c r="F52" i="49"/>
  <c r="K52" i="49" s="1"/>
  <c r="E52" i="49"/>
  <c r="K51" i="49"/>
  <c r="F51" i="49"/>
  <c r="I51" i="49" s="1"/>
  <c r="F50" i="49"/>
  <c r="E50" i="49"/>
  <c r="L49" i="49"/>
  <c r="K49" i="49"/>
  <c r="J49" i="49"/>
  <c r="F49" i="49"/>
  <c r="H49" i="49" s="1"/>
  <c r="J48" i="49"/>
  <c r="F48" i="49"/>
  <c r="E48" i="49"/>
  <c r="E68" i="49" s="1"/>
  <c r="D42" i="49"/>
  <c r="F40" i="49"/>
  <c r="I40" i="49" s="1"/>
  <c r="F39" i="49"/>
  <c r="L39" i="49" s="1"/>
  <c r="L38" i="49"/>
  <c r="F38" i="49"/>
  <c r="K38" i="49" s="1"/>
  <c r="F37" i="49"/>
  <c r="L37" i="49" s="1"/>
  <c r="F36" i="49"/>
  <c r="K35" i="49"/>
  <c r="J35" i="49"/>
  <c r="I35" i="49"/>
  <c r="F35" i="49"/>
  <c r="H35" i="49" s="1"/>
  <c r="F34" i="49"/>
  <c r="L33" i="49"/>
  <c r="K33" i="49"/>
  <c r="F33" i="49"/>
  <c r="J33" i="49" s="1"/>
  <c r="L32" i="49"/>
  <c r="K32" i="49"/>
  <c r="J32" i="49"/>
  <c r="F32" i="49"/>
  <c r="I32" i="49" s="1"/>
  <c r="F31" i="49"/>
  <c r="F30" i="49"/>
  <c r="H30" i="49" s="1"/>
  <c r="F29" i="49"/>
  <c r="M26" i="49"/>
  <c r="M45" i="49" s="1"/>
  <c r="G26" i="49"/>
  <c r="F26" i="49"/>
  <c r="E26" i="49"/>
  <c r="D26" i="49"/>
  <c r="D24" i="49"/>
  <c r="F22" i="49"/>
  <c r="I22" i="49" s="1"/>
  <c r="C22" i="49"/>
  <c r="B22" i="49"/>
  <c r="L21" i="49"/>
  <c r="K21" i="49"/>
  <c r="J21" i="49"/>
  <c r="H21" i="49"/>
  <c r="F21" i="49"/>
  <c r="I21" i="49" s="1"/>
  <c r="C21" i="49"/>
  <c r="B21" i="49"/>
  <c r="F20" i="49"/>
  <c r="L20" i="49" s="1"/>
  <c r="E20" i="49"/>
  <c r="L19" i="49"/>
  <c r="K19" i="49"/>
  <c r="F19" i="49"/>
  <c r="J19" i="49" s="1"/>
  <c r="F18" i="49"/>
  <c r="J18" i="49" s="1"/>
  <c r="K17" i="49"/>
  <c r="F17" i="49"/>
  <c r="J17" i="49" s="1"/>
  <c r="B17" i="49"/>
  <c r="L16" i="49"/>
  <c r="K16" i="49"/>
  <c r="F16" i="49"/>
  <c r="H16" i="49" s="1"/>
  <c r="B16" i="49"/>
  <c r="O15" i="49"/>
  <c r="F15" i="49"/>
  <c r="L15" i="49" s="1"/>
  <c r="B15" i="49"/>
  <c r="L14" i="49"/>
  <c r="F14" i="49"/>
  <c r="B14" i="49"/>
  <c r="C7" i="49"/>
  <c r="C6" i="49"/>
  <c r="C5" i="49"/>
  <c r="D68" i="48"/>
  <c r="E58" i="48" s="1"/>
  <c r="D67" i="48"/>
  <c r="F66" i="48"/>
  <c r="J66" i="48" s="1"/>
  <c r="F65" i="48"/>
  <c r="L65" i="48" s="1"/>
  <c r="F64" i="48"/>
  <c r="L64" i="48" s="1"/>
  <c r="J63" i="48"/>
  <c r="I63" i="48"/>
  <c r="F63" i="48"/>
  <c r="L63" i="48" s="1"/>
  <c r="F62" i="48"/>
  <c r="L61" i="48"/>
  <c r="J61" i="48"/>
  <c r="F61" i="48"/>
  <c r="I61" i="48" s="1"/>
  <c r="F60" i="48"/>
  <c r="I60" i="48" s="1"/>
  <c r="E60" i="48"/>
  <c r="F59" i="48"/>
  <c r="K59" i="48" s="1"/>
  <c r="E59" i="48"/>
  <c r="F58" i="48"/>
  <c r="L58" i="48" s="1"/>
  <c r="F57" i="48"/>
  <c r="L57" i="48" s="1"/>
  <c r="E57" i="48"/>
  <c r="F56" i="48"/>
  <c r="L56" i="48" s="1"/>
  <c r="F55" i="48"/>
  <c r="E55" i="48"/>
  <c r="F54" i="48"/>
  <c r="J54" i="48" s="1"/>
  <c r="F53" i="48"/>
  <c r="H53" i="48" s="1"/>
  <c r="E53" i="48"/>
  <c r="F52" i="48"/>
  <c r="L52" i="48" s="1"/>
  <c r="E52" i="48"/>
  <c r="L51" i="48"/>
  <c r="K51" i="48"/>
  <c r="I51" i="48"/>
  <c r="H51" i="48"/>
  <c r="F51" i="48"/>
  <c r="J51" i="48" s="1"/>
  <c r="F50" i="48"/>
  <c r="E50" i="48"/>
  <c r="L49" i="48"/>
  <c r="F49" i="48"/>
  <c r="H49" i="48" s="1"/>
  <c r="F48" i="48"/>
  <c r="E48" i="48"/>
  <c r="E68" i="48" s="1"/>
  <c r="D42" i="48"/>
  <c r="L40" i="48"/>
  <c r="K40" i="48"/>
  <c r="F40" i="48"/>
  <c r="J40" i="48" s="1"/>
  <c r="F39" i="48"/>
  <c r="F38" i="48"/>
  <c r="L38" i="48" s="1"/>
  <c r="F37" i="48"/>
  <c r="L37" i="48" s="1"/>
  <c r="F36" i="48"/>
  <c r="L35" i="48"/>
  <c r="K35" i="48"/>
  <c r="I35" i="48"/>
  <c r="H35" i="48"/>
  <c r="F35" i="48"/>
  <c r="J35" i="48" s="1"/>
  <c r="F34" i="48"/>
  <c r="F33" i="48"/>
  <c r="K33" i="48" s="1"/>
  <c r="I32" i="48"/>
  <c r="F32" i="48"/>
  <c r="L32" i="48" s="1"/>
  <c r="F31" i="48"/>
  <c r="J31" i="48" s="1"/>
  <c r="L30" i="48"/>
  <c r="F30" i="48"/>
  <c r="K30" i="48" s="1"/>
  <c r="F29" i="48"/>
  <c r="H29" i="48" s="1"/>
  <c r="M26" i="48"/>
  <c r="M45" i="48" s="1"/>
  <c r="G26" i="48"/>
  <c r="F26" i="48"/>
  <c r="E26" i="48"/>
  <c r="D26" i="48"/>
  <c r="D24" i="48"/>
  <c r="L22" i="48"/>
  <c r="K22" i="48"/>
  <c r="F22" i="48"/>
  <c r="J22" i="48" s="1"/>
  <c r="C22" i="48"/>
  <c r="B22" i="48"/>
  <c r="L21" i="48"/>
  <c r="K21" i="48"/>
  <c r="J21" i="48"/>
  <c r="I21" i="48"/>
  <c r="H21" i="48"/>
  <c r="F21" i="48"/>
  <c r="C21" i="48"/>
  <c r="B21" i="48"/>
  <c r="F20" i="48"/>
  <c r="I20" i="48" s="1"/>
  <c r="E20" i="48"/>
  <c r="L19" i="48"/>
  <c r="F19" i="48"/>
  <c r="K19" i="48" s="1"/>
  <c r="F18" i="48"/>
  <c r="H18" i="48" s="1"/>
  <c r="F17" i="48"/>
  <c r="K17" i="48" s="1"/>
  <c r="B17" i="48"/>
  <c r="I16" i="48"/>
  <c r="H16" i="48"/>
  <c r="F16" i="48"/>
  <c r="L16" i="48" s="1"/>
  <c r="B16" i="48"/>
  <c r="O15" i="48"/>
  <c r="F15" i="48"/>
  <c r="B15" i="48"/>
  <c r="F14" i="48"/>
  <c r="L14" i="48" s="1"/>
  <c r="B14" i="48"/>
  <c r="C7" i="48"/>
  <c r="C6" i="48"/>
  <c r="C5" i="48"/>
  <c r="D68" i="47"/>
  <c r="E59" i="47" s="1"/>
  <c r="D67" i="47"/>
  <c r="F66" i="47"/>
  <c r="H66" i="47" s="1"/>
  <c r="F65" i="47"/>
  <c r="H65" i="47" s="1"/>
  <c r="F64" i="47"/>
  <c r="J64" i="47" s="1"/>
  <c r="F63" i="47"/>
  <c r="J63" i="47" s="1"/>
  <c r="E63" i="47"/>
  <c r="F62" i="47"/>
  <c r="L62" i="47" s="1"/>
  <c r="E62" i="47"/>
  <c r="I61" i="47"/>
  <c r="H61" i="47"/>
  <c r="F61" i="47"/>
  <c r="K61" i="47" s="1"/>
  <c r="F60" i="47"/>
  <c r="E60" i="47"/>
  <c r="L59" i="47"/>
  <c r="K59" i="47"/>
  <c r="J59" i="47"/>
  <c r="F59" i="47"/>
  <c r="I59" i="47" s="1"/>
  <c r="F58" i="47"/>
  <c r="I58" i="47" s="1"/>
  <c r="E58" i="47"/>
  <c r="L57" i="47"/>
  <c r="F57" i="47"/>
  <c r="K57" i="47" s="1"/>
  <c r="E57" i="47"/>
  <c r="F56" i="47"/>
  <c r="L56" i="47" s="1"/>
  <c r="E56" i="47"/>
  <c r="F55" i="47"/>
  <c r="L55" i="47" s="1"/>
  <c r="E55" i="47"/>
  <c r="I54" i="47"/>
  <c r="F54" i="47"/>
  <c r="H54" i="47" s="1"/>
  <c r="E54" i="47"/>
  <c r="F53" i="47"/>
  <c r="H53" i="47" s="1"/>
  <c r="E53" i="47"/>
  <c r="F52" i="47"/>
  <c r="J52" i="47" s="1"/>
  <c r="E52" i="47"/>
  <c r="F51" i="47"/>
  <c r="J51" i="47" s="1"/>
  <c r="E51" i="47"/>
  <c r="F50" i="47"/>
  <c r="L50" i="47" s="1"/>
  <c r="E50" i="47"/>
  <c r="K49" i="47"/>
  <c r="F49" i="47"/>
  <c r="L49" i="47" s="1"/>
  <c r="E49" i="47"/>
  <c r="F48" i="47"/>
  <c r="E48" i="47"/>
  <c r="D42" i="47"/>
  <c r="L40" i="47"/>
  <c r="K40" i="47"/>
  <c r="J40" i="47"/>
  <c r="I40" i="47"/>
  <c r="F40" i="47"/>
  <c r="H40" i="47" s="1"/>
  <c r="F39" i="47"/>
  <c r="L38" i="47"/>
  <c r="K38" i="47"/>
  <c r="I38" i="47"/>
  <c r="F38" i="47"/>
  <c r="J38" i="47" s="1"/>
  <c r="F37" i="47"/>
  <c r="J37" i="47" s="1"/>
  <c r="F36" i="47"/>
  <c r="L36" i="47" s="1"/>
  <c r="K35" i="47"/>
  <c r="F35" i="47"/>
  <c r="L35" i="47" s="1"/>
  <c r="H34" i="47"/>
  <c r="F34" i="47"/>
  <c r="J33" i="47"/>
  <c r="H33" i="47"/>
  <c r="F33" i="47"/>
  <c r="I33" i="47" s="1"/>
  <c r="F32" i="47"/>
  <c r="F31" i="47"/>
  <c r="K31" i="47" s="1"/>
  <c r="F30" i="47"/>
  <c r="L30" i="47" s="1"/>
  <c r="F29" i="47"/>
  <c r="M26" i="47"/>
  <c r="M45" i="47" s="1"/>
  <c r="G26" i="47"/>
  <c r="F26" i="47"/>
  <c r="E26" i="47"/>
  <c r="D26" i="47"/>
  <c r="D24" i="47"/>
  <c r="K22" i="47"/>
  <c r="F22" i="47"/>
  <c r="H22" i="47" s="1"/>
  <c r="E22" i="47"/>
  <c r="C22" i="47"/>
  <c r="B22" i="47"/>
  <c r="F21" i="47"/>
  <c r="L21" i="47" s="1"/>
  <c r="E21" i="47"/>
  <c r="C21" i="47"/>
  <c r="B21" i="47"/>
  <c r="F20" i="47"/>
  <c r="E20" i="47"/>
  <c r="F19" i="47"/>
  <c r="I19" i="47" s="1"/>
  <c r="F18" i="47"/>
  <c r="L17" i="47"/>
  <c r="J17" i="47"/>
  <c r="H17" i="47"/>
  <c r="F17" i="47"/>
  <c r="I17" i="47" s="1"/>
  <c r="B17" i="47"/>
  <c r="I16" i="47"/>
  <c r="F16" i="47"/>
  <c r="L16" i="47" s="1"/>
  <c r="B16" i="47"/>
  <c r="O15" i="47"/>
  <c r="F15" i="47"/>
  <c r="B15" i="47"/>
  <c r="F14" i="47"/>
  <c r="J14" i="47" s="1"/>
  <c r="B14" i="47"/>
  <c r="C7" i="47"/>
  <c r="C6" i="47"/>
  <c r="C5" i="47"/>
  <c r="C7" i="22"/>
  <c r="C6" i="22"/>
  <c r="C5" i="22"/>
  <c r="D68" i="22"/>
  <c r="E58" i="22" s="1"/>
  <c r="D67" i="22"/>
  <c r="F66" i="22"/>
  <c r="J66" i="22" s="1"/>
  <c r="F65" i="22"/>
  <c r="F64" i="22"/>
  <c r="L64" i="22" s="1"/>
  <c r="F63" i="22"/>
  <c r="L63" i="22" s="1"/>
  <c r="F62" i="22"/>
  <c r="L62" i="22" s="1"/>
  <c r="F61" i="22"/>
  <c r="I61" i="22" s="1"/>
  <c r="F60" i="22"/>
  <c r="F59" i="22"/>
  <c r="K59" i="22" s="1"/>
  <c r="F58" i="22"/>
  <c r="L58" i="22" s="1"/>
  <c r="F57" i="22"/>
  <c r="J57" i="22" s="1"/>
  <c r="F56" i="22"/>
  <c r="H56" i="22" s="1"/>
  <c r="F55" i="22"/>
  <c r="L54" i="22"/>
  <c r="F54" i="22"/>
  <c r="J54" i="22" s="1"/>
  <c r="F53" i="22"/>
  <c r="F52" i="22"/>
  <c r="L52" i="22" s="1"/>
  <c r="F51" i="22"/>
  <c r="J51" i="22" s="1"/>
  <c r="F50" i="22"/>
  <c r="F49" i="22"/>
  <c r="I49" i="22" s="1"/>
  <c r="F48" i="22"/>
  <c r="D42" i="22"/>
  <c r="F40" i="22"/>
  <c r="L40" i="22" s="1"/>
  <c r="F39" i="22"/>
  <c r="F38" i="22"/>
  <c r="I38" i="22" s="1"/>
  <c r="F37" i="22"/>
  <c r="L37" i="22" s="1"/>
  <c r="F36" i="22"/>
  <c r="F35" i="22"/>
  <c r="I35" i="22" s="1"/>
  <c r="F34" i="22"/>
  <c r="F33" i="22"/>
  <c r="H33" i="22" s="1"/>
  <c r="F32" i="22"/>
  <c r="L32" i="22" s="1"/>
  <c r="F31" i="22"/>
  <c r="J31" i="22" s="1"/>
  <c r="F30" i="22"/>
  <c r="H30" i="22" s="1"/>
  <c r="F29" i="22"/>
  <c r="M26" i="22"/>
  <c r="M45" i="22" s="1"/>
  <c r="G26" i="22"/>
  <c r="F26" i="22"/>
  <c r="E26" i="22"/>
  <c r="D26" i="22"/>
  <c r="D24" i="22"/>
  <c r="F22" i="22"/>
  <c r="H22" i="22" s="1"/>
  <c r="C22" i="22"/>
  <c r="B22" i="22"/>
  <c r="F21" i="22"/>
  <c r="I21" i="22" s="1"/>
  <c r="C21" i="22"/>
  <c r="B21" i="22"/>
  <c r="F20" i="22"/>
  <c r="H20" i="22" s="1"/>
  <c r="F19" i="22"/>
  <c r="H19" i="22" s="1"/>
  <c r="F18" i="22"/>
  <c r="F17" i="22"/>
  <c r="I17" i="22" s="1"/>
  <c r="B17" i="22"/>
  <c r="F16" i="22"/>
  <c r="I16" i="22" s="1"/>
  <c r="B16" i="22"/>
  <c r="O15" i="22"/>
  <c r="F15" i="22"/>
  <c r="L15" i="22" s="1"/>
  <c r="B15" i="22"/>
  <c r="F14" i="22"/>
  <c r="I14" i="22" s="1"/>
  <c r="B14" i="22"/>
  <c r="D69" i="28"/>
  <c r="E52" i="28" s="1"/>
  <c r="D43" i="28"/>
  <c r="C13" i="1"/>
  <c r="B18" i="49" s="1"/>
  <c r="C14" i="1"/>
  <c r="J16" i="49" l="1"/>
  <c r="J22" i="49"/>
  <c r="I30" i="49"/>
  <c r="J40" i="49"/>
  <c r="J54" i="49"/>
  <c r="K61" i="49"/>
  <c r="K66" i="49"/>
  <c r="K22" i="49"/>
  <c r="J30" i="49"/>
  <c r="K40" i="49"/>
  <c r="K54" i="49"/>
  <c r="L61" i="49"/>
  <c r="L66" i="49"/>
  <c r="L22" i="49"/>
  <c r="K30" i="49"/>
  <c r="L40" i="49"/>
  <c r="L54" i="49"/>
  <c r="L17" i="49"/>
  <c r="L30" i="49"/>
  <c r="D43" i="49"/>
  <c r="E16" i="49" s="1"/>
  <c r="J51" i="49"/>
  <c r="O67" i="49"/>
  <c r="H18" i="49"/>
  <c r="L35" i="49"/>
  <c r="L51" i="49"/>
  <c r="K59" i="49"/>
  <c r="E64" i="49"/>
  <c r="J66" i="49"/>
  <c r="I18" i="49"/>
  <c r="L59" i="49"/>
  <c r="E60" i="49"/>
  <c r="L64" i="49"/>
  <c r="I16" i="49"/>
  <c r="I49" i="49"/>
  <c r="E65" i="49"/>
  <c r="I18" i="48"/>
  <c r="L54" i="48"/>
  <c r="J32" i="48"/>
  <c r="K66" i="48"/>
  <c r="K32" i="48"/>
  <c r="H37" i="48"/>
  <c r="L59" i="48"/>
  <c r="H63" i="48"/>
  <c r="L66" i="48"/>
  <c r="I37" i="48"/>
  <c r="J16" i="48"/>
  <c r="H30" i="48"/>
  <c r="L33" i="48"/>
  <c r="J37" i="48"/>
  <c r="H56" i="48"/>
  <c r="K16" i="48"/>
  <c r="H20" i="48"/>
  <c r="I30" i="48"/>
  <c r="K37" i="48"/>
  <c r="I49" i="48"/>
  <c r="I56" i="48"/>
  <c r="H60" i="48"/>
  <c r="K63" i="48"/>
  <c r="J30" i="48"/>
  <c r="J49" i="48"/>
  <c r="J56" i="48"/>
  <c r="K49" i="48"/>
  <c r="K56" i="48"/>
  <c r="E64" i="48"/>
  <c r="L17" i="48"/>
  <c r="J53" i="48"/>
  <c r="K61" i="48"/>
  <c r="E65" i="48"/>
  <c r="H32" i="48"/>
  <c r="K54" i="48"/>
  <c r="E62" i="48"/>
  <c r="E66" i="48"/>
  <c r="L54" i="47"/>
  <c r="H59" i="47"/>
  <c r="L61" i="47"/>
  <c r="E65" i="47"/>
  <c r="H19" i="47"/>
  <c r="I52" i="47"/>
  <c r="E66" i="47"/>
  <c r="J19" i="47"/>
  <c r="H35" i="47"/>
  <c r="H49" i="47"/>
  <c r="K52" i="47"/>
  <c r="J16" i="47"/>
  <c r="K19" i="47"/>
  <c r="I22" i="47"/>
  <c r="I35" i="47"/>
  <c r="I49" i="47"/>
  <c r="L52" i="47"/>
  <c r="I66" i="47"/>
  <c r="K16" i="47"/>
  <c r="L19" i="47"/>
  <c r="J22" i="47"/>
  <c r="L31" i="47"/>
  <c r="J35" i="47"/>
  <c r="J49" i="47"/>
  <c r="H63" i="47"/>
  <c r="J66" i="47"/>
  <c r="E61" i="47"/>
  <c r="K66" i="47"/>
  <c r="I14" i="47"/>
  <c r="L22" i="47"/>
  <c r="E64" i="47"/>
  <c r="L66" i="47"/>
  <c r="K14" i="47"/>
  <c r="I64" i="47"/>
  <c r="L14" i="47"/>
  <c r="K17" i="47"/>
  <c r="K33" i="47"/>
  <c r="H37" i="47"/>
  <c r="J54" i="47"/>
  <c r="J61" i="47"/>
  <c r="K64" i="47"/>
  <c r="L33" i="47"/>
  <c r="K54" i="47"/>
  <c r="L64" i="47"/>
  <c r="D43" i="47"/>
  <c r="E30" i="47" s="1"/>
  <c r="B18" i="51"/>
  <c r="B18" i="47"/>
  <c r="B18" i="55"/>
  <c r="B18" i="22"/>
  <c r="B18" i="53"/>
  <c r="B18" i="54"/>
  <c r="B18" i="48"/>
  <c r="B18" i="50"/>
  <c r="B18" i="52"/>
  <c r="L23" i="55"/>
  <c r="I38" i="55"/>
  <c r="H20" i="55"/>
  <c r="H17" i="55"/>
  <c r="J20" i="55"/>
  <c r="I35" i="55"/>
  <c r="K38" i="55"/>
  <c r="K55" i="55"/>
  <c r="J17" i="55"/>
  <c r="L38" i="55"/>
  <c r="L55" i="55"/>
  <c r="H60" i="55"/>
  <c r="L62" i="55"/>
  <c r="J60" i="55"/>
  <c r="J23" i="55"/>
  <c r="I36" i="55"/>
  <c r="K39" i="55"/>
  <c r="K60" i="55"/>
  <c r="J67" i="55"/>
  <c r="H38" i="55"/>
  <c r="H62" i="55"/>
  <c r="I55" i="55"/>
  <c r="I62" i="55"/>
  <c r="J55" i="55"/>
  <c r="J62" i="55"/>
  <c r="K14" i="55"/>
  <c r="K20" i="55"/>
  <c r="L14" i="55"/>
  <c r="K17" i="55"/>
  <c r="L20" i="55"/>
  <c r="I23" i="55"/>
  <c r="H36" i="55"/>
  <c r="I67" i="55"/>
  <c r="L17" i="55"/>
  <c r="L32" i="55"/>
  <c r="K23" i="55"/>
  <c r="J36" i="55"/>
  <c r="L39" i="55"/>
  <c r="K53" i="55"/>
  <c r="L60" i="55"/>
  <c r="E64" i="55"/>
  <c r="K67" i="55"/>
  <c r="H34" i="55"/>
  <c r="J19" i="55"/>
  <c r="J34" i="55"/>
  <c r="H58" i="55"/>
  <c r="L63" i="55"/>
  <c r="K63" i="55"/>
  <c r="I63" i="55"/>
  <c r="H63" i="55"/>
  <c r="J63" i="55"/>
  <c r="L30" i="55"/>
  <c r="J30" i="55"/>
  <c r="I30" i="55"/>
  <c r="K30" i="55"/>
  <c r="E69" i="55"/>
  <c r="O68" i="55"/>
  <c r="L51" i="55"/>
  <c r="K51" i="55"/>
  <c r="I51" i="55"/>
  <c r="H51" i="55"/>
  <c r="J51" i="55"/>
  <c r="L56" i="55"/>
  <c r="J56" i="55"/>
  <c r="I56" i="55"/>
  <c r="K56" i="55"/>
  <c r="P67" i="55"/>
  <c r="H30" i="55"/>
  <c r="H33" i="55"/>
  <c r="K49" i="55"/>
  <c r="J49" i="55"/>
  <c r="L49" i="55"/>
  <c r="L54" i="55"/>
  <c r="K54" i="55"/>
  <c r="H56" i="55"/>
  <c r="K61" i="55"/>
  <c r="J61" i="55"/>
  <c r="L61" i="55"/>
  <c r="H22" i="55"/>
  <c r="I33" i="55"/>
  <c r="H49" i="55"/>
  <c r="H54" i="55"/>
  <c r="H59" i="55"/>
  <c r="H61" i="55"/>
  <c r="H66" i="55"/>
  <c r="H16" i="55"/>
  <c r="I22" i="55"/>
  <c r="H31" i="55"/>
  <c r="J33" i="55"/>
  <c r="I49" i="55"/>
  <c r="H52" i="55"/>
  <c r="I54" i="55"/>
  <c r="H57" i="55"/>
  <c r="I59" i="55"/>
  <c r="I61" i="55"/>
  <c r="H64" i="55"/>
  <c r="I66" i="55"/>
  <c r="I16" i="55"/>
  <c r="L18" i="55"/>
  <c r="J18" i="55"/>
  <c r="I18" i="55"/>
  <c r="K18" i="55"/>
  <c r="J22" i="55"/>
  <c r="I31" i="55"/>
  <c r="K33" i="55"/>
  <c r="I52" i="55"/>
  <c r="J54" i="55"/>
  <c r="I57" i="55"/>
  <c r="J59" i="55"/>
  <c r="I64" i="55"/>
  <c r="J16" i="55"/>
  <c r="H18" i="55"/>
  <c r="K22" i="55"/>
  <c r="J31" i="55"/>
  <c r="J52" i="55"/>
  <c r="J57" i="55"/>
  <c r="K59" i="55"/>
  <c r="J64" i="55"/>
  <c r="K16" i="55"/>
  <c r="K31" i="55"/>
  <c r="K52" i="55"/>
  <c r="K57" i="55"/>
  <c r="K64" i="55"/>
  <c r="H19" i="55"/>
  <c r="K21" i="55"/>
  <c r="J21" i="55"/>
  <c r="L21" i="55"/>
  <c r="D44" i="55"/>
  <c r="K15" i="55"/>
  <c r="J15" i="55"/>
  <c r="L15" i="55"/>
  <c r="I19" i="55"/>
  <c r="H21" i="55"/>
  <c r="L66" i="55"/>
  <c r="K66" i="55"/>
  <c r="L37" i="55"/>
  <c r="K37" i="55"/>
  <c r="I37" i="55"/>
  <c r="H37" i="55"/>
  <c r="J37" i="55"/>
  <c r="L40" i="55"/>
  <c r="K40" i="55"/>
  <c r="H40" i="55"/>
  <c r="K35" i="55"/>
  <c r="J35" i="55"/>
  <c r="L35" i="55"/>
  <c r="I40" i="55"/>
  <c r="H14" i="55"/>
  <c r="I32" i="55"/>
  <c r="H39" i="55"/>
  <c r="H53" i="55"/>
  <c r="I58" i="55"/>
  <c r="H65" i="55"/>
  <c r="H32" i="55"/>
  <c r="I14" i="55"/>
  <c r="J32" i="55"/>
  <c r="I39" i="55"/>
  <c r="I53" i="55"/>
  <c r="J58" i="55"/>
  <c r="I65" i="55"/>
  <c r="E33" i="54"/>
  <c r="E38" i="54"/>
  <c r="E16" i="54"/>
  <c r="E31" i="54"/>
  <c r="E19" i="54"/>
  <c r="E36" i="54"/>
  <c r="E32" i="54"/>
  <c r="E37" i="54"/>
  <c r="E18" i="54"/>
  <c r="E15" i="54"/>
  <c r="E40" i="54"/>
  <c r="E41" i="54"/>
  <c r="E34" i="54"/>
  <c r="E20" i="54"/>
  <c r="E17" i="54"/>
  <c r="E39" i="54"/>
  <c r="E14" i="54"/>
  <c r="E30" i="54"/>
  <c r="E35" i="54"/>
  <c r="I33" i="54"/>
  <c r="H54" i="54"/>
  <c r="I59" i="54"/>
  <c r="H15" i="54"/>
  <c r="H35" i="54"/>
  <c r="I40" i="54"/>
  <c r="H49" i="54"/>
  <c r="I54" i="54"/>
  <c r="J59" i="54"/>
  <c r="P67" i="54"/>
  <c r="I15" i="54"/>
  <c r="H18" i="54"/>
  <c r="H30" i="54"/>
  <c r="K33" i="54"/>
  <c r="K44" i="54" s="1"/>
  <c r="J40" i="54"/>
  <c r="I49" i="54"/>
  <c r="J54" i="54"/>
  <c r="K59" i="54"/>
  <c r="I61" i="54"/>
  <c r="J15" i="54"/>
  <c r="J25" i="54" s="1"/>
  <c r="I18" i="54"/>
  <c r="J21" i="54"/>
  <c r="I30" i="54"/>
  <c r="L33" i="54"/>
  <c r="L44" i="54" s="1"/>
  <c r="J35" i="54"/>
  <c r="J44" i="54" s="1"/>
  <c r="H37" i="54"/>
  <c r="K40" i="54"/>
  <c r="J49" i="54"/>
  <c r="H51" i="54"/>
  <c r="K54" i="54"/>
  <c r="I56" i="54"/>
  <c r="L59" i="54"/>
  <c r="J61" i="54"/>
  <c r="H63" i="54"/>
  <c r="K66" i="54"/>
  <c r="O68" i="54"/>
  <c r="H66" i="54"/>
  <c r="I66" i="54"/>
  <c r="J66" i="54"/>
  <c r="K15" i="54"/>
  <c r="K25" i="54" s="1"/>
  <c r="J18" i="54"/>
  <c r="K21" i="54"/>
  <c r="J30" i="54"/>
  <c r="K35" i="54"/>
  <c r="I37" i="54"/>
  <c r="L40" i="54"/>
  <c r="K49" i="54"/>
  <c r="I51" i="54"/>
  <c r="J56" i="54"/>
  <c r="K61" i="54"/>
  <c r="I63" i="54"/>
  <c r="H14" i="54"/>
  <c r="K18" i="54"/>
  <c r="L21" i="54"/>
  <c r="L25" i="54" s="1"/>
  <c r="K30" i="54"/>
  <c r="L35" i="54"/>
  <c r="J37" i="54"/>
  <c r="H39" i="54"/>
  <c r="J51" i="54"/>
  <c r="H53" i="54"/>
  <c r="K56" i="54"/>
  <c r="L61" i="54"/>
  <c r="J63" i="54"/>
  <c r="H65" i="54"/>
  <c r="H33" i="54"/>
  <c r="L36" i="54"/>
  <c r="L50" i="54"/>
  <c r="L69" i="54" s="1"/>
  <c r="H21" i="54"/>
  <c r="H56" i="54"/>
  <c r="I14" i="54"/>
  <c r="I25" i="54" s="1"/>
  <c r="I39" i="54"/>
  <c r="I53" i="54"/>
  <c r="I65" i="54"/>
  <c r="H36" i="54"/>
  <c r="H50" i="54"/>
  <c r="H62" i="54"/>
  <c r="E33" i="53"/>
  <c r="E38" i="53"/>
  <c r="E16" i="53"/>
  <c r="E31" i="53"/>
  <c r="E19" i="53"/>
  <c r="E36" i="53"/>
  <c r="E32" i="53"/>
  <c r="E41" i="53"/>
  <c r="E34" i="53"/>
  <c r="E20" i="53"/>
  <c r="E17" i="53"/>
  <c r="E39" i="53"/>
  <c r="E14" i="53"/>
  <c r="E37" i="53"/>
  <c r="E30" i="53"/>
  <c r="E18" i="53"/>
  <c r="E35" i="53"/>
  <c r="E15" i="53"/>
  <c r="E40" i="53"/>
  <c r="H33" i="53"/>
  <c r="H59" i="53"/>
  <c r="I33" i="53"/>
  <c r="H49" i="53"/>
  <c r="H61" i="53"/>
  <c r="H56" i="53"/>
  <c r="J15" i="53"/>
  <c r="I18" i="53"/>
  <c r="J21" i="53"/>
  <c r="I30" i="53"/>
  <c r="I44" i="53" s="1"/>
  <c r="L33" i="53"/>
  <c r="J35" i="53"/>
  <c r="H37" i="53"/>
  <c r="J49" i="53"/>
  <c r="H51" i="53"/>
  <c r="I56" i="53"/>
  <c r="L59" i="53"/>
  <c r="L69" i="53" s="1"/>
  <c r="J61" i="53"/>
  <c r="H63" i="53"/>
  <c r="K15" i="53"/>
  <c r="J18" i="53"/>
  <c r="K21" i="53"/>
  <c r="J30" i="53"/>
  <c r="H32" i="53"/>
  <c r="K35" i="53"/>
  <c r="I37" i="53"/>
  <c r="K49" i="53"/>
  <c r="I51" i="53"/>
  <c r="J56" i="53"/>
  <c r="H58" i="53"/>
  <c r="K61" i="53"/>
  <c r="I63" i="53"/>
  <c r="I49" i="53"/>
  <c r="H14" i="53"/>
  <c r="L15" i="53"/>
  <c r="L25" i="53" s="1"/>
  <c r="K18" i="53"/>
  <c r="L21" i="53"/>
  <c r="K30" i="53"/>
  <c r="I32" i="53"/>
  <c r="L35" i="53"/>
  <c r="J37" i="53"/>
  <c r="H39" i="53"/>
  <c r="J51" i="53"/>
  <c r="H53" i="53"/>
  <c r="K56" i="53"/>
  <c r="I58" i="53"/>
  <c r="L61" i="53"/>
  <c r="J63" i="53"/>
  <c r="H65" i="53"/>
  <c r="H35" i="53"/>
  <c r="I15" i="53"/>
  <c r="I21" i="53"/>
  <c r="I14" i="53"/>
  <c r="I25" i="53" s="1"/>
  <c r="L18" i="53"/>
  <c r="L30" i="53"/>
  <c r="J32" i="53"/>
  <c r="K37" i="53"/>
  <c r="I39" i="53"/>
  <c r="K51" i="53"/>
  <c r="I53" i="53"/>
  <c r="J58" i="53"/>
  <c r="K63" i="53"/>
  <c r="I65" i="53"/>
  <c r="J33" i="53"/>
  <c r="J14" i="53"/>
  <c r="J25" i="53" s="1"/>
  <c r="K32" i="53"/>
  <c r="I34" i="53"/>
  <c r="J39" i="53"/>
  <c r="H41" i="53"/>
  <c r="J53" i="53"/>
  <c r="H55" i="53"/>
  <c r="K58" i="53"/>
  <c r="I60" i="53"/>
  <c r="J65" i="53"/>
  <c r="H67" i="53"/>
  <c r="K14" i="53"/>
  <c r="K39" i="53"/>
  <c r="I41" i="53"/>
  <c r="K53" i="53"/>
  <c r="I55" i="53"/>
  <c r="J60" i="53"/>
  <c r="H62" i="53"/>
  <c r="K65" i="53"/>
  <c r="I67" i="53"/>
  <c r="E33" i="52"/>
  <c r="E38" i="52"/>
  <c r="E16" i="52"/>
  <c r="E14" i="52"/>
  <c r="E30" i="52"/>
  <c r="E18" i="52"/>
  <c r="E31" i="52"/>
  <c r="E19" i="52"/>
  <c r="E36" i="52"/>
  <c r="E15" i="52"/>
  <c r="E41" i="52"/>
  <c r="E34" i="52"/>
  <c r="E20" i="52"/>
  <c r="E17" i="52"/>
  <c r="E39" i="52"/>
  <c r="E32" i="52"/>
  <c r="E37" i="52"/>
  <c r="E35" i="52"/>
  <c r="E40" i="52"/>
  <c r="H33" i="52"/>
  <c r="H59" i="52"/>
  <c r="I33" i="52"/>
  <c r="H54" i="52"/>
  <c r="I59" i="52"/>
  <c r="H66" i="52"/>
  <c r="H15" i="52"/>
  <c r="H21" i="52"/>
  <c r="J33" i="52"/>
  <c r="H35" i="52"/>
  <c r="I40" i="52"/>
  <c r="H49" i="52"/>
  <c r="I54" i="52"/>
  <c r="J59" i="52"/>
  <c r="H61" i="52"/>
  <c r="I66" i="52"/>
  <c r="P67" i="52"/>
  <c r="I15" i="52"/>
  <c r="H18" i="52"/>
  <c r="I21" i="52"/>
  <c r="H30" i="52"/>
  <c r="K33" i="52"/>
  <c r="I35" i="52"/>
  <c r="J40" i="52"/>
  <c r="I49" i="52"/>
  <c r="J54" i="52"/>
  <c r="H56" i="52"/>
  <c r="K59" i="52"/>
  <c r="I61" i="52"/>
  <c r="J66" i="52"/>
  <c r="K66" i="52"/>
  <c r="O68" i="52"/>
  <c r="J15" i="52"/>
  <c r="I18" i="52"/>
  <c r="I25" i="52" s="1"/>
  <c r="I30" i="52"/>
  <c r="I44" i="52" s="1"/>
  <c r="K40" i="52"/>
  <c r="J49" i="52"/>
  <c r="K15" i="52"/>
  <c r="J18" i="52"/>
  <c r="K21" i="52"/>
  <c r="J30" i="52"/>
  <c r="H32" i="52"/>
  <c r="K35" i="52"/>
  <c r="L40" i="52"/>
  <c r="K49" i="52"/>
  <c r="L54" i="52"/>
  <c r="L69" i="52" s="1"/>
  <c r="J56" i="52"/>
  <c r="H58" i="52"/>
  <c r="K61" i="52"/>
  <c r="H14" i="52"/>
  <c r="K18" i="52"/>
  <c r="L21" i="52"/>
  <c r="L25" i="52" s="1"/>
  <c r="K30" i="52"/>
  <c r="I32" i="52"/>
  <c r="L35" i="52"/>
  <c r="L44" i="52" s="1"/>
  <c r="J37" i="52"/>
  <c r="H39" i="52"/>
  <c r="J51" i="52"/>
  <c r="H53" i="52"/>
  <c r="K56" i="52"/>
  <c r="I58" i="52"/>
  <c r="L61" i="52"/>
  <c r="J63" i="52"/>
  <c r="H65" i="52"/>
  <c r="J32" i="52"/>
  <c r="J58" i="52"/>
  <c r="J14" i="52"/>
  <c r="H23" i="52"/>
  <c r="K32" i="52"/>
  <c r="K44" i="52" s="1"/>
  <c r="J39" i="52"/>
  <c r="H41" i="52"/>
  <c r="J53" i="52"/>
  <c r="H55" i="52"/>
  <c r="K58" i="52"/>
  <c r="J65" i="52"/>
  <c r="H67" i="52"/>
  <c r="K14" i="52"/>
  <c r="I23" i="52"/>
  <c r="K39" i="52"/>
  <c r="I41" i="52"/>
  <c r="K53" i="52"/>
  <c r="I55" i="52"/>
  <c r="K65" i="52"/>
  <c r="I67" i="52"/>
  <c r="E33" i="51"/>
  <c r="E37" i="51"/>
  <c r="E30" i="51"/>
  <c r="E18" i="51"/>
  <c r="E15" i="51"/>
  <c r="E40" i="51"/>
  <c r="E38" i="51"/>
  <c r="E16" i="51"/>
  <c r="E31" i="51"/>
  <c r="E19" i="51"/>
  <c r="E36" i="51"/>
  <c r="E20" i="51"/>
  <c r="E14" i="51"/>
  <c r="E41" i="51"/>
  <c r="E34" i="51"/>
  <c r="E17" i="51"/>
  <c r="E39" i="51"/>
  <c r="E32" i="51"/>
  <c r="E35" i="51"/>
  <c r="I33" i="51"/>
  <c r="H40" i="51"/>
  <c r="I59" i="51"/>
  <c r="H15" i="51"/>
  <c r="H35" i="51"/>
  <c r="I40" i="51"/>
  <c r="J59" i="51"/>
  <c r="I35" i="51"/>
  <c r="J40" i="51"/>
  <c r="I49" i="51"/>
  <c r="J66" i="51"/>
  <c r="J21" i="51"/>
  <c r="I30" i="51"/>
  <c r="I44" i="51" s="1"/>
  <c r="L33" i="51"/>
  <c r="H37" i="51"/>
  <c r="K40" i="51"/>
  <c r="J49" i="51"/>
  <c r="H51" i="51"/>
  <c r="K54" i="51"/>
  <c r="I56" i="51"/>
  <c r="L59" i="51"/>
  <c r="J61" i="51"/>
  <c r="H63" i="51"/>
  <c r="K66" i="51"/>
  <c r="K15" i="51"/>
  <c r="J18" i="51"/>
  <c r="J25" i="51" s="1"/>
  <c r="K21" i="51"/>
  <c r="J30" i="51"/>
  <c r="H32" i="51"/>
  <c r="K35" i="51"/>
  <c r="I37" i="51"/>
  <c r="K49" i="51"/>
  <c r="I51" i="51"/>
  <c r="L54" i="51"/>
  <c r="J56" i="51"/>
  <c r="H58" i="51"/>
  <c r="K61" i="51"/>
  <c r="I63" i="51"/>
  <c r="L66" i="51"/>
  <c r="H14" i="51"/>
  <c r="L15" i="51"/>
  <c r="K18" i="51"/>
  <c r="L21" i="51"/>
  <c r="K30" i="51"/>
  <c r="I32" i="51"/>
  <c r="L35" i="51"/>
  <c r="J37" i="51"/>
  <c r="H39" i="51"/>
  <c r="L49" i="51"/>
  <c r="J51" i="51"/>
  <c r="H53" i="51"/>
  <c r="K56" i="51"/>
  <c r="I58" i="51"/>
  <c r="L61" i="51"/>
  <c r="J63" i="51"/>
  <c r="H65" i="51"/>
  <c r="H66" i="51"/>
  <c r="I15" i="51"/>
  <c r="I21" i="51"/>
  <c r="I18" i="51"/>
  <c r="O68" i="51"/>
  <c r="I14" i="51"/>
  <c r="I25" i="51" s="1"/>
  <c r="L18" i="51"/>
  <c r="L25" i="51" s="1"/>
  <c r="L30" i="51"/>
  <c r="J32" i="51"/>
  <c r="K37" i="51"/>
  <c r="I39" i="51"/>
  <c r="K51" i="51"/>
  <c r="I53" i="51"/>
  <c r="L56" i="51"/>
  <c r="J58" i="51"/>
  <c r="K63" i="51"/>
  <c r="I65" i="51"/>
  <c r="E69" i="51"/>
  <c r="K32" i="51"/>
  <c r="K44" i="51" s="1"/>
  <c r="K58" i="51"/>
  <c r="K14" i="51"/>
  <c r="H36" i="51"/>
  <c r="K39" i="51"/>
  <c r="H50" i="51"/>
  <c r="K53" i="51"/>
  <c r="H62" i="51"/>
  <c r="K65" i="51"/>
  <c r="H33" i="51"/>
  <c r="H59" i="51"/>
  <c r="H54" i="51"/>
  <c r="J33" i="51"/>
  <c r="I54" i="51"/>
  <c r="H61" i="51"/>
  <c r="H35" i="50"/>
  <c r="H40" i="50"/>
  <c r="E38" i="50"/>
  <c r="E16" i="50"/>
  <c r="E31" i="50"/>
  <c r="E19" i="50"/>
  <c r="E36" i="50"/>
  <c r="E41" i="50"/>
  <c r="E17" i="50"/>
  <c r="H33" i="50"/>
  <c r="I35" i="50"/>
  <c r="I40" i="50"/>
  <c r="L63" i="50"/>
  <c r="K63" i="50"/>
  <c r="J63" i="50"/>
  <c r="J17" i="50"/>
  <c r="I17" i="50"/>
  <c r="H17" i="50"/>
  <c r="H21" i="50"/>
  <c r="I33" i="50"/>
  <c r="J35" i="50"/>
  <c r="H38" i="50"/>
  <c r="J40" i="50"/>
  <c r="K53" i="50"/>
  <c r="J53" i="50"/>
  <c r="I53" i="50"/>
  <c r="H53" i="50"/>
  <c r="H63" i="50"/>
  <c r="K17" i="50"/>
  <c r="I21" i="50"/>
  <c r="J33" i="50"/>
  <c r="K35" i="50"/>
  <c r="I38" i="50"/>
  <c r="K40" i="50"/>
  <c r="L53" i="50"/>
  <c r="L58" i="50"/>
  <c r="K58" i="50"/>
  <c r="J58" i="50"/>
  <c r="I58" i="50"/>
  <c r="I63" i="50"/>
  <c r="I66" i="50"/>
  <c r="E59" i="50"/>
  <c r="E64" i="50"/>
  <c r="E52" i="50"/>
  <c r="E22" i="50"/>
  <c r="E57" i="50"/>
  <c r="E62" i="50"/>
  <c r="E50" i="50"/>
  <c r="E67" i="50"/>
  <c r="E55" i="50"/>
  <c r="E14" i="50"/>
  <c r="L17" i="50"/>
  <c r="J21" i="50"/>
  <c r="K33" i="50"/>
  <c r="J38" i="50"/>
  <c r="E49" i="50"/>
  <c r="L51" i="50"/>
  <c r="L69" i="50" s="1"/>
  <c r="K51" i="50"/>
  <c r="J51" i="50"/>
  <c r="E54" i="50"/>
  <c r="L56" i="50"/>
  <c r="K56" i="50"/>
  <c r="H61" i="50"/>
  <c r="J66" i="50"/>
  <c r="K14" i="50"/>
  <c r="I14" i="50"/>
  <c r="J14" i="50"/>
  <c r="J25" i="50" s="1"/>
  <c r="K21" i="50"/>
  <c r="E23" i="50"/>
  <c r="K38" i="50"/>
  <c r="H51" i="50"/>
  <c r="H56" i="50"/>
  <c r="I61" i="50"/>
  <c r="K66" i="50"/>
  <c r="H14" i="50"/>
  <c r="E18" i="50"/>
  <c r="E34" i="50"/>
  <c r="H49" i="50"/>
  <c r="I51" i="50"/>
  <c r="H54" i="50"/>
  <c r="I56" i="50"/>
  <c r="H59" i="50"/>
  <c r="J61" i="50"/>
  <c r="L66" i="50"/>
  <c r="L14" i="50"/>
  <c r="H16" i="50"/>
  <c r="E39" i="50"/>
  <c r="I49" i="50"/>
  <c r="I54" i="50"/>
  <c r="J56" i="50"/>
  <c r="I59" i="50"/>
  <c r="K61" i="50"/>
  <c r="I16" i="50"/>
  <c r="H18" i="50"/>
  <c r="E20" i="50"/>
  <c r="E32" i="50"/>
  <c r="K39" i="50"/>
  <c r="J39" i="50"/>
  <c r="I39" i="50"/>
  <c r="H39" i="50"/>
  <c r="J49" i="50"/>
  <c r="H52" i="50"/>
  <c r="J54" i="50"/>
  <c r="J59" i="50"/>
  <c r="E15" i="50"/>
  <c r="I18" i="50"/>
  <c r="J20" i="50"/>
  <c r="H20" i="50"/>
  <c r="I20" i="50"/>
  <c r="E30" i="50"/>
  <c r="L32" i="50"/>
  <c r="K32" i="50"/>
  <c r="J32" i="50"/>
  <c r="I32" i="50"/>
  <c r="I44" i="50" s="1"/>
  <c r="E37" i="50"/>
  <c r="L39" i="50"/>
  <c r="K49" i="50"/>
  <c r="K54" i="50"/>
  <c r="K59" i="50"/>
  <c r="L65" i="50"/>
  <c r="K65" i="50"/>
  <c r="J65" i="50"/>
  <c r="I65" i="50"/>
  <c r="H65" i="50"/>
  <c r="H58" i="50"/>
  <c r="L30" i="50"/>
  <c r="K30" i="50"/>
  <c r="E35" i="50"/>
  <c r="L37" i="50"/>
  <c r="K37" i="50"/>
  <c r="J37" i="50"/>
  <c r="E40" i="50"/>
  <c r="E65" i="50"/>
  <c r="H60" i="50"/>
  <c r="H34" i="50"/>
  <c r="H23" i="50"/>
  <c r="I34" i="50"/>
  <c r="H41" i="50"/>
  <c r="H55" i="50"/>
  <c r="I60" i="50"/>
  <c r="H67" i="50"/>
  <c r="J60" i="50"/>
  <c r="H62" i="50"/>
  <c r="I67" i="50"/>
  <c r="E37" i="49"/>
  <c r="K62" i="49"/>
  <c r="J62" i="49"/>
  <c r="I62" i="49"/>
  <c r="L62" i="49"/>
  <c r="L60" i="49"/>
  <c r="K60" i="49"/>
  <c r="I15" i="49"/>
  <c r="H20" i="49"/>
  <c r="K36" i="49"/>
  <c r="J36" i="49"/>
  <c r="I36" i="49"/>
  <c r="L36" i="49"/>
  <c r="L55" i="49"/>
  <c r="K55" i="49"/>
  <c r="J55" i="49"/>
  <c r="H60" i="49"/>
  <c r="H63" i="49"/>
  <c r="J15" i="49"/>
  <c r="I20" i="49"/>
  <c r="H36" i="49"/>
  <c r="H39" i="49"/>
  <c r="H55" i="49"/>
  <c r="H58" i="49"/>
  <c r="I60" i="49"/>
  <c r="I63" i="49"/>
  <c r="K15" i="49"/>
  <c r="J20" i="49"/>
  <c r="L31" i="49"/>
  <c r="J31" i="49"/>
  <c r="I31" i="49"/>
  <c r="H31" i="49"/>
  <c r="K31" i="49"/>
  <c r="L34" i="49"/>
  <c r="K34" i="49"/>
  <c r="I39" i="49"/>
  <c r="K50" i="49"/>
  <c r="J50" i="49"/>
  <c r="I50" i="49"/>
  <c r="L50" i="49"/>
  <c r="I55" i="49"/>
  <c r="I58" i="49"/>
  <c r="J60" i="49"/>
  <c r="J63" i="49"/>
  <c r="K20" i="49"/>
  <c r="H34" i="49"/>
  <c r="H37" i="49"/>
  <c r="J39" i="49"/>
  <c r="H50" i="49"/>
  <c r="H53" i="49"/>
  <c r="J58" i="49"/>
  <c r="K63" i="49"/>
  <c r="L29" i="49"/>
  <c r="L43" i="49" s="1"/>
  <c r="K29" i="49"/>
  <c r="J29" i="49"/>
  <c r="I34" i="49"/>
  <c r="I37" i="49"/>
  <c r="K39" i="49"/>
  <c r="L48" i="49"/>
  <c r="K48" i="49"/>
  <c r="I53" i="49"/>
  <c r="K58" i="49"/>
  <c r="H29" i="49"/>
  <c r="H32" i="49"/>
  <c r="J34" i="49"/>
  <c r="J37" i="49"/>
  <c r="H48" i="49"/>
  <c r="H51" i="49"/>
  <c r="J53" i="49"/>
  <c r="K14" i="49"/>
  <c r="J14" i="49"/>
  <c r="I14" i="49"/>
  <c r="H14" i="49"/>
  <c r="L18" i="49"/>
  <c r="L24" i="49" s="1"/>
  <c r="K18" i="49"/>
  <c r="I29" i="49"/>
  <c r="K37" i="49"/>
  <c r="I48" i="49"/>
  <c r="K53" i="49"/>
  <c r="L57" i="49"/>
  <c r="J57" i="49"/>
  <c r="I57" i="49"/>
  <c r="H57" i="49"/>
  <c r="K57" i="49"/>
  <c r="H62" i="49"/>
  <c r="H65" i="49"/>
  <c r="H15" i="49"/>
  <c r="I65" i="49"/>
  <c r="J65" i="49"/>
  <c r="K65" i="49"/>
  <c r="P66" i="49"/>
  <c r="H19" i="49"/>
  <c r="I17" i="49"/>
  <c r="I19" i="49"/>
  <c r="H22" i="49"/>
  <c r="I33" i="49"/>
  <c r="J38" i="49"/>
  <c r="H40" i="49"/>
  <c r="J52" i="49"/>
  <c r="H54" i="49"/>
  <c r="E56" i="49"/>
  <c r="I59" i="49"/>
  <c r="J64" i="49"/>
  <c r="H66" i="49"/>
  <c r="E22" i="49"/>
  <c r="H38" i="49"/>
  <c r="H52" i="49"/>
  <c r="E54" i="49"/>
  <c r="H64" i="49"/>
  <c r="E66" i="49"/>
  <c r="H17" i="49"/>
  <c r="H33" i="49"/>
  <c r="I38" i="49"/>
  <c r="E49" i="49"/>
  <c r="I52" i="49"/>
  <c r="H59" i="49"/>
  <c r="E61" i="49"/>
  <c r="I64" i="49"/>
  <c r="E21" i="49"/>
  <c r="E51" i="49"/>
  <c r="L15" i="48"/>
  <c r="K15" i="48"/>
  <c r="H15" i="48"/>
  <c r="H65" i="48"/>
  <c r="J15" i="48"/>
  <c r="J65" i="48"/>
  <c r="D43" i="48"/>
  <c r="K65" i="48"/>
  <c r="L39" i="48"/>
  <c r="K39" i="48"/>
  <c r="L48" i="48"/>
  <c r="K48" i="48"/>
  <c r="J48" i="48"/>
  <c r="H48" i="48"/>
  <c r="I39" i="48"/>
  <c r="I48" i="48"/>
  <c r="H58" i="48"/>
  <c r="P66" i="48"/>
  <c r="K36" i="48"/>
  <c r="L36" i="48"/>
  <c r="J36" i="48"/>
  <c r="I36" i="48"/>
  <c r="H36" i="48"/>
  <c r="J39" i="48"/>
  <c r="L55" i="48"/>
  <c r="K55" i="48"/>
  <c r="J55" i="48"/>
  <c r="I55" i="48"/>
  <c r="I58" i="48"/>
  <c r="H55" i="48"/>
  <c r="J58" i="48"/>
  <c r="O67" i="48"/>
  <c r="L34" i="48"/>
  <c r="K34" i="48"/>
  <c r="J34" i="48"/>
  <c r="K58" i="48"/>
  <c r="I15" i="48"/>
  <c r="H34" i="48"/>
  <c r="K62" i="48"/>
  <c r="L62" i="48"/>
  <c r="J62" i="48"/>
  <c r="I62" i="48"/>
  <c r="H62" i="48"/>
  <c r="I65" i="48"/>
  <c r="I34" i="48"/>
  <c r="L53" i="48"/>
  <c r="K53" i="48"/>
  <c r="L18" i="48"/>
  <c r="K18" i="48"/>
  <c r="J18" i="48"/>
  <c r="K50" i="48"/>
  <c r="L50" i="48"/>
  <c r="J50" i="48"/>
  <c r="I50" i="48"/>
  <c r="H50" i="48"/>
  <c r="I53" i="48"/>
  <c r="L29" i="48"/>
  <c r="L43" i="48" s="1"/>
  <c r="K29" i="48"/>
  <c r="J29" i="48"/>
  <c r="I29" i="48"/>
  <c r="H39" i="48"/>
  <c r="L20" i="48"/>
  <c r="K20" i="48"/>
  <c r="J20" i="48"/>
  <c r="L60" i="48"/>
  <c r="K60" i="48"/>
  <c r="J60" i="48"/>
  <c r="H31" i="48"/>
  <c r="H57" i="48"/>
  <c r="E22" i="48"/>
  <c r="I31" i="48"/>
  <c r="H38" i="48"/>
  <c r="H52" i="48"/>
  <c r="E54" i="48"/>
  <c r="I57" i="48"/>
  <c r="H64" i="48"/>
  <c r="I14" i="48"/>
  <c r="J14" i="48"/>
  <c r="I17" i="48"/>
  <c r="I19" i="48"/>
  <c r="H22" i="48"/>
  <c r="K31" i="48"/>
  <c r="I33" i="48"/>
  <c r="J38" i="48"/>
  <c r="H40" i="48"/>
  <c r="J52" i="48"/>
  <c r="H54" i="48"/>
  <c r="E56" i="48"/>
  <c r="K57" i="48"/>
  <c r="I59" i="48"/>
  <c r="J64" i="48"/>
  <c r="H66" i="48"/>
  <c r="H14" i="48"/>
  <c r="H33" i="48"/>
  <c r="E49" i="48"/>
  <c r="I52" i="48"/>
  <c r="J57" i="48"/>
  <c r="K14" i="48"/>
  <c r="J17" i="48"/>
  <c r="J19" i="48"/>
  <c r="E21" i="48"/>
  <c r="I22" i="48"/>
  <c r="L31" i="48"/>
  <c r="J33" i="48"/>
  <c r="K38" i="48"/>
  <c r="I40" i="48"/>
  <c r="E51" i="48"/>
  <c r="K52" i="48"/>
  <c r="I54" i="48"/>
  <c r="J59" i="48"/>
  <c r="H61" i="48"/>
  <c r="E63" i="48"/>
  <c r="K64" i="48"/>
  <c r="I66" i="48"/>
  <c r="H17" i="48"/>
  <c r="H19" i="48"/>
  <c r="I38" i="48"/>
  <c r="H59" i="48"/>
  <c r="E61" i="48"/>
  <c r="I64" i="48"/>
  <c r="L20" i="47"/>
  <c r="K20" i="47"/>
  <c r="J20" i="47"/>
  <c r="I20" i="47"/>
  <c r="L32" i="47"/>
  <c r="K32" i="47"/>
  <c r="H32" i="47"/>
  <c r="E33" i="47"/>
  <c r="E19" i="47"/>
  <c r="E17" i="47"/>
  <c r="E38" i="47"/>
  <c r="E14" i="47"/>
  <c r="E31" i="47"/>
  <c r="E36" i="47"/>
  <c r="L29" i="47"/>
  <c r="K29" i="47"/>
  <c r="J29" i="47"/>
  <c r="I29" i="47"/>
  <c r="H29" i="47"/>
  <c r="I32" i="47"/>
  <c r="J32" i="47"/>
  <c r="L15" i="47"/>
  <c r="L24" i="47" s="1"/>
  <c r="K15" i="47"/>
  <c r="J15" i="47"/>
  <c r="I15" i="47"/>
  <c r="I24" i="47" s="1"/>
  <c r="H30" i="47"/>
  <c r="E39" i="47"/>
  <c r="I56" i="47"/>
  <c r="H15" i="47"/>
  <c r="I30" i="47"/>
  <c r="K39" i="47"/>
  <c r="L39" i="47"/>
  <c r="J39" i="47"/>
  <c r="I39" i="47"/>
  <c r="J56" i="47"/>
  <c r="J30" i="47"/>
  <c r="H39" i="47"/>
  <c r="J48" i="47"/>
  <c r="L48" i="47"/>
  <c r="K48" i="47"/>
  <c r="I48" i="47"/>
  <c r="H48" i="47"/>
  <c r="H51" i="47"/>
  <c r="K56" i="47"/>
  <c r="I21" i="47"/>
  <c r="K30" i="47"/>
  <c r="E37" i="47"/>
  <c r="I51" i="47"/>
  <c r="E16" i="47"/>
  <c r="J21" i="47"/>
  <c r="L37" i="47"/>
  <c r="K37" i="47"/>
  <c r="L63" i="47"/>
  <c r="K63" i="47"/>
  <c r="H58" i="47"/>
  <c r="E15" i="47"/>
  <c r="E68" i="47"/>
  <c r="O67" i="47"/>
  <c r="P66" i="47"/>
  <c r="H21" i="47"/>
  <c r="J65" i="47"/>
  <c r="L65" i="47"/>
  <c r="K65" i="47"/>
  <c r="I65" i="47"/>
  <c r="E18" i="47"/>
  <c r="K21" i="47"/>
  <c r="E34" i="47"/>
  <c r="I60" i="47"/>
  <c r="L60" i="47"/>
  <c r="K60" i="47"/>
  <c r="J60" i="47"/>
  <c r="H60" i="47"/>
  <c r="L58" i="47"/>
  <c r="K58" i="47"/>
  <c r="J58" i="47"/>
  <c r="H20" i="47"/>
  <c r="K53" i="47"/>
  <c r="L53" i="47"/>
  <c r="J53" i="47"/>
  <c r="I53" i="47"/>
  <c r="H56" i="47"/>
  <c r="L51" i="47"/>
  <c r="K51" i="47"/>
  <c r="H16" i="47"/>
  <c r="L18" i="47"/>
  <c r="K18" i="47"/>
  <c r="J18" i="47"/>
  <c r="I18" i="47"/>
  <c r="H18" i="47"/>
  <c r="J34" i="47"/>
  <c r="L34" i="47"/>
  <c r="K34" i="47"/>
  <c r="I34" i="47"/>
  <c r="I37" i="47"/>
  <c r="I63" i="47"/>
  <c r="H55" i="47"/>
  <c r="H31" i="47"/>
  <c r="I36" i="47"/>
  <c r="I50" i="47"/>
  <c r="J55" i="47"/>
  <c r="H57" i="47"/>
  <c r="I62" i="47"/>
  <c r="H14" i="47"/>
  <c r="I31" i="47"/>
  <c r="J36" i="47"/>
  <c r="H38" i="47"/>
  <c r="J50" i="47"/>
  <c r="H52" i="47"/>
  <c r="K55" i="47"/>
  <c r="I57" i="47"/>
  <c r="J62" i="47"/>
  <c r="H64" i="47"/>
  <c r="H36" i="47"/>
  <c r="H50" i="47"/>
  <c r="I55" i="47"/>
  <c r="H62" i="47"/>
  <c r="J31" i="47"/>
  <c r="K36" i="47"/>
  <c r="K50" i="47"/>
  <c r="J57" i="47"/>
  <c r="K62" i="47"/>
  <c r="I20" i="22"/>
  <c r="E50" i="28"/>
  <c r="E63" i="22"/>
  <c r="E64" i="22"/>
  <c r="E56" i="22"/>
  <c r="E21" i="22"/>
  <c r="E66" i="22"/>
  <c r="E59" i="22"/>
  <c r="E22" i="22"/>
  <c r="E53" i="22"/>
  <c r="E60" i="22"/>
  <c r="E52" i="22"/>
  <c r="K51" i="22"/>
  <c r="K38" i="22"/>
  <c r="L51" i="22"/>
  <c r="H14" i="22"/>
  <c r="L38" i="22"/>
  <c r="J14" i="22"/>
  <c r="L33" i="22"/>
  <c r="H54" i="22"/>
  <c r="E50" i="22"/>
  <c r="K54" i="22"/>
  <c r="K57" i="22"/>
  <c r="E51" i="22"/>
  <c r="E55" i="22"/>
  <c r="H49" i="22"/>
  <c r="J49" i="22"/>
  <c r="K49" i="22"/>
  <c r="I59" i="22"/>
  <c r="I22" i="22"/>
  <c r="H40" i="22"/>
  <c r="L49" i="22"/>
  <c r="J52" i="22"/>
  <c r="J63" i="22"/>
  <c r="J22" i="22"/>
  <c r="K31" i="22"/>
  <c r="H37" i="22"/>
  <c r="I40" i="22"/>
  <c r="K52" i="22"/>
  <c r="L59" i="22"/>
  <c r="H15" i="22"/>
  <c r="J17" i="22"/>
  <c r="I19" i="22"/>
  <c r="H21" i="22"/>
  <c r="K22" i="22"/>
  <c r="L31" i="22"/>
  <c r="I37" i="22"/>
  <c r="J40" i="22"/>
  <c r="K56" i="22"/>
  <c r="I15" i="22"/>
  <c r="J19" i="22"/>
  <c r="L22" i="22"/>
  <c r="J37" i="22"/>
  <c r="K40" i="22"/>
  <c r="L56" i="22"/>
  <c r="J15" i="22"/>
  <c r="L17" i="22"/>
  <c r="J21" i="22"/>
  <c r="K37" i="22"/>
  <c r="E54" i="22"/>
  <c r="E57" i="22"/>
  <c r="K15" i="22"/>
  <c r="L19" i="22"/>
  <c r="K21" i="22"/>
  <c r="I33" i="22"/>
  <c r="H51" i="22"/>
  <c r="E62" i="22"/>
  <c r="J64" i="22"/>
  <c r="H63" i="22"/>
  <c r="H66" i="22"/>
  <c r="I66" i="22"/>
  <c r="K66" i="22"/>
  <c r="L66" i="22"/>
  <c r="K17" i="22"/>
  <c r="K19" i="22"/>
  <c r="E20" i="22"/>
  <c r="L21" i="22"/>
  <c r="J33" i="22"/>
  <c r="E48" i="22"/>
  <c r="I51" i="22"/>
  <c r="K64" i="22"/>
  <c r="I63" i="22"/>
  <c r="J59" i="22"/>
  <c r="K63" i="22"/>
  <c r="K33" i="22"/>
  <c r="J38" i="22"/>
  <c r="I54" i="22"/>
  <c r="L57" i="22"/>
  <c r="E65" i="22"/>
  <c r="L39" i="22"/>
  <c r="K39" i="22"/>
  <c r="L34" i="22"/>
  <c r="K34" i="22"/>
  <c r="J34" i="22"/>
  <c r="L65" i="22"/>
  <c r="K65" i="22"/>
  <c r="J16" i="22"/>
  <c r="L29" i="22"/>
  <c r="K29" i="22"/>
  <c r="J29" i="22"/>
  <c r="I29" i="22"/>
  <c r="H34" i="22"/>
  <c r="I39" i="22"/>
  <c r="K50" i="22"/>
  <c r="J50" i="22"/>
  <c r="I50" i="22"/>
  <c r="H50" i="22"/>
  <c r="L60" i="22"/>
  <c r="K60" i="22"/>
  <c r="J60" i="22"/>
  <c r="H65" i="22"/>
  <c r="K16" i="22"/>
  <c r="L18" i="22"/>
  <c r="K18" i="22"/>
  <c r="J18" i="22"/>
  <c r="H32" i="22"/>
  <c r="I34" i="22"/>
  <c r="L50" i="22"/>
  <c r="L55" i="22"/>
  <c r="K55" i="22"/>
  <c r="J55" i="22"/>
  <c r="I55" i="22"/>
  <c r="H60" i="22"/>
  <c r="I65" i="22"/>
  <c r="L16" i="22"/>
  <c r="I32" i="22"/>
  <c r="L53" i="22"/>
  <c r="K53" i="22"/>
  <c r="H55" i="22"/>
  <c r="H58" i="22"/>
  <c r="I60" i="22"/>
  <c r="I18" i="22"/>
  <c r="J32" i="22"/>
  <c r="H35" i="22"/>
  <c r="L48" i="22"/>
  <c r="K48" i="22"/>
  <c r="J48" i="22"/>
  <c r="H53" i="22"/>
  <c r="I58" i="22"/>
  <c r="I30" i="22"/>
  <c r="K32" i="22"/>
  <c r="J35" i="22"/>
  <c r="H48" i="22"/>
  <c r="I53" i="22"/>
  <c r="J58" i="22"/>
  <c r="H61" i="22"/>
  <c r="J30" i="22"/>
  <c r="K35" i="22"/>
  <c r="I48" i="22"/>
  <c r="J53" i="22"/>
  <c r="I56" i="22"/>
  <c r="K58" i="22"/>
  <c r="J61" i="22"/>
  <c r="L14" i="22"/>
  <c r="K14" i="22"/>
  <c r="L20" i="22"/>
  <c r="K20" i="22"/>
  <c r="J20" i="22"/>
  <c r="K30" i="22"/>
  <c r="L35" i="22"/>
  <c r="J56" i="22"/>
  <c r="K61" i="22"/>
  <c r="H16" i="22"/>
  <c r="H39" i="22"/>
  <c r="H29" i="22"/>
  <c r="J39" i="22"/>
  <c r="H18" i="22"/>
  <c r="J65" i="22"/>
  <c r="L30" i="22"/>
  <c r="L61" i="22"/>
  <c r="K36" i="22"/>
  <c r="J36" i="22"/>
  <c r="I36" i="22"/>
  <c r="H36" i="22"/>
  <c r="L36" i="22"/>
  <c r="D43" i="22"/>
  <c r="K62" i="22"/>
  <c r="J62" i="22"/>
  <c r="I62" i="22"/>
  <c r="H62" i="22"/>
  <c r="H31" i="22"/>
  <c r="H57" i="22"/>
  <c r="H17" i="22"/>
  <c r="I31" i="22"/>
  <c r="H38" i="22"/>
  <c r="H52" i="22"/>
  <c r="I57" i="22"/>
  <c r="H64" i="22"/>
  <c r="E49" i="22"/>
  <c r="I52" i="22"/>
  <c r="H59" i="22"/>
  <c r="E61" i="22"/>
  <c r="I64" i="22"/>
  <c r="E53" i="28"/>
  <c r="E51" i="28"/>
  <c r="E49" i="28"/>
  <c r="E57" i="28"/>
  <c r="E56" i="28"/>
  <c r="E55" i="28"/>
  <c r="E54" i="28"/>
  <c r="B14" i="1"/>
  <c r="B15" i="1"/>
  <c r="B13" i="1"/>
  <c r="C17" i="28"/>
  <c r="C18" i="28"/>
  <c r="C19" i="28"/>
  <c r="C23" i="28"/>
  <c r="C24" i="28"/>
  <c r="B23" i="28"/>
  <c r="B24" i="28"/>
  <c r="B17" i="28"/>
  <c r="B18" i="28"/>
  <c r="B19" i="28"/>
  <c r="B16" i="28"/>
  <c r="C16" i="28"/>
  <c r="F41" i="28"/>
  <c r="S46" i="1"/>
  <c r="L46" i="1"/>
  <c r="S45" i="1"/>
  <c r="L45" i="1"/>
  <c r="S44" i="1"/>
  <c r="L44" i="1"/>
  <c r="T44" i="1" s="1"/>
  <c r="S43" i="1"/>
  <c r="L43" i="1"/>
  <c r="T43" i="1" s="1"/>
  <c r="S42" i="1"/>
  <c r="L42" i="1"/>
  <c r="S41" i="1"/>
  <c r="S47" i="1" s="1"/>
  <c r="L41" i="1"/>
  <c r="S34" i="1"/>
  <c r="L34" i="1"/>
  <c r="S33" i="1"/>
  <c r="L33" i="1"/>
  <c r="T33" i="1" s="1"/>
  <c r="S32" i="1"/>
  <c r="L32" i="1"/>
  <c r="S31" i="1"/>
  <c r="L31" i="1"/>
  <c r="S30" i="1"/>
  <c r="L30" i="1"/>
  <c r="T30" i="1" s="1"/>
  <c r="S29" i="1"/>
  <c r="L29" i="1"/>
  <c r="S28" i="1"/>
  <c r="L28" i="1"/>
  <c r="S27" i="1"/>
  <c r="L27" i="1"/>
  <c r="S26" i="1"/>
  <c r="L26" i="1"/>
  <c r="T26" i="1" s="1"/>
  <c r="S25" i="1"/>
  <c r="L25" i="1"/>
  <c r="T25" i="1" s="1"/>
  <c r="E38" i="49" l="1"/>
  <c r="E36" i="49"/>
  <c r="E39" i="49"/>
  <c r="E17" i="49"/>
  <c r="E31" i="49"/>
  <c r="E34" i="49"/>
  <c r="E29" i="49"/>
  <c r="E14" i="49"/>
  <c r="E18" i="49"/>
  <c r="E32" i="49"/>
  <c r="E19" i="49"/>
  <c r="E30" i="49"/>
  <c r="E15" i="49"/>
  <c r="E33" i="49"/>
  <c r="E40" i="49"/>
  <c r="E35" i="49"/>
  <c r="I43" i="49"/>
  <c r="J68" i="49"/>
  <c r="I68" i="49"/>
  <c r="J24" i="48"/>
  <c r="L24" i="48"/>
  <c r="J43" i="48"/>
  <c r="E40" i="47"/>
  <c r="E35" i="47"/>
  <c r="K43" i="47"/>
  <c r="J24" i="47"/>
  <c r="K24" i="47"/>
  <c r="J43" i="47"/>
  <c r="E29" i="47"/>
  <c r="E32" i="47"/>
  <c r="K69" i="55"/>
  <c r="K25" i="55"/>
  <c r="L25" i="55"/>
  <c r="K44" i="55"/>
  <c r="J25" i="55"/>
  <c r="I25" i="55"/>
  <c r="I69" i="55"/>
  <c r="I44" i="55"/>
  <c r="J44" i="55"/>
  <c r="L44" i="55"/>
  <c r="L69" i="55"/>
  <c r="E31" i="55"/>
  <c r="E19" i="55"/>
  <c r="E36" i="55"/>
  <c r="E34" i="55"/>
  <c r="E20" i="55"/>
  <c r="E17" i="55"/>
  <c r="E39" i="55"/>
  <c r="E14" i="55"/>
  <c r="E41" i="55"/>
  <c r="E33" i="55"/>
  <c r="E30" i="55"/>
  <c r="E38" i="55"/>
  <c r="E35" i="55"/>
  <c r="E40" i="55"/>
  <c r="E37" i="55"/>
  <c r="E32" i="55"/>
  <c r="E15" i="55"/>
  <c r="E18" i="55"/>
  <c r="E16" i="55"/>
  <c r="J69" i="55"/>
  <c r="J69" i="54"/>
  <c r="I69" i="54"/>
  <c r="M69" i="54" s="1"/>
  <c r="M25" i="54"/>
  <c r="E25" i="54"/>
  <c r="P19" i="54"/>
  <c r="P68" i="54" s="1"/>
  <c r="O69" i="54"/>
  <c r="K69" i="54"/>
  <c r="I44" i="54"/>
  <c r="M44" i="54" s="1"/>
  <c r="E43" i="54"/>
  <c r="E44" i="54" s="1"/>
  <c r="O67" i="54"/>
  <c r="O72" i="54" s="1"/>
  <c r="P42" i="54"/>
  <c r="K69" i="53"/>
  <c r="J69" i="53"/>
  <c r="I69" i="53"/>
  <c r="M69" i="53" s="1"/>
  <c r="J44" i="53"/>
  <c r="M44" i="53" s="1"/>
  <c r="O67" i="53"/>
  <c r="O72" i="53" s="1"/>
  <c r="E43" i="53"/>
  <c r="P42" i="53"/>
  <c r="L44" i="53"/>
  <c r="K44" i="53"/>
  <c r="E25" i="53"/>
  <c r="P19" i="53"/>
  <c r="P68" i="53" s="1"/>
  <c r="O69" i="53"/>
  <c r="K25" i="53"/>
  <c r="M25" i="53" s="1"/>
  <c r="J69" i="52"/>
  <c r="I69" i="52"/>
  <c r="O69" i="52"/>
  <c r="P19" i="52"/>
  <c r="P68" i="52" s="1"/>
  <c r="E25" i="52"/>
  <c r="J25" i="52"/>
  <c r="K69" i="52"/>
  <c r="K25" i="52"/>
  <c r="M25" i="52" s="1"/>
  <c r="J44" i="52"/>
  <c r="M44" i="52" s="1"/>
  <c r="O67" i="52"/>
  <c r="O72" i="52" s="1"/>
  <c r="E43" i="52"/>
  <c r="E44" i="52" s="1"/>
  <c r="P42" i="52"/>
  <c r="L69" i="51"/>
  <c r="I69" i="51"/>
  <c r="K69" i="51"/>
  <c r="K25" i="51"/>
  <c r="M25" i="51" s="1"/>
  <c r="J44" i="51"/>
  <c r="J69" i="51"/>
  <c r="E43" i="51"/>
  <c r="E44" i="51" s="1"/>
  <c r="P42" i="51"/>
  <c r="O67" i="51"/>
  <c r="O72" i="51" s="1"/>
  <c r="L44" i="51"/>
  <c r="M44" i="51" s="1"/>
  <c r="E25" i="51"/>
  <c r="O69" i="51"/>
  <c r="P19" i="51"/>
  <c r="P68" i="51" s="1"/>
  <c r="L44" i="50"/>
  <c r="J44" i="50"/>
  <c r="M44" i="50" s="1"/>
  <c r="K69" i="50"/>
  <c r="E69" i="50"/>
  <c r="P67" i="50"/>
  <c r="O68" i="50"/>
  <c r="I25" i="50"/>
  <c r="J69" i="50"/>
  <c r="K25" i="50"/>
  <c r="K44" i="50"/>
  <c r="I69" i="50"/>
  <c r="M69" i="50" s="1"/>
  <c r="E25" i="50"/>
  <c r="P19" i="50"/>
  <c r="P68" i="50" s="1"/>
  <c r="O69" i="50"/>
  <c r="O67" i="50"/>
  <c r="O72" i="50" s="1"/>
  <c r="E43" i="50"/>
  <c r="E44" i="50" s="1"/>
  <c r="P42" i="50"/>
  <c r="L25" i="50"/>
  <c r="J43" i="49"/>
  <c r="I24" i="49"/>
  <c r="K68" i="49"/>
  <c r="M68" i="49" s="1"/>
  <c r="J24" i="49"/>
  <c r="K24" i="49"/>
  <c r="K43" i="49"/>
  <c r="L68" i="49"/>
  <c r="K43" i="48"/>
  <c r="L68" i="48"/>
  <c r="E32" i="48"/>
  <c r="E35" i="48"/>
  <c r="E37" i="48"/>
  <c r="E16" i="48"/>
  <c r="E30" i="48"/>
  <c r="E40" i="48"/>
  <c r="E33" i="48"/>
  <c r="E19" i="48"/>
  <c r="E17" i="48"/>
  <c r="E38" i="48"/>
  <c r="E29" i="48"/>
  <c r="E31" i="48"/>
  <c r="E34" i="48"/>
  <c r="E15" i="48"/>
  <c r="E36" i="48"/>
  <c r="E14" i="48"/>
  <c r="E39" i="48"/>
  <c r="E18" i="48"/>
  <c r="I24" i="48"/>
  <c r="K24" i="48"/>
  <c r="I43" i="48"/>
  <c r="J68" i="48"/>
  <c r="I68" i="48"/>
  <c r="K68" i="48"/>
  <c r="L68" i="47"/>
  <c r="J68" i="47"/>
  <c r="I43" i="47"/>
  <c r="M24" i="47"/>
  <c r="L43" i="47"/>
  <c r="O68" i="47"/>
  <c r="E24" i="47"/>
  <c r="I68" i="47"/>
  <c r="K68" i="47"/>
  <c r="E68" i="22"/>
  <c r="K43" i="22"/>
  <c r="J68" i="22"/>
  <c r="I24" i="22"/>
  <c r="I68" i="22"/>
  <c r="K68" i="22"/>
  <c r="J43" i="22"/>
  <c r="J24" i="22"/>
  <c r="P66" i="22"/>
  <c r="L43" i="22"/>
  <c r="E32" i="22"/>
  <c r="E35" i="22"/>
  <c r="E16" i="22"/>
  <c r="E40" i="22"/>
  <c r="E33" i="22"/>
  <c r="E19" i="22"/>
  <c r="E38" i="22"/>
  <c r="E39" i="22"/>
  <c r="E31" i="22"/>
  <c r="E36" i="22"/>
  <c r="E18" i="22"/>
  <c r="E29" i="22"/>
  <c r="I43" i="22" s="1"/>
  <c r="E17" i="22"/>
  <c r="E14" i="22"/>
  <c r="E30" i="22"/>
  <c r="E15" i="22"/>
  <c r="E37" i="22"/>
  <c r="E34" i="22"/>
  <c r="K24" i="22"/>
  <c r="O67" i="22"/>
  <c r="L68" i="22"/>
  <c r="T27" i="1"/>
  <c r="T31" i="1"/>
  <c r="T28" i="1"/>
  <c r="T32" i="1"/>
  <c r="T42" i="1"/>
  <c r="T34" i="1"/>
  <c r="S35" i="1"/>
  <c r="T45" i="1"/>
  <c r="L47" i="1"/>
  <c r="T46" i="1"/>
  <c r="T29" i="1"/>
  <c r="T41" i="1"/>
  <c r="L35" i="1"/>
  <c r="C56" i="35"/>
  <c r="B56" i="35"/>
  <c r="K55" i="35"/>
  <c r="J55" i="35"/>
  <c r="I55" i="35"/>
  <c r="H55" i="35"/>
  <c r="G55" i="35"/>
  <c r="E55" i="35"/>
  <c r="K54" i="35"/>
  <c r="J54" i="35"/>
  <c r="I54" i="35"/>
  <c r="H54" i="35"/>
  <c r="G54" i="35"/>
  <c r="E54" i="35"/>
  <c r="K53" i="35"/>
  <c r="J53" i="35"/>
  <c r="I53" i="35"/>
  <c r="H53" i="35"/>
  <c r="G53" i="35"/>
  <c r="E53" i="35"/>
  <c r="K52" i="35"/>
  <c r="J52" i="35"/>
  <c r="I52" i="35"/>
  <c r="H52" i="35"/>
  <c r="G52" i="35"/>
  <c r="E52" i="35"/>
  <c r="K51" i="35"/>
  <c r="J51" i="35"/>
  <c r="I51" i="35"/>
  <c r="H51" i="35"/>
  <c r="G51" i="35"/>
  <c r="E51" i="35"/>
  <c r="K50" i="35"/>
  <c r="J50" i="35"/>
  <c r="I50" i="35"/>
  <c r="H50" i="35"/>
  <c r="G50" i="35"/>
  <c r="E50" i="35"/>
  <c r="K49" i="35"/>
  <c r="J49" i="35"/>
  <c r="I49" i="35"/>
  <c r="H49" i="35"/>
  <c r="G49" i="35"/>
  <c r="E49" i="35"/>
  <c r="K47" i="35"/>
  <c r="J47" i="35"/>
  <c r="I47" i="35"/>
  <c r="H47" i="35"/>
  <c r="G47" i="35"/>
  <c r="A47" i="35"/>
  <c r="K46" i="35"/>
  <c r="J46" i="35"/>
  <c r="I46" i="35"/>
  <c r="H46" i="35"/>
  <c r="G46" i="35"/>
  <c r="A46" i="35"/>
  <c r="K45" i="35"/>
  <c r="J45" i="35"/>
  <c r="I45" i="35"/>
  <c r="H45" i="35"/>
  <c r="G45" i="35"/>
  <c r="A45" i="35"/>
  <c r="K44" i="35"/>
  <c r="J44" i="35"/>
  <c r="I44" i="35"/>
  <c r="H44" i="35"/>
  <c r="G44" i="35"/>
  <c r="A44" i="35"/>
  <c r="K43" i="35"/>
  <c r="J43" i="35"/>
  <c r="I43" i="35"/>
  <c r="H43" i="35"/>
  <c r="G43" i="35"/>
  <c r="K42" i="35"/>
  <c r="J42" i="35"/>
  <c r="I42" i="35"/>
  <c r="H42" i="35"/>
  <c r="G42" i="35"/>
  <c r="K41" i="35"/>
  <c r="J41" i="35"/>
  <c r="I41" i="35"/>
  <c r="H41" i="35"/>
  <c r="G41" i="35"/>
  <c r="K40" i="35"/>
  <c r="J40" i="35"/>
  <c r="I40" i="35"/>
  <c r="H40" i="35"/>
  <c r="G40" i="35"/>
  <c r="K39" i="35"/>
  <c r="J39" i="35"/>
  <c r="I39" i="35"/>
  <c r="H39" i="35"/>
  <c r="G39" i="35"/>
  <c r="K38" i="35"/>
  <c r="J38" i="35"/>
  <c r="I38" i="35"/>
  <c r="H38" i="35"/>
  <c r="G38" i="35"/>
  <c r="K37" i="35"/>
  <c r="J37" i="35"/>
  <c r="I37" i="35"/>
  <c r="H37" i="35"/>
  <c r="G37" i="35"/>
  <c r="K36" i="35"/>
  <c r="J36" i="35"/>
  <c r="I36" i="35"/>
  <c r="H36" i="35"/>
  <c r="G36" i="35"/>
  <c r="K35" i="35"/>
  <c r="J35" i="35"/>
  <c r="I35" i="35"/>
  <c r="H35" i="35"/>
  <c r="G35" i="35"/>
  <c r="K34" i="35"/>
  <c r="J34" i="35"/>
  <c r="I34" i="35"/>
  <c r="H34" i="35"/>
  <c r="G34" i="35"/>
  <c r="K33" i="35"/>
  <c r="J33" i="35"/>
  <c r="I33" i="35"/>
  <c r="H33" i="35"/>
  <c r="G33" i="35"/>
  <c r="A33" i="35"/>
  <c r="K32" i="35"/>
  <c r="J32" i="35"/>
  <c r="I32" i="35"/>
  <c r="H32" i="35"/>
  <c r="G32" i="35"/>
  <c r="K31" i="35"/>
  <c r="J31" i="35"/>
  <c r="I31" i="35"/>
  <c r="H31" i="35"/>
  <c r="G31" i="35"/>
  <c r="E31" i="35"/>
  <c r="K30" i="35"/>
  <c r="J30" i="35"/>
  <c r="I30" i="35"/>
  <c r="H30" i="35"/>
  <c r="G30" i="35"/>
  <c r="E30" i="35"/>
  <c r="K29" i="35"/>
  <c r="J29" i="35"/>
  <c r="I29" i="35"/>
  <c r="H29" i="35"/>
  <c r="G29" i="35"/>
  <c r="E29" i="35"/>
  <c r="K28" i="35"/>
  <c r="J28" i="35"/>
  <c r="I28" i="35"/>
  <c r="H28" i="35"/>
  <c r="G28" i="35"/>
  <c r="E28" i="35"/>
  <c r="K27" i="35"/>
  <c r="J27" i="35"/>
  <c r="I27" i="35"/>
  <c r="H27" i="35"/>
  <c r="G27" i="35"/>
  <c r="E27" i="35"/>
  <c r="K26" i="35"/>
  <c r="J26" i="35"/>
  <c r="I26" i="35"/>
  <c r="H26" i="35"/>
  <c r="G26" i="35"/>
  <c r="E26" i="35"/>
  <c r="K25" i="35"/>
  <c r="J25" i="35"/>
  <c r="I25" i="35"/>
  <c r="H25" i="35"/>
  <c r="G25" i="35"/>
  <c r="E25" i="35"/>
  <c r="K24" i="35"/>
  <c r="J24" i="35"/>
  <c r="I24" i="35"/>
  <c r="H24" i="35"/>
  <c r="G24" i="35"/>
  <c r="E24" i="35"/>
  <c r="C21" i="35"/>
  <c r="B21" i="35"/>
  <c r="K20" i="35"/>
  <c r="J20" i="35"/>
  <c r="I20" i="35"/>
  <c r="H20" i="35"/>
  <c r="G20" i="35"/>
  <c r="E20" i="35"/>
  <c r="A20" i="35"/>
  <c r="K19" i="35"/>
  <c r="J19" i="35"/>
  <c r="I19" i="35"/>
  <c r="H19" i="35"/>
  <c r="G19" i="35"/>
  <c r="E19" i="35"/>
  <c r="A19" i="35"/>
  <c r="K18" i="35"/>
  <c r="J18" i="35"/>
  <c r="I18" i="35"/>
  <c r="H18" i="35"/>
  <c r="G18" i="35"/>
  <c r="E18" i="35"/>
  <c r="A18" i="35"/>
  <c r="K17" i="35"/>
  <c r="J17" i="35"/>
  <c r="I17" i="35"/>
  <c r="H17" i="35"/>
  <c r="G17" i="35"/>
  <c r="E17" i="35"/>
  <c r="A17" i="35"/>
  <c r="K16" i="35"/>
  <c r="J16" i="35"/>
  <c r="I16" i="35"/>
  <c r="H16" i="35"/>
  <c r="G16" i="35"/>
  <c r="E16" i="35"/>
  <c r="A16" i="35"/>
  <c r="K15" i="35"/>
  <c r="J15" i="35"/>
  <c r="I15" i="35"/>
  <c r="H15" i="35"/>
  <c r="G15" i="35"/>
  <c r="E15" i="35"/>
  <c r="K14" i="35"/>
  <c r="J14" i="35"/>
  <c r="I14" i="35"/>
  <c r="H14" i="35"/>
  <c r="G14" i="35"/>
  <c r="E14" i="35"/>
  <c r="K13" i="35"/>
  <c r="J13" i="35"/>
  <c r="I13" i="35"/>
  <c r="H13" i="35"/>
  <c r="G13" i="35"/>
  <c r="E13" i="35"/>
  <c r="A13" i="35"/>
  <c r="K12" i="35"/>
  <c r="J12" i="35"/>
  <c r="I12" i="35"/>
  <c r="H12" i="35"/>
  <c r="G12" i="35"/>
  <c r="E12" i="35"/>
  <c r="A12" i="35"/>
  <c r="K11" i="35"/>
  <c r="J11" i="35"/>
  <c r="I11" i="35"/>
  <c r="H11" i="35"/>
  <c r="G11" i="35"/>
  <c r="E11" i="35"/>
  <c r="B2" i="35"/>
  <c r="A1" i="35"/>
  <c r="C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A42" i="34"/>
  <c r="K41" i="34"/>
  <c r="J41" i="34"/>
  <c r="I41" i="34"/>
  <c r="H41" i="34"/>
  <c r="G41" i="34"/>
  <c r="K40" i="34"/>
  <c r="J40" i="34"/>
  <c r="I40" i="34"/>
  <c r="H40" i="34"/>
  <c r="G40" i="34"/>
  <c r="K39" i="34"/>
  <c r="J39" i="34"/>
  <c r="I39" i="34"/>
  <c r="H39" i="34"/>
  <c r="G39" i="34"/>
  <c r="K38" i="34"/>
  <c r="J38" i="34"/>
  <c r="I38" i="34"/>
  <c r="H38" i="34"/>
  <c r="G38" i="34"/>
  <c r="K37" i="34"/>
  <c r="J37" i="34"/>
  <c r="I37" i="34"/>
  <c r="H37" i="34"/>
  <c r="G37" i="34"/>
  <c r="K36" i="34"/>
  <c r="J36" i="34"/>
  <c r="I36" i="34"/>
  <c r="H36" i="34"/>
  <c r="G36" i="34"/>
  <c r="A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K56" i="34" s="1"/>
  <c r="J24" i="34"/>
  <c r="I24" i="34"/>
  <c r="H24" i="34"/>
  <c r="G24" i="34"/>
  <c r="E24" i="34"/>
  <c r="C21" i="34"/>
  <c r="B21" i="34"/>
  <c r="K20" i="34"/>
  <c r="J20" i="34"/>
  <c r="I20" i="34"/>
  <c r="H20" i="34"/>
  <c r="G20" i="34"/>
  <c r="E20" i="34"/>
  <c r="A20" i="34"/>
  <c r="K19" i="34"/>
  <c r="J19" i="34"/>
  <c r="I19" i="34"/>
  <c r="H19" i="34"/>
  <c r="G19" i="34"/>
  <c r="E19" i="34"/>
  <c r="A19" i="34"/>
  <c r="K18" i="34"/>
  <c r="J18" i="34"/>
  <c r="I18" i="34"/>
  <c r="H18" i="34"/>
  <c r="G18" i="34"/>
  <c r="E18" i="34"/>
  <c r="A18" i="34"/>
  <c r="K17" i="34"/>
  <c r="J17" i="34"/>
  <c r="I17" i="34"/>
  <c r="H17" i="34"/>
  <c r="G17" i="34"/>
  <c r="E17" i="34"/>
  <c r="A17" i="34"/>
  <c r="K16" i="34"/>
  <c r="J16" i="34"/>
  <c r="I16" i="34"/>
  <c r="H16" i="34"/>
  <c r="G16" i="34"/>
  <c r="E16" i="34"/>
  <c r="A16" i="34"/>
  <c r="K15" i="34"/>
  <c r="J15" i="34"/>
  <c r="I15" i="34"/>
  <c r="H15" i="34"/>
  <c r="G15" i="34"/>
  <c r="E15" i="34"/>
  <c r="K14" i="34"/>
  <c r="J14" i="34"/>
  <c r="I14" i="34"/>
  <c r="H14" i="34"/>
  <c r="G14" i="34"/>
  <c r="E14" i="34"/>
  <c r="K13" i="34"/>
  <c r="J13" i="34"/>
  <c r="I13" i="34"/>
  <c r="H13" i="34"/>
  <c r="G13" i="34"/>
  <c r="E13" i="34"/>
  <c r="A13" i="34"/>
  <c r="K12" i="34"/>
  <c r="J12" i="34"/>
  <c r="I12" i="34"/>
  <c r="H12" i="34"/>
  <c r="G12" i="34"/>
  <c r="E12" i="34"/>
  <c r="A12" i="34"/>
  <c r="K11" i="34"/>
  <c r="K21" i="34" s="1"/>
  <c r="J11" i="34"/>
  <c r="I11" i="34"/>
  <c r="H11" i="34"/>
  <c r="G11" i="34"/>
  <c r="E11" i="34"/>
  <c r="B2" i="34"/>
  <c r="A1" i="34"/>
  <c r="G25" i="36"/>
  <c r="H25" i="36"/>
  <c r="I25" i="36"/>
  <c r="J25" i="36"/>
  <c r="K25" i="36"/>
  <c r="G26" i="36"/>
  <c r="H26" i="36"/>
  <c r="I26" i="36"/>
  <c r="J26" i="36"/>
  <c r="K26" i="36"/>
  <c r="G27" i="36"/>
  <c r="H27" i="36"/>
  <c r="I27" i="36"/>
  <c r="J27" i="36"/>
  <c r="K27" i="36"/>
  <c r="G28" i="36"/>
  <c r="H28" i="36"/>
  <c r="I28" i="36"/>
  <c r="J28" i="36"/>
  <c r="K28" i="36"/>
  <c r="G29" i="36"/>
  <c r="H29" i="36"/>
  <c r="I29" i="36"/>
  <c r="J29" i="36"/>
  <c r="K29" i="36"/>
  <c r="G30" i="36"/>
  <c r="H30" i="36"/>
  <c r="I30" i="36"/>
  <c r="J30" i="36"/>
  <c r="K30" i="36"/>
  <c r="G31" i="36"/>
  <c r="H31" i="36"/>
  <c r="I31" i="36"/>
  <c r="J31" i="36"/>
  <c r="K31" i="36"/>
  <c r="G32" i="36"/>
  <c r="H32" i="36"/>
  <c r="I32" i="36"/>
  <c r="J32" i="36"/>
  <c r="K32" i="36"/>
  <c r="G33" i="36"/>
  <c r="H33" i="36"/>
  <c r="I33" i="36"/>
  <c r="J33" i="36"/>
  <c r="K33" i="36"/>
  <c r="G34" i="36"/>
  <c r="H34" i="36"/>
  <c r="I34" i="36"/>
  <c r="J34" i="36"/>
  <c r="K34" i="36"/>
  <c r="G35" i="36"/>
  <c r="H35" i="36"/>
  <c r="I35" i="36"/>
  <c r="J35" i="36"/>
  <c r="K35" i="36"/>
  <c r="G36" i="36"/>
  <c r="H36" i="36"/>
  <c r="I36" i="36"/>
  <c r="J36" i="36"/>
  <c r="K36" i="36"/>
  <c r="G37" i="36"/>
  <c r="H37" i="36"/>
  <c r="I37" i="36"/>
  <c r="J37" i="36"/>
  <c r="K37" i="36"/>
  <c r="G38" i="36"/>
  <c r="H38" i="36"/>
  <c r="I38" i="36"/>
  <c r="J38" i="36"/>
  <c r="K38" i="36"/>
  <c r="G39" i="36"/>
  <c r="H39" i="36"/>
  <c r="I39" i="36"/>
  <c r="J39" i="36"/>
  <c r="K39" i="36"/>
  <c r="G40" i="36"/>
  <c r="H40" i="36"/>
  <c r="I40" i="36"/>
  <c r="J40" i="36"/>
  <c r="K40" i="36"/>
  <c r="G41" i="36"/>
  <c r="H41" i="36"/>
  <c r="I41" i="36"/>
  <c r="J41" i="36"/>
  <c r="K41" i="36"/>
  <c r="G42" i="36"/>
  <c r="H42" i="36"/>
  <c r="I42" i="36"/>
  <c r="J42" i="36"/>
  <c r="K42" i="36"/>
  <c r="G43" i="36"/>
  <c r="H43" i="36"/>
  <c r="I43" i="36"/>
  <c r="J43" i="36"/>
  <c r="K43" i="36"/>
  <c r="G44" i="36"/>
  <c r="H44" i="36"/>
  <c r="I44" i="36"/>
  <c r="J44" i="36"/>
  <c r="K44" i="36"/>
  <c r="G45" i="36"/>
  <c r="H45" i="36"/>
  <c r="I45" i="36"/>
  <c r="J45" i="36"/>
  <c r="K45" i="36"/>
  <c r="G46" i="36"/>
  <c r="H46" i="36"/>
  <c r="I46" i="36"/>
  <c r="J46" i="36"/>
  <c r="K46" i="36"/>
  <c r="G47" i="36"/>
  <c r="H47" i="36"/>
  <c r="I47" i="36"/>
  <c r="J47" i="36"/>
  <c r="K47" i="36"/>
  <c r="A44" i="36"/>
  <c r="A45" i="36"/>
  <c r="A46" i="36"/>
  <c r="A47" i="36"/>
  <c r="A42" i="36"/>
  <c r="A37" i="36"/>
  <c r="A33" i="36"/>
  <c r="S18" i="1"/>
  <c r="L18" i="1"/>
  <c r="S17" i="1"/>
  <c r="L17" i="1"/>
  <c r="S16" i="1"/>
  <c r="L16" i="1"/>
  <c r="S15" i="1"/>
  <c r="L15" i="1"/>
  <c r="S14" i="1"/>
  <c r="L14" i="1"/>
  <c r="S13" i="1"/>
  <c r="L13" i="1"/>
  <c r="S12" i="1"/>
  <c r="L12" i="1"/>
  <c r="S11" i="1"/>
  <c r="L11" i="1"/>
  <c r="S10" i="1"/>
  <c r="L10" i="1"/>
  <c r="S9" i="1"/>
  <c r="L9" i="1"/>
  <c r="A33" i="34"/>
  <c r="A37" i="34"/>
  <c r="A41" i="34"/>
  <c r="A25" i="34"/>
  <c r="A31" i="35"/>
  <c r="A26" i="34"/>
  <c r="O66" i="49" l="1"/>
  <c r="O71" i="49" s="1"/>
  <c r="E24" i="49"/>
  <c r="E42" i="49"/>
  <c r="O68" i="49"/>
  <c r="P41" i="49"/>
  <c r="M43" i="49"/>
  <c r="H74" i="49" s="1"/>
  <c r="E43" i="49"/>
  <c r="P67" i="49"/>
  <c r="E42" i="47"/>
  <c r="E43" i="47" s="1"/>
  <c r="P41" i="47"/>
  <c r="P67" i="47" s="1"/>
  <c r="O66" i="47"/>
  <c r="O71" i="47" s="1"/>
  <c r="E24" i="22"/>
  <c r="M25" i="55"/>
  <c r="H73" i="55" s="1"/>
  <c r="O67" i="55"/>
  <c r="O72" i="55" s="1"/>
  <c r="E43" i="55"/>
  <c r="P42" i="55"/>
  <c r="M44" i="55"/>
  <c r="P19" i="55"/>
  <c r="P68" i="55" s="1"/>
  <c r="O69" i="55"/>
  <c r="E25" i="55"/>
  <c r="M69" i="55"/>
  <c r="I73" i="54"/>
  <c r="J75" i="54" s="1"/>
  <c r="L75" i="54" s="1"/>
  <c r="H73" i="54"/>
  <c r="I77" i="54"/>
  <c r="H77" i="54"/>
  <c r="I75" i="54"/>
  <c r="H75" i="54"/>
  <c r="I75" i="53"/>
  <c r="H75" i="53"/>
  <c r="I73" i="53"/>
  <c r="J75" i="53" s="1"/>
  <c r="L75" i="53" s="1"/>
  <c r="H73" i="53"/>
  <c r="I77" i="53"/>
  <c r="H77" i="53"/>
  <c r="E44" i="53"/>
  <c r="I73" i="52"/>
  <c r="J75" i="52" s="1"/>
  <c r="L75" i="52" s="1"/>
  <c r="H73" i="52"/>
  <c r="I75" i="52"/>
  <c r="H75" i="52"/>
  <c r="M69" i="52"/>
  <c r="I75" i="51"/>
  <c r="H75" i="51"/>
  <c r="H73" i="51"/>
  <c r="I73" i="51"/>
  <c r="J75" i="51" s="1"/>
  <c r="L75" i="51" s="1"/>
  <c r="M69" i="51"/>
  <c r="I75" i="50"/>
  <c r="H75" i="50"/>
  <c r="I77" i="50"/>
  <c r="H77" i="50"/>
  <c r="M25" i="50"/>
  <c r="H76" i="49"/>
  <c r="I76" i="49"/>
  <c r="M24" i="49"/>
  <c r="M68" i="48"/>
  <c r="E42" i="48"/>
  <c r="P41" i="48"/>
  <c r="O66" i="48"/>
  <c r="O71" i="48" s="1"/>
  <c r="M43" i="48"/>
  <c r="M24" i="48"/>
  <c r="E24" i="48"/>
  <c r="O68" i="48"/>
  <c r="P67" i="48"/>
  <c r="M68" i="47"/>
  <c r="I72" i="47"/>
  <c r="H72" i="47"/>
  <c r="M43" i="47"/>
  <c r="M43" i="22"/>
  <c r="H74" i="22" s="1"/>
  <c r="L24" i="22"/>
  <c r="M68" i="22"/>
  <c r="I76" i="22" s="1"/>
  <c r="M24" i="22"/>
  <c r="O68" i="22"/>
  <c r="O66" i="22"/>
  <c r="O71" i="22" s="1"/>
  <c r="P41" i="22"/>
  <c r="E42" i="22"/>
  <c r="A15" i="35"/>
  <c r="A15" i="34"/>
  <c r="D13" i="34"/>
  <c r="D20" i="34"/>
  <c r="D12" i="34"/>
  <c r="D16" i="34"/>
  <c r="D15" i="34"/>
  <c r="D19" i="34"/>
  <c r="D18" i="34"/>
  <c r="D14" i="34"/>
  <c r="D11" i="34"/>
  <c r="D17" i="34"/>
  <c r="J56" i="35"/>
  <c r="A43" i="36"/>
  <c r="A32" i="34"/>
  <c r="A38" i="34"/>
  <c r="H21" i="35"/>
  <c r="C58" i="35" s="1"/>
  <c r="H56" i="35"/>
  <c r="F56" i="35" s="1"/>
  <c r="A35" i="35"/>
  <c r="A41" i="35"/>
  <c r="I21" i="35"/>
  <c r="I56" i="35"/>
  <c r="H21" i="34"/>
  <c r="C58" i="34" s="1"/>
  <c r="H56" i="34"/>
  <c r="D49" i="34"/>
  <c r="D40" i="34"/>
  <c r="D32" i="34"/>
  <c r="D24" i="34"/>
  <c r="D47" i="34"/>
  <c r="D39" i="34"/>
  <c r="D31" i="34"/>
  <c r="D52" i="34"/>
  <c r="D43" i="34"/>
  <c r="D35" i="34"/>
  <c r="D27" i="34"/>
  <c r="D51" i="34"/>
  <c r="D42" i="34"/>
  <c r="D34" i="34"/>
  <c r="D26" i="34"/>
  <c r="D55" i="34"/>
  <c r="D38" i="34"/>
  <c r="D54" i="34"/>
  <c r="D37" i="34"/>
  <c r="D50" i="34"/>
  <c r="D33" i="34"/>
  <c r="D46" i="34"/>
  <c r="D30" i="34"/>
  <c r="D45" i="34"/>
  <c r="D29" i="34"/>
  <c r="D44" i="34"/>
  <c r="D28" i="34"/>
  <c r="D41" i="34"/>
  <c r="D25" i="34"/>
  <c r="D53" i="34"/>
  <c r="D36" i="34"/>
  <c r="J21" i="35"/>
  <c r="A26" i="35"/>
  <c r="I21" i="34"/>
  <c r="J21" i="34"/>
  <c r="I56" i="34"/>
  <c r="K21" i="35"/>
  <c r="K56" i="35"/>
  <c r="A30" i="35"/>
  <c r="A37" i="35"/>
  <c r="A43" i="35"/>
  <c r="T14" i="1"/>
  <c r="T18" i="1"/>
  <c r="J56" i="34"/>
  <c r="D20" i="35"/>
  <c r="D12" i="35"/>
  <c r="D19" i="35"/>
  <c r="D11" i="35"/>
  <c r="D15" i="35"/>
  <c r="D14" i="35"/>
  <c r="D18" i="35"/>
  <c r="D17" i="35"/>
  <c r="D16" i="35"/>
  <c r="D13" i="35"/>
  <c r="D47" i="35"/>
  <c r="D39" i="35"/>
  <c r="D31" i="35"/>
  <c r="D55" i="35"/>
  <c r="D46" i="35"/>
  <c r="D38" i="35"/>
  <c r="D30" i="35"/>
  <c r="D51" i="35"/>
  <c r="D42" i="35"/>
  <c r="D34" i="35"/>
  <c r="D26" i="35"/>
  <c r="D50" i="35"/>
  <c r="D41" i="35"/>
  <c r="D33" i="35"/>
  <c r="D25" i="35"/>
  <c r="D45" i="35"/>
  <c r="D29" i="35"/>
  <c r="D44" i="35"/>
  <c r="D28" i="35"/>
  <c r="D40" i="35"/>
  <c r="D24" i="35"/>
  <c r="D54" i="35"/>
  <c r="D37" i="35"/>
  <c r="D53" i="35"/>
  <c r="D36" i="35"/>
  <c r="D52" i="35"/>
  <c r="D35" i="35"/>
  <c r="D49" i="35"/>
  <c r="D32" i="35"/>
  <c r="D43" i="35"/>
  <c r="D27" i="35"/>
  <c r="A36" i="36"/>
  <c r="A41" i="36"/>
  <c r="A31" i="34"/>
  <c r="A28" i="35"/>
  <c r="A34" i="35"/>
  <c r="A38" i="35"/>
  <c r="A42" i="35"/>
  <c r="A39" i="35"/>
  <c r="A40" i="34"/>
  <c r="A29" i="35"/>
  <c r="A35" i="36"/>
  <c r="A40" i="36"/>
  <c r="A30" i="34"/>
  <c r="A35" i="34"/>
  <c r="A39" i="34"/>
  <c r="A43" i="34"/>
  <c r="A27" i="35"/>
  <c r="A29" i="34"/>
  <c r="A34" i="34"/>
  <c r="A39" i="36"/>
  <c r="A28" i="34"/>
  <c r="A25" i="35"/>
  <c r="A32" i="36"/>
  <c r="A27" i="34"/>
  <c r="A32" i="35"/>
  <c r="A36" i="35"/>
  <c r="A40" i="35"/>
  <c r="A34" i="36"/>
  <c r="A38" i="36"/>
  <c r="F21" i="35"/>
  <c r="F21" i="34"/>
  <c r="F56" i="34"/>
  <c r="B56" i="34"/>
  <c r="T17" i="1"/>
  <c r="T16" i="1"/>
  <c r="T10" i="1"/>
  <c r="T11" i="1"/>
  <c r="T15" i="1"/>
  <c r="L19" i="1"/>
  <c r="S19" i="1"/>
  <c r="T13" i="1"/>
  <c r="T12" i="1"/>
  <c r="T9" i="1"/>
  <c r="A12" i="36"/>
  <c r="A13" i="36"/>
  <c r="A15" i="36"/>
  <c r="A16" i="36"/>
  <c r="A17" i="36"/>
  <c r="A18" i="36"/>
  <c r="A19" i="36"/>
  <c r="A20" i="36"/>
  <c r="I74" i="49" l="1"/>
  <c r="I73" i="55"/>
  <c r="J75" i="55" s="1"/>
  <c r="L75" i="55" s="1"/>
  <c r="I77" i="55"/>
  <c r="H77" i="55"/>
  <c r="H75" i="55"/>
  <c r="I75" i="55"/>
  <c r="E44" i="55"/>
  <c r="I77" i="52"/>
  <c r="H77" i="52"/>
  <c r="I77" i="51"/>
  <c r="H77" i="51"/>
  <c r="I73" i="50"/>
  <c r="J75" i="50" s="1"/>
  <c r="L75" i="50" s="1"/>
  <c r="H73" i="50"/>
  <c r="I72" i="49"/>
  <c r="J74" i="49" s="1"/>
  <c r="L74" i="49" s="1"/>
  <c r="H72" i="49"/>
  <c r="I74" i="48"/>
  <c r="H74" i="48"/>
  <c r="I72" i="48"/>
  <c r="J74" i="48" s="1"/>
  <c r="L74" i="48" s="1"/>
  <c r="H72" i="48"/>
  <c r="E43" i="48"/>
  <c r="I76" i="48"/>
  <c r="H76" i="48"/>
  <c r="I74" i="47"/>
  <c r="J74" i="47" s="1"/>
  <c r="L74" i="47" s="1"/>
  <c r="H74" i="47"/>
  <c r="I76" i="47"/>
  <c r="H76" i="47"/>
  <c r="E43" i="22"/>
  <c r="H76" i="22"/>
  <c r="I72" i="22"/>
  <c r="H72" i="22"/>
  <c r="I74" i="22"/>
  <c r="J74" i="22" s="1"/>
  <c r="L74" i="22" s="1"/>
  <c r="P67" i="22"/>
  <c r="C60" i="34"/>
  <c r="I59" i="34" s="1"/>
  <c r="C60" i="35"/>
  <c r="I59" i="35"/>
  <c r="E58" i="35"/>
  <c r="E58" i="34"/>
  <c r="A25" i="36"/>
  <c r="B4" i="1" l="1"/>
  <c r="F39" i="28" l="1"/>
  <c r="F40" i="28"/>
  <c r="H40" i="28" s="1"/>
  <c r="J41" i="28"/>
  <c r="L39" i="28" l="1"/>
  <c r="L41" i="28"/>
  <c r="J40" i="28"/>
  <c r="I40" i="28"/>
  <c r="I41" i="28"/>
  <c r="K39" i="28"/>
  <c r="H41" i="28"/>
  <c r="J39" i="28"/>
  <c r="L40" i="28"/>
  <c r="I39" i="28"/>
  <c r="K40" i="28"/>
  <c r="H39" i="28"/>
  <c r="K41" i="28"/>
  <c r="C19" i="12"/>
  <c r="C18" i="12"/>
  <c r="C22" i="12"/>
  <c r="C23" i="12"/>
  <c r="C24" i="12"/>
  <c r="C25" i="12"/>
  <c r="C26" i="12"/>
  <c r="C27" i="12"/>
  <c r="C28" i="12"/>
  <c r="C29" i="12"/>
  <c r="C30" i="12"/>
  <c r="B22" i="12"/>
  <c r="B23" i="12"/>
  <c r="B30" i="12"/>
  <c r="A24" i="35" l="1"/>
  <c r="A24" i="34"/>
  <c r="B21" i="12"/>
  <c r="B27" i="12"/>
  <c r="A29" i="36"/>
  <c r="B26" i="12"/>
  <c r="A28" i="36"/>
  <c r="B25" i="12"/>
  <c r="A27" i="36"/>
  <c r="B24" i="12"/>
  <c r="A26" i="36"/>
  <c r="B29" i="12"/>
  <c r="A31" i="36"/>
  <c r="B28" i="12"/>
  <c r="A30" i="36"/>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G24" i="38"/>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56" i="36"/>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E31" i="36"/>
  <c r="E30" i="36"/>
  <c r="E29" i="36"/>
  <c r="E28" i="36"/>
  <c r="E27" i="36"/>
  <c r="E26" i="36"/>
  <c r="E25" i="36"/>
  <c r="K24" i="36"/>
  <c r="J24" i="36"/>
  <c r="J56" i="36" s="1"/>
  <c r="I24" i="36"/>
  <c r="H24" i="36"/>
  <c r="G24" i="36"/>
  <c r="E24" i="36"/>
  <c r="C21" i="36"/>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H21" i="36" s="1"/>
  <c r="G11" i="36"/>
  <c r="E11" i="36"/>
  <c r="B2" i="36"/>
  <c r="A1" i="36"/>
  <c r="I21" i="36" l="1"/>
  <c r="C58" i="36" s="1"/>
  <c r="I21" i="37"/>
  <c r="D19" i="36"/>
  <c r="D11" i="36"/>
  <c r="D18" i="36"/>
  <c r="D14" i="36"/>
  <c r="D13" i="36"/>
  <c r="D17" i="36"/>
  <c r="D16" i="36"/>
  <c r="D12" i="36"/>
  <c r="D20" i="36"/>
  <c r="D15" i="36"/>
  <c r="B21" i="36"/>
  <c r="D55" i="36"/>
  <c r="D46" i="36"/>
  <c r="D38" i="36"/>
  <c r="D30" i="36"/>
  <c r="D54" i="36"/>
  <c r="D45" i="36"/>
  <c r="D37" i="36"/>
  <c r="D29" i="36"/>
  <c r="D50" i="36"/>
  <c r="D41" i="36"/>
  <c r="D33" i="36"/>
  <c r="D25" i="36"/>
  <c r="D49" i="36"/>
  <c r="D40" i="36"/>
  <c r="D32" i="36"/>
  <c r="D24" i="36"/>
  <c r="D53" i="36"/>
  <c r="D36" i="36"/>
  <c r="D52" i="36"/>
  <c r="D35" i="36"/>
  <c r="D47" i="36"/>
  <c r="D31" i="36"/>
  <c r="D44" i="36"/>
  <c r="D28" i="36"/>
  <c r="D43" i="36"/>
  <c r="D27" i="36"/>
  <c r="D42" i="36"/>
  <c r="D26" i="36"/>
  <c r="D39" i="36"/>
  <c r="D51" i="36"/>
  <c r="D34" i="36"/>
  <c r="B56" i="36"/>
  <c r="J40" i="37"/>
  <c r="I40" i="38"/>
  <c r="K56" i="36"/>
  <c r="F56" i="36" s="1"/>
  <c r="J21" i="38"/>
  <c r="E21" i="38" s="1"/>
  <c r="K21" i="36"/>
  <c r="G21" i="38"/>
  <c r="I21" i="38"/>
  <c r="G40" i="38"/>
  <c r="E40" i="38" s="1"/>
  <c r="H56" i="36"/>
  <c r="H21" i="38"/>
  <c r="H40" i="38"/>
  <c r="C44" i="38" s="1"/>
  <c r="J21" i="37"/>
  <c r="C42" i="37" s="1"/>
  <c r="I56" i="36"/>
  <c r="J21" i="36"/>
  <c r="F21" i="36" s="1"/>
  <c r="B21" i="38"/>
  <c r="B40" i="38"/>
  <c r="E40" i="37"/>
  <c r="C44" i="37"/>
  <c r="B40" i="37"/>
  <c r="E21" i="37" l="1"/>
  <c r="C42" i="38"/>
  <c r="C60" i="36"/>
  <c r="I59" i="36" s="1"/>
  <c r="H43" i="37"/>
  <c r="D42" i="37"/>
  <c r="E58" i="36"/>
  <c r="B20" i="12"/>
  <c r="B18" i="12"/>
  <c r="B17" i="12"/>
  <c r="B16" i="12"/>
  <c r="B15" i="12"/>
  <c r="A11" i="34" l="1"/>
  <c r="A11" i="35"/>
  <c r="A14" i="34"/>
  <c r="A14" i="35"/>
  <c r="H43" i="38"/>
  <c r="D42" i="38"/>
  <c r="B19" i="12"/>
  <c r="A14" i="36"/>
  <c r="A13" i="37"/>
  <c r="A13" i="38"/>
  <c r="A14" i="37"/>
  <c r="A14" i="38"/>
  <c r="A15" i="37"/>
  <c r="A15" i="38"/>
  <c r="A16" i="38"/>
  <c r="A16" i="37"/>
  <c r="A17" i="38"/>
  <c r="A17" i="37"/>
  <c r="A11" i="38"/>
  <c r="A11" i="36"/>
  <c r="A11" i="37"/>
  <c r="A12" i="37"/>
  <c r="A12" i="38"/>
  <c r="R34" i="39"/>
  <c r="K34" i="39"/>
  <c r="S34" i="39" s="1"/>
  <c r="R33" i="39"/>
  <c r="K33" i="39"/>
  <c r="S33" i="39" s="1"/>
  <c r="R32" i="39"/>
  <c r="K32" i="39"/>
  <c r="R31" i="39"/>
  <c r="K31" i="39"/>
  <c r="S31" i="39" s="1"/>
  <c r="R30" i="39"/>
  <c r="K30" i="39"/>
  <c r="S30" i="39" s="1"/>
  <c r="R29" i="39"/>
  <c r="K29" i="39"/>
  <c r="S29" i="39" s="1"/>
  <c r="R28" i="39"/>
  <c r="K28" i="39"/>
  <c r="R27" i="39"/>
  <c r="K27" i="39"/>
  <c r="S27" i="39" s="1"/>
  <c r="R26" i="39"/>
  <c r="K26" i="39"/>
  <c r="S26" i="39" s="1"/>
  <c r="R25" i="39"/>
  <c r="K25" i="39"/>
  <c r="S25" i="39" s="1"/>
  <c r="R24" i="39"/>
  <c r="K24" i="39"/>
  <c r="R23" i="39"/>
  <c r="K23" i="39"/>
  <c r="S23" i="39" s="1"/>
  <c r="R22" i="39"/>
  <c r="K22" i="39"/>
  <c r="S22" i="39" s="1"/>
  <c r="R21" i="39"/>
  <c r="K21" i="39"/>
  <c r="S21" i="39" s="1"/>
  <c r="R20" i="39"/>
  <c r="K20" i="39"/>
  <c r="R19" i="39"/>
  <c r="K19" i="39"/>
  <c r="S19" i="39" s="1"/>
  <c r="R18" i="39"/>
  <c r="K18" i="39"/>
  <c r="S18" i="39" s="1"/>
  <c r="R17" i="39"/>
  <c r="K17" i="39"/>
  <c r="S17" i="39" s="1"/>
  <c r="R16" i="39"/>
  <c r="K16" i="39"/>
  <c r="R15" i="39"/>
  <c r="K15" i="39"/>
  <c r="S15" i="39" s="1"/>
  <c r="R14" i="39"/>
  <c r="K14" i="39"/>
  <c r="S14" i="39" s="1"/>
  <c r="R13" i="39"/>
  <c r="K13" i="39"/>
  <c r="S13" i="39" s="1"/>
  <c r="R12" i="39"/>
  <c r="K12" i="39"/>
  <c r="R11" i="39"/>
  <c r="K11" i="39"/>
  <c r="S11" i="39" s="1"/>
  <c r="S12" i="39" l="1"/>
  <c r="S16" i="39"/>
  <c r="S20" i="39"/>
  <c r="S24" i="39"/>
  <c r="S28" i="39"/>
  <c r="S32" i="39"/>
  <c r="A26" i="37"/>
  <c r="A26" i="38"/>
  <c r="A31" i="38"/>
  <c r="A31" i="37"/>
  <c r="A29" i="37"/>
  <c r="A29" i="38"/>
  <c r="A28" i="38"/>
  <c r="A28" i="37"/>
  <c r="A30" i="38"/>
  <c r="A30" i="37"/>
  <c r="A27" i="37"/>
  <c r="A27" i="38"/>
  <c r="A25" i="38"/>
  <c r="A25" i="37"/>
  <c r="A24" i="37"/>
  <c r="A24" i="38"/>
  <c r="A24" i="36"/>
  <c r="R35" i="39"/>
  <c r="K35" i="39"/>
  <c r="S35" i="39" l="1"/>
  <c r="D44" i="28" l="1"/>
  <c r="E22" i="28" l="1"/>
  <c r="E16" i="28"/>
  <c r="E31" i="28"/>
  <c r="E32" i="28"/>
  <c r="E33" i="28"/>
  <c r="E38" i="28"/>
  <c r="E20" i="28"/>
  <c r="E21" i="28"/>
  <c r="E34" i="28"/>
  <c r="E35" i="28"/>
  <c r="E17" i="28"/>
  <c r="E36" i="28"/>
  <c r="E18" i="28"/>
  <c r="E37" i="28"/>
  <c r="E19" i="28"/>
  <c r="E39" i="28"/>
  <c r="E40" i="28"/>
  <c r="E41" i="28"/>
  <c r="J2" i="30"/>
  <c r="I2" i="30"/>
  <c r="H2" i="30"/>
  <c r="G2" i="30"/>
  <c r="F2" i="30"/>
  <c r="E2" i="30"/>
  <c r="J1" i="30"/>
  <c r="I1" i="30"/>
  <c r="H1" i="30"/>
  <c r="G1" i="30"/>
  <c r="F1" i="30"/>
  <c r="E26" i="28" l="1"/>
  <c r="E43" i="28"/>
  <c r="E1" i="30"/>
  <c r="D1" i="30"/>
  <c r="C1" i="30"/>
  <c r="B1" i="30"/>
  <c r="A1" i="30"/>
  <c r="D2" i="30"/>
  <c r="C2" i="30"/>
  <c r="B2" i="30"/>
  <c r="C21" i="12"/>
  <c r="C20" i="12"/>
  <c r="C15" i="12"/>
  <c r="C16" i="12"/>
  <c r="C17" i="12"/>
  <c r="C14" i="12"/>
  <c r="B14" i="12"/>
  <c r="E44" i="28" l="1"/>
  <c r="F67" i="28"/>
  <c r="F66" i="28"/>
  <c r="F65" i="28"/>
  <c r="F64" i="28"/>
  <c r="F63" i="28"/>
  <c r="F62" i="28"/>
  <c r="F61" i="28"/>
  <c r="F60" i="28"/>
  <c r="F59" i="28"/>
  <c r="F58" i="28"/>
  <c r="F57" i="28"/>
  <c r="F56" i="28"/>
  <c r="F55" i="28"/>
  <c r="F54" i="28"/>
  <c r="F53" i="28"/>
  <c r="F52" i="28"/>
  <c r="F51" i="28"/>
  <c r="F50" i="28"/>
  <c r="F49" i="28"/>
  <c r="F38" i="28"/>
  <c r="H38" i="28" s="1"/>
  <c r="F37" i="28"/>
  <c r="J37" i="28" s="1"/>
  <c r="F36" i="28"/>
  <c r="L36" i="28" s="1"/>
  <c r="F35" i="28"/>
  <c r="H35" i="28" s="1"/>
  <c r="F34" i="28"/>
  <c r="J34" i="28" s="1"/>
  <c r="F33" i="28"/>
  <c r="L33" i="28" s="1"/>
  <c r="F32" i="28"/>
  <c r="J32" i="28" s="1"/>
  <c r="F31" i="28"/>
  <c r="J31" i="28" s="1"/>
  <c r="M28" i="28"/>
  <c r="M46" i="28" s="1"/>
  <c r="G28" i="28"/>
  <c r="F28" i="28"/>
  <c r="E28" i="28"/>
  <c r="D28" i="28"/>
  <c r="F24" i="28"/>
  <c r="K24" i="28" s="1"/>
  <c r="F23" i="28"/>
  <c r="J23" i="28" s="1"/>
  <c r="F22" i="28"/>
  <c r="I22" i="28" s="1"/>
  <c r="F21" i="28"/>
  <c r="L21" i="28" s="1"/>
  <c r="O20" i="28"/>
  <c r="F20" i="28"/>
  <c r="L20" i="28" s="1"/>
  <c r="F19" i="28"/>
  <c r="H19" i="28" s="1"/>
  <c r="F18" i="28"/>
  <c r="H18" i="28" s="1"/>
  <c r="O17" i="28"/>
  <c r="F17" i="28"/>
  <c r="L17" i="28" s="1"/>
  <c r="F16" i="28"/>
  <c r="H16" i="28" s="1"/>
  <c r="L54" i="28" l="1"/>
  <c r="H54" i="28"/>
  <c r="I54" i="28"/>
  <c r="J54" i="28"/>
  <c r="K54" i="28"/>
  <c r="J49" i="28"/>
  <c r="H49" i="28"/>
  <c r="L49" i="28"/>
  <c r="K49" i="28"/>
  <c r="I49" i="28"/>
  <c r="H50" i="28"/>
  <c r="J50" i="28"/>
  <c r="K50" i="28"/>
  <c r="L50" i="28"/>
  <c r="I50" i="28"/>
  <c r="H51" i="28"/>
  <c r="I51" i="28"/>
  <c r="J51" i="28"/>
  <c r="K51" i="28"/>
  <c r="L51" i="28"/>
  <c r="I55" i="28"/>
  <c r="J55" i="28"/>
  <c r="K55" i="28"/>
  <c r="L55" i="28"/>
  <c r="H55" i="28"/>
  <c r="J52" i="28"/>
  <c r="L52" i="28"/>
  <c r="H52" i="28"/>
  <c r="I52" i="28"/>
  <c r="K52" i="28"/>
  <c r="H53" i="28"/>
  <c r="I53" i="28"/>
  <c r="J53" i="28"/>
  <c r="K53" i="28"/>
  <c r="L53" i="28"/>
  <c r="K56" i="28"/>
  <c r="H56" i="28"/>
  <c r="L56" i="28"/>
  <c r="I56" i="28"/>
  <c r="J56" i="28"/>
  <c r="K64" i="28"/>
  <c r="H64" i="28"/>
  <c r="L64" i="28"/>
  <c r="J64" i="28"/>
  <c r="I64" i="28"/>
  <c r="K65" i="28"/>
  <c r="L65" i="28"/>
  <c r="H65" i="28"/>
  <c r="J65" i="28"/>
  <c r="I65" i="28"/>
  <c r="K60" i="28"/>
  <c r="L60" i="28"/>
  <c r="H60" i="28"/>
  <c r="I60" i="28"/>
  <c r="J60" i="28"/>
  <c r="K62" i="28"/>
  <c r="L62" i="28"/>
  <c r="H62" i="28"/>
  <c r="I62" i="28"/>
  <c r="J62" i="28"/>
  <c r="J57" i="28"/>
  <c r="K57" i="28"/>
  <c r="H57" i="28"/>
  <c r="I57" i="28"/>
  <c r="L57" i="28"/>
  <c r="I58" i="28"/>
  <c r="J58" i="28"/>
  <c r="K58" i="28"/>
  <c r="L58" i="28"/>
  <c r="H58" i="28"/>
  <c r="I66" i="28"/>
  <c r="J66" i="28"/>
  <c r="K66" i="28"/>
  <c r="L66" i="28"/>
  <c r="H66" i="28"/>
  <c r="J61" i="28"/>
  <c r="K61" i="28"/>
  <c r="L61" i="28"/>
  <c r="H61" i="28"/>
  <c r="I61" i="28"/>
  <c r="H63" i="28"/>
  <c r="I63" i="28"/>
  <c r="L63" i="28"/>
  <c r="J63" i="28"/>
  <c r="K63" i="28"/>
  <c r="L59" i="28"/>
  <c r="J59" i="28"/>
  <c r="K59" i="28"/>
  <c r="H59" i="28"/>
  <c r="I59" i="28"/>
  <c r="L67" i="28"/>
  <c r="H67" i="28"/>
  <c r="K67" i="28"/>
  <c r="I67" i="28"/>
  <c r="J67" i="28"/>
  <c r="I33" i="28"/>
  <c r="J33" i="28"/>
  <c r="K33" i="28"/>
  <c r="H31" i="28"/>
  <c r="L32" i="28"/>
  <c r="J17" i="28"/>
  <c r="J36" i="28"/>
  <c r="J18" i="28"/>
  <c r="J20" i="28"/>
  <c r="H23" i="28"/>
  <c r="K23" i="28"/>
  <c r="L23" i="28"/>
  <c r="I36" i="28"/>
  <c r="H34" i="28"/>
  <c r="K36" i="28"/>
  <c r="J35" i="28"/>
  <c r="H37" i="28"/>
  <c r="J38" i="28"/>
  <c r="H32" i="28"/>
  <c r="K32" i="28"/>
  <c r="I32" i="28"/>
  <c r="I16" i="28"/>
  <c r="J16" i="28"/>
  <c r="K16" i="28"/>
  <c r="I21" i="28"/>
  <c r="J22" i="28"/>
  <c r="I24" i="28"/>
  <c r="H20" i="28"/>
  <c r="J21" i="28"/>
  <c r="K22" i="28"/>
  <c r="J24" i="28"/>
  <c r="I20" i="28"/>
  <c r="K21" i="28"/>
  <c r="L24" i="28"/>
  <c r="H21" i="28"/>
  <c r="K20" i="28"/>
  <c r="I23" i="28"/>
  <c r="L22" i="28"/>
  <c r="I31" i="28"/>
  <c r="I37" i="28"/>
  <c r="L16" i="28"/>
  <c r="H17" i="28"/>
  <c r="I19" i="28"/>
  <c r="I17" i="28"/>
  <c r="I18" i="28"/>
  <c r="J19" i="28"/>
  <c r="H24" i="28"/>
  <c r="K31" i="28"/>
  <c r="K34" i="28"/>
  <c r="I35" i="28"/>
  <c r="K37" i="28"/>
  <c r="I38" i="28"/>
  <c r="K19" i="28"/>
  <c r="L37" i="28"/>
  <c r="K18" i="28"/>
  <c r="H22" i="28"/>
  <c r="K38" i="28"/>
  <c r="D68" i="28"/>
  <c r="L31" i="28"/>
  <c r="L34" i="28"/>
  <c r="K17" i="28"/>
  <c r="L19" i="28"/>
  <c r="K35" i="28"/>
  <c r="L18" i="28"/>
  <c r="H33" i="28"/>
  <c r="L35" i="28"/>
  <c r="H36" i="28"/>
  <c r="L38" i="28"/>
  <c r="I34" i="28"/>
  <c r="L44" i="28" l="1"/>
  <c r="J44" i="28"/>
  <c r="K44" i="28"/>
  <c r="I44" i="28"/>
  <c r="L26" i="28"/>
  <c r="K26" i="28"/>
  <c r="J26" i="28"/>
  <c r="I26" i="28"/>
  <c r="K69" i="28"/>
  <c r="J69" i="28"/>
  <c r="I69" i="28"/>
  <c r="M44" i="28" l="1"/>
  <c r="M26" i="28"/>
  <c r="H75" i="28" l="1"/>
  <c r="I75" i="28"/>
  <c r="H73" i="28"/>
  <c r="I73" i="28"/>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AF35" i="19"/>
  <c r="X30" i="19"/>
  <c r="J69" i="19" s="1"/>
  <c r="J51" i="21"/>
  <c r="J99" i="21"/>
  <c r="J57" i="21"/>
  <c r="J51" i="19"/>
  <c r="J99" i="19"/>
  <c r="J39" i="19"/>
  <c r="J75" i="19" l="1"/>
  <c r="J99" i="20"/>
  <c r="J75" i="21"/>
  <c r="J69" i="20"/>
  <c r="J57" i="20"/>
  <c r="J39" i="20"/>
  <c r="J81" i="20"/>
  <c r="J45" i="19"/>
  <c r="J63" i="20"/>
  <c r="J105" i="20"/>
  <c r="J45" i="20"/>
  <c r="J75" i="20"/>
  <c r="J51" i="20"/>
  <c r="J63" i="19"/>
  <c r="J87" i="20"/>
  <c r="J81" i="21"/>
  <c r="J81" i="19"/>
  <c r="J87" i="19"/>
  <c r="J57" i="19"/>
  <c r="J105" i="19"/>
  <c r="J69" i="21"/>
  <c r="J39" i="21"/>
  <c r="J87" i="21"/>
  <c r="J105" i="21"/>
  <c r="J45" i="21"/>
  <c r="J93" i="21"/>
  <c r="A2" i="30" l="1"/>
  <c r="E58" i="28" l="1"/>
  <c r="E59" i="28" l="1"/>
  <c r="E61" i="28"/>
  <c r="E64" i="28"/>
  <c r="E23" i="28"/>
  <c r="E69" i="28"/>
  <c r="E60" i="28"/>
  <c r="E66" i="28"/>
  <c r="E65" i="28"/>
  <c r="E67" i="28"/>
  <c r="E62" i="28"/>
  <c r="E63" i="28"/>
  <c r="E24" i="28"/>
  <c r="L69" i="28"/>
  <c r="M69" i="28" s="1"/>
  <c r="H77" i="28" s="1"/>
  <c r="I77" i="28" l="1"/>
  <c r="J75" i="28" s="1"/>
  <c r="L75" i="28" s="1"/>
  <c r="P67" i="28"/>
  <c r="O68" i="28"/>
  <c r="P42" i="28"/>
  <c r="O69" i="28"/>
  <c r="P20" i="28"/>
  <c r="O67" i="28"/>
  <c r="O72" i="28" l="1"/>
  <c r="P68" i="28"/>
  <c r="T47" i="1"/>
  <c r="T35" i="1"/>
  <c r="T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180D448E-D35F-4B60-9102-1823156A6816}">
      <text>
        <r>
          <rPr>
            <sz val="9"/>
            <color indexed="81"/>
            <rFont val="Tahoma"/>
            <family val="2"/>
          </rPr>
          <t xml:space="preserve">
Su questa scheda i collegamenti si devono fare manuali, perché i valori attesi possono sempre cambiare in base al CDR coinvolto</t>
        </r>
      </text>
    </comment>
    <comment ref="B42" authorId="1" shapeId="0" xr:uid="{F76D362E-7136-4152-A90C-E88D63BB015D}">
      <text>
        <r>
          <rPr>
            <b/>
            <sz val="9"/>
            <color indexed="81"/>
            <rFont val="Tahoma"/>
            <charset val="1"/>
          </rPr>
          <t>deidda:</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AB3CEB47-3CA7-4AEC-9032-CFA421C75151}">
      <text>
        <r>
          <rPr>
            <sz val="9"/>
            <color indexed="81"/>
            <rFont val="Tahoma"/>
            <family val="2"/>
          </rPr>
          <t xml:space="preserve">
Su questa scheda i collegamenti si devono fare manuali, perché i valori attesi possono sempre cambiare in base al CDR coinvolto</t>
        </r>
      </text>
    </comment>
    <comment ref="B42" authorId="1" shapeId="0" xr:uid="{9A3217DE-9B39-4304-ABA6-CBADE3B4EDAD}">
      <text>
        <r>
          <rPr>
            <b/>
            <sz val="9"/>
            <color indexed="81"/>
            <rFont val="Tahoma"/>
            <charset val="1"/>
          </rPr>
          <t>deidda:</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E1783DF8-F786-4FD6-B42C-EF04EA00B874}">
      <text>
        <r>
          <rPr>
            <sz val="9"/>
            <color indexed="81"/>
            <rFont val="Tahoma"/>
            <family val="2"/>
          </rPr>
          <t xml:space="preserve">
Su questa scheda i collegamenti si devono fare manuali, perché i valori attesi possono sempre cambiare in base al CDR coinvolto</t>
        </r>
      </text>
    </comment>
    <comment ref="B42" authorId="1" shapeId="0" xr:uid="{7C80B41D-097F-4AC7-95D5-41D9D44ABD0A}">
      <text>
        <r>
          <rPr>
            <b/>
            <sz val="9"/>
            <color indexed="81"/>
            <rFont val="Tahoma"/>
            <charset val="1"/>
          </rPr>
          <t>deidda:</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D62EED55-B6A6-4E39-A8B7-938DF6303917}">
      <text>
        <r>
          <rPr>
            <sz val="9"/>
            <color indexed="81"/>
            <rFont val="Tahoma"/>
            <family val="2"/>
          </rPr>
          <t xml:space="preserve">
Su questa scheda i collegamenti si devono fare manuali, perché i valori attesi possono sempre cambiare in base al CDR coinvolto</t>
        </r>
      </text>
    </comment>
    <comment ref="B42" authorId="1" shapeId="0" xr:uid="{358A74ED-CE4A-4264-AF4A-191009C54768}">
      <text>
        <r>
          <rPr>
            <b/>
            <sz val="9"/>
            <color indexed="81"/>
            <rFont val="Tahoma"/>
            <charset val="1"/>
          </rPr>
          <t>deidda:</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89BE196A-0C9C-40AC-8347-B6C6FABA28DB}">
      <text>
        <r>
          <rPr>
            <sz val="9"/>
            <color indexed="81"/>
            <rFont val="Tahoma"/>
            <family val="2"/>
          </rPr>
          <t xml:space="preserve">
Su questa scheda i collegamenti si devono fare manuali, perché i valori attesi possono sempre cambiare in base al CDR coinvolto</t>
        </r>
      </text>
    </comment>
    <comment ref="B42" authorId="1" shapeId="0" xr:uid="{62750C19-3EE9-4CFE-8BC4-8C2A9BD5EAA9}">
      <text>
        <r>
          <rPr>
            <b/>
            <sz val="9"/>
            <color indexed="81"/>
            <rFont val="Tahoma"/>
            <charset val="1"/>
          </rPr>
          <t>deidda:</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42" authorId="1" shapeId="0" xr:uid="{5613E126-1223-483B-8B83-7D7AF496ABCF}">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42446350-2A3F-4AD0-9FBD-3C77D83FDFEF}">
      <text>
        <r>
          <rPr>
            <sz val="9"/>
            <color indexed="81"/>
            <rFont val="Tahoma"/>
            <family val="2"/>
          </rPr>
          <t xml:space="preserve">
Su questa scheda i collegamenti si devono fare manuali, perché i valori attesi possono sempre cambiare in base al CDR coinvolto</t>
        </r>
      </text>
    </comment>
    <comment ref="B41" authorId="1" shapeId="0" xr:uid="{5612BC45-7DEA-478B-ABE5-FE70E6550890}">
      <text>
        <r>
          <rPr>
            <b/>
            <sz val="9"/>
            <color indexed="81"/>
            <rFont val="Tahoma"/>
            <charset val="1"/>
          </rPr>
          <t>deidda:</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6052C7C8-2102-455F-9DC9-BB78A2535994}">
      <text>
        <r>
          <rPr>
            <sz val="9"/>
            <color indexed="81"/>
            <rFont val="Tahoma"/>
            <family val="2"/>
          </rPr>
          <t xml:space="preserve">
Su questa scheda i collegamenti si devono fare manuali, perché i valori attesi possono sempre cambiare in base al CDR coinvolto</t>
        </r>
      </text>
    </comment>
    <comment ref="B41" authorId="1" shapeId="0" xr:uid="{C40A77ED-5056-4F8C-B7E7-C3BA62EDDD1B}">
      <text>
        <r>
          <rPr>
            <b/>
            <sz val="9"/>
            <color indexed="81"/>
            <rFont val="Tahoma"/>
            <charset val="1"/>
          </rPr>
          <t>deidda:</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CB5104B0-B36D-463E-B898-DA8C54AECA19}">
      <text>
        <r>
          <rPr>
            <sz val="9"/>
            <color indexed="81"/>
            <rFont val="Tahoma"/>
            <family val="2"/>
          </rPr>
          <t xml:space="preserve">
Su questa scheda i collegamenti si devono fare manuali, perché i valori attesi possono sempre cambiare in base al CDR coinvolto</t>
        </r>
      </text>
    </comment>
    <comment ref="B41" authorId="1" shapeId="0" xr:uid="{5F368635-94E9-482B-B188-0BEF97DC30AA}">
      <text>
        <r>
          <rPr>
            <b/>
            <sz val="9"/>
            <color indexed="81"/>
            <rFont val="Tahoma"/>
            <charset val="1"/>
          </rPr>
          <t>deidda:</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99EB5FD2-9501-492F-97BB-306619D360B6}">
      <text>
        <r>
          <rPr>
            <sz val="9"/>
            <color indexed="81"/>
            <rFont val="Tahoma"/>
            <family val="2"/>
          </rPr>
          <t xml:space="preserve">
Su questa scheda i collegamenti si devono fare manuali, perché i valori attesi possono sempre cambiare in base al CDR coinvolto</t>
        </r>
      </text>
    </comment>
    <comment ref="B41" authorId="1" shapeId="0" xr:uid="{469F235A-AEF1-4EA4-BD19-DE5CC2B93A4B}">
      <text>
        <r>
          <rPr>
            <b/>
            <sz val="9"/>
            <color indexed="81"/>
            <rFont val="Tahoma"/>
            <charset val="1"/>
          </rPr>
          <t>deidda:</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0" authorId="0" shapeId="0" xr:uid="{22CE325E-AE7C-4403-AC68-05B3F92B4BBE}">
      <text>
        <r>
          <rPr>
            <sz val="9"/>
            <color indexed="81"/>
            <rFont val="Tahoma"/>
            <family val="2"/>
          </rPr>
          <t xml:space="preserve">
Su questa scheda i collegamenti si devono fare manuali, perché i valori attesi possono sempre cambiare in base al CDR coinvolto</t>
        </r>
      </text>
    </comment>
    <comment ref="B42" authorId="1" shapeId="0" xr:uid="{05EBEAEE-CF29-46A4-B07F-9A7D9CC0ED28}">
      <text>
        <r>
          <rPr>
            <b/>
            <sz val="9"/>
            <color indexed="81"/>
            <rFont val="Tahoma"/>
            <charset val="1"/>
          </rPr>
          <t>deidda:</t>
        </r>
        <r>
          <rPr>
            <sz val="9"/>
            <color indexed="81"/>
            <rFont val="Tahoma"/>
            <charset val="1"/>
          </rPr>
          <t xml:space="preserve">
</t>
        </r>
      </text>
    </comment>
  </commentList>
</comments>
</file>

<file path=xl/sharedStrings.xml><?xml version="1.0" encoding="utf-8"?>
<sst xmlns="http://schemas.openxmlformats.org/spreadsheetml/2006/main" count="3198" uniqueCount="616">
  <si>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</si>
  <si>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</si>
  <si>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</si>
  <si>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</si>
  <si>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</si>
  <si>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</si>
  <si>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</si>
  <si>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</si>
  <si>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</si>
  <si>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</si>
  <si>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</si>
  <si>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</si>
  <si>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</si>
  <si>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</si>
  <si>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</si>
  <si>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</si>
  <si>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</si>
  <si>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</si>
  <si>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</si>
  <si>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</si>
  <si>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</si>
  <si>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</si>
  <si>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</si>
  <si>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</si>
  <si>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</si>
  <si>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</si>
  <si>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</si>
  <si>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</si>
  <si>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</si>
  <si>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</si>
  <si>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</si>
  <si>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</si>
  <si>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</si>
  <si>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</si>
  <si>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</si>
  <si>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</si>
  <si>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</si>
  <si>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</si>
  <si>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</si>
  <si>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</si>
  <si>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</si>
  <si>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</si>
  <si>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</si>
  <si>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</si>
  <si>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</si>
  <si>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</si>
  <si>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</si>
  <si>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</si>
  <si>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</si>
  <si>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</si>
  <si>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</si>
  <si>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</si>
  <si>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</si>
  <si>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</si>
  <si>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</si>
  <si>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</si>
  <si>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</si>
  <si>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</si>
  <si>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</si>
  <si>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</si>
  <si>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</si>
  <si>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</si>
  <si>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</si>
  <si>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</si>
  <si>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</si>
  <si>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</si>
  <si>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</si>
  <si>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</si>
  <si>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</si>
  <si>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</si>
  <si>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</si>
  <si>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</si>
  <si>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</si>
  <si>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</si>
  <si>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</si>
  <si>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</si>
  <si>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</si>
  <si>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</si>
  <si>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</si>
  <si>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</si>
  <si>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</si>
  <si>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</si>
  <si>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</si>
  <si>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</si>
  <si>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</si>
  <si>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</si>
  <si>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</si>
  <si>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</si>
  <si>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</si>
  <si>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</si>
  <si>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</si>
  <si>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</si>
  <si>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</si>
  <si>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</si>
  <si>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</si>
  <si>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</si>
  <si>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</si>
  <si>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</si>
  <si>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</si>
  <si>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</si>
  <si>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</si>
  <si>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</si>
  <si>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</si>
  <si>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</si>
  <si>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</si>
  <si>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</si>
  <si>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</si>
  <si>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</si>
  <si>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</si>
  <si>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</si>
  <si>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</si>
  <si>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</si>
  <si>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</si>
  <si>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</si>
  <si>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</si>
  <si>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</si>
  <si>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</si>
  <si>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</si>
  <si>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</si>
  <si>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</si>
  <si>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</si>
  <si>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</si>
  <si>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</si>
  <si>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</si>
  <si>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</si>
  <si>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</si>
  <si>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</si>
  <si>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</si>
  <si>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</si>
  <si>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</si>
  <si>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</si>
  <si>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</si>
  <si>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</si>
  <si>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</si>
  <si>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</si>
  <si>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</si>
  <si>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</si>
  <si>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</si>
  <si>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</si>
  <si>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</si>
  <si>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</si>
  <si>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</si>
  <si>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</si>
  <si>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</si>
  <si>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</si>
  <si>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</si>
  <si>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</si>
  <si>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</si>
  <si>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</si>
  <si>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</si>
  <si>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</si>
  <si>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</si>
  <si>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</si>
  <si>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</si>
  <si>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</si>
  <si>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</si>
  <si>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</si>
  <si>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</si>
  <si>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</si>
  <si>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</si>
  <si>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</si>
  <si>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</si>
  <si>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</si>
  <si>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</si>
  <si>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</si>
  <si>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</si>
  <si>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</si>
  <si>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</si>
  <si>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</si>
  <si>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</si>
  <si>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</si>
  <si>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</si>
  <si>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</si>
  <si>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</si>
  <si>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</si>
  <si>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</si>
  <si>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</si>
  <si>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</si>
  <si>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</si>
  <si>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</si>
  <si>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</si>
  <si>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</si>
  <si>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</si>
  <si>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</si>
  <si>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</si>
  <si>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</si>
  <si>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</si>
  <si>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</si>
  <si>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</si>
  <si>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</si>
  <si>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</si>
  <si>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</si>
  <si>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</si>
  <si>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</si>
  <si>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</si>
  <si>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</si>
  <si>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</si>
  <si>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</si>
  <si>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</si>
  <si>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</si>
  <si>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</si>
  <si>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</si>
  <si>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</si>
  <si>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</si>
  <si>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</si>
  <si>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</si>
  <si>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</si>
  <si>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</si>
  <si>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</si>
  <si>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</si>
  <si>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</si>
  <si>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</si>
  <si>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</si>
  <si>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</si>
  <si>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</si>
  <si>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</si>
  <si>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</si>
  <si>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</si>
  <si>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</si>
  <si>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</si>
  <si>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</si>
  <si>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</si>
  <si>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</si>
  <si>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</si>
  <si>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</si>
  <si>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</si>
  <si>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</si>
  <si>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</si>
  <si>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</si>
  <si>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</si>
  <si>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</si>
  <si>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</si>
  <si>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</si>
  <si>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</si>
  <si>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</si>
  <si>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</si>
  <si>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</si>
  <si>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</si>
  <si>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</si>
  <si>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</si>
  <si>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</si>
  <si>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</si>
  <si>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</si>
  <si>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</si>
  <si>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</si>
  <si>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</si>
  <si>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</si>
  <si>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</si>
  <si>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</si>
  <si>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</si>
  <si>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</si>
  <si>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</si>
  <si>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</si>
  <si>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</si>
  <si>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</si>
  <si>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</si>
  <si>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</si>
  <si>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</si>
  <si>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</si>
  <si>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</si>
  <si>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</si>
  <si>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</si>
  <si>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</si>
  <si>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</si>
  <si>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</si>
  <si>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</si>
  <si>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</si>
  <si>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</si>
  <si>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</si>
  <si>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</si>
  <si>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</si>
  <si>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</si>
  <si>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</si>
  <si>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</si>
  <si>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</si>
  <si>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</si>
  <si>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</si>
  <si>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</si>
  <si>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</si>
  <si>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</si>
  <si>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</si>
  <si>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</si>
  <si>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</si>
  <si>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</si>
  <si>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</si>
  <si>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</si>
  <si>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</si>
  <si>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</si>
  <si>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</si>
  <si>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</si>
  <si>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</si>
  <si>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</si>
  <si>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</si>
  <si>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</si>
  <si>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</si>
  <si>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</si>
  <si>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</si>
  <si>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</si>
  <si>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</si>
  <si>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</si>
  <si>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</si>
  <si>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</si>
  <si>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</si>
  <si>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</si>
  <si>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</si>
  <si>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</si>
  <si>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</si>
  <si>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</si>
  <si>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</si>
  <si>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</si>
  <si>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</si>
  <si>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</si>
  <si>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</si>
  <si>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</si>
  <si>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</si>
  <si>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</si>
  <si>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</si>
  <si>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</si>
  <si>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</si>
  <si>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</si>
  <si>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</si>
  <si>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</si>
  <si>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</si>
  <si>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</si>
  <si>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Misura la capacità di utilizzo delle risorse a disposizione</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</si>
  <si>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</si>
  <si>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 xml:space="preserve">Evidenzia la capacità  del Dirigente di presidiare gli obblighi in materia di anticorruzione ascrivibili al CdR di diretta responsabilità 
 </t>
  </si>
  <si>
    <t>Standard degli atti amministrativi</t>
  </si>
  <si>
    <t xml:space="preserve">Evidenzia la capacità  del Dirigente di predisporre gli atti amministrativi di competenza del proprio CdR soddisfacendo i requisiti previsti nel regolamento dei controlli interni  </t>
  </si>
  <si>
    <t>Responsabili</t>
  </si>
  <si>
    <t>Obiettivo Operativo: Giunta</t>
  </si>
  <si>
    <t>Performance Attesa</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</si>
  <si>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</si>
  <si>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</si>
  <si>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</si>
  <si>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</si>
  <si>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</si>
  <si>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</si>
  <si>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</si>
  <si>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</si>
  <si>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</si>
  <si>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</si>
  <si>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</si>
  <si>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</si>
  <si>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</si>
  <si>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</si>
  <si>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</si>
  <si>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</si>
  <si>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</si>
  <si>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</si>
  <si>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</si>
  <si>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</si>
  <si>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</si>
  <si>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</si>
  <si>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</si>
  <si>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</si>
  <si>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</si>
  <si>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</si>
  <si>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</si>
  <si>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</si>
  <si>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</si>
  <si>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</si>
  <si>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</si>
  <si>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</si>
  <si>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</si>
  <si>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</si>
  <si>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</si>
  <si>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</si>
  <si>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</si>
  <si>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</si>
  <si>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</si>
  <si>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</si>
  <si>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</si>
  <si>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</si>
  <si>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</si>
  <si>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</si>
  <si>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</si>
  <si>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</si>
  <si>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</si>
  <si>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</si>
  <si>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</si>
  <si>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</si>
  <si>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</si>
  <si>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</si>
  <si>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</si>
  <si>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</si>
  <si>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</si>
  <si>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</si>
  <si>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</si>
  <si>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</si>
  <si>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</si>
  <si>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</si>
  <si>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</si>
  <si>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</si>
  <si>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</si>
  <si>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</si>
  <si>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</si>
  <si>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</si>
  <si>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</si>
  <si>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</si>
  <si>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</si>
  <si>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</si>
  <si>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</si>
  <si>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</si>
  <si>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</si>
  <si>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</si>
  <si>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</si>
  <si>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</si>
  <si>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</si>
  <si>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</si>
  <si>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</si>
  <si>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</si>
  <si>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</si>
  <si>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</si>
  <si>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</si>
  <si>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</si>
  <si>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</si>
  <si>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</si>
  <si>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</si>
  <si>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</si>
  <si>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</si>
  <si>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</si>
  <si>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</si>
  <si>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</si>
  <si>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</si>
  <si>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</si>
  <si>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</si>
  <si>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</si>
  <si>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</si>
  <si>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</si>
  <si>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</si>
  <si>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</si>
  <si>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</si>
  <si>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</si>
  <si>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</si>
  <si>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</si>
  <si>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</si>
  <si>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</si>
  <si>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</si>
  <si>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</si>
  <si>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</si>
  <si>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</si>
  <si>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</si>
  <si>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</si>
  <si>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</si>
  <si>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</si>
  <si>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</si>
  <si>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</si>
  <si>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</si>
  <si>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</si>
  <si>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</si>
  <si>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</si>
  <si>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</si>
  <si>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</si>
  <si>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</si>
  <si>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</si>
  <si>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</si>
  <si>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</si>
  <si>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</si>
  <si>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</si>
  <si>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</si>
  <si>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</si>
  <si>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</si>
  <si>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</si>
  <si>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</si>
  <si>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</si>
  <si>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</si>
  <si>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</si>
  <si>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</si>
  <si>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</si>
  <si>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</si>
  <si>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</si>
  <si>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</si>
  <si>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</si>
  <si>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</si>
  <si>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</si>
  <si>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</si>
  <si>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</si>
  <si>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</si>
  <si>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</si>
  <si>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</si>
  <si>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</si>
  <si>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</si>
  <si>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</si>
  <si>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</si>
  <si>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</si>
  <si>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</si>
  <si>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</si>
  <si>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</si>
  <si>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</si>
  <si>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</si>
  <si>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</si>
  <si>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</si>
  <si>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</si>
  <si>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</si>
  <si>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</si>
  <si>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</si>
  <si>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</si>
  <si>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</si>
  <si>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</si>
  <si>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</si>
  <si>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</si>
  <si>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</si>
  <si>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</si>
  <si>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</si>
  <si>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</si>
  <si>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</si>
  <si>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</si>
  <si>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</si>
  <si>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</si>
  <si>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</si>
  <si>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</si>
  <si>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</si>
  <si>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</si>
  <si>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</si>
  <si>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</si>
  <si>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t xml:space="preserve"> Anticorruzione</t>
  </si>
  <si>
    <t xml:space="preserve">Attuazione delle misure previste dalla normativa  in materia di trasparenza </t>
  </si>
  <si>
    <t>Attuazione delle misure previste dalla normativa  in materia di Anticorruzione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</si>
  <si>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</si>
  <si>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</si>
  <si>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</si>
  <si>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</si>
  <si>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</si>
  <si>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</si>
  <si>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</si>
  <si>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</si>
  <si>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</si>
  <si>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Comune di </t>
  </si>
  <si>
    <t xml:space="preserve">Area:  </t>
  </si>
  <si>
    <t>Peso%</t>
  </si>
  <si>
    <t>Programmazione Performance Organizzativa 2023</t>
  </si>
  <si>
    <t>Programmazione Performance Individuale 2023</t>
  </si>
  <si>
    <t>Programmazione Valore Pubblico 2023</t>
  </si>
  <si>
    <t>Ente:</t>
  </si>
  <si>
    <t xml:space="preserve">Totale  peso  obiettivi </t>
  </si>
  <si>
    <t>Esito Ciclo Valutazione Performance</t>
  </si>
  <si>
    <t xml:space="preserve"> Performance Organizzativa</t>
  </si>
  <si>
    <t>Obiettivi Operativi</t>
  </si>
  <si>
    <t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t>
  </si>
  <si>
    <t> Approfondita analisi dei residui attivi e passivi con il riaccertamento ordinario dei residui attivi e passivi e smaltimento nel corso dell’anno attraverso il pagamento dei debiti liquidi ed esigibili e mediante l’attuazione di tutte le attività finalizzate all’incasso delle entrate dell’ente liquide ed esigibili, eventualmente mediante l’avvio entro l’anno e comunque entro i termini di prescrizione se i tempi sono inferiori.</t>
  </si>
  <si>
    <t>RISPETTO DEI TEMPI DI PAGAMENTO Garantire il rispetto dei tempi di pagamento delle fatture per lavori, forniture e servizi come richiesto dall'art. 4 bis), c. 2 del D.L. D.L. 24/02/2023 n. 13 (cd. Decreto PNRR3) convertito in L. 21/04/2023 n. 41</t>
  </si>
  <si>
    <t>Rispetto dei tempi di pagamento:  Garantire il rispetto dei tempi di pagamento delle fatture per lavori, forniture e servizi come richiesto dall'art. 4 bis), c. 2 del D.L. D.L. 24/02/2023 n. 13 (cd. Decreto PNRR3) convertito in L. 21/04/2023 n. 41</t>
  </si>
  <si>
    <t>Garantire la liquidazione delle fatture, da parte dei competenti servizi comunali, entro 15 gg dall'accettazione della fattura e trasmettere al responsabile del servizio finanziario a cui compete la liquidazione del pagamento entro e non oltre i successivi 15 gg.</t>
  </si>
  <si>
    <t xml:space="preserve"> Formula =[ Atti Corretti/Atti controllati]*100 </t>
  </si>
  <si>
    <r>
      <t xml:space="preserve"> </t>
    </r>
    <r>
      <rPr>
        <sz val="11"/>
        <color rgb="FFFF0000"/>
        <rFont val="Garamond"/>
        <family val="1"/>
      </rPr>
      <t>Formula</t>
    </r>
    <r>
      <rPr>
        <sz val="11"/>
        <color theme="1"/>
        <rFont val="Garamond"/>
        <family val="1"/>
      </rPr>
      <t xml:space="preserve"> =[ Adempimenti attuati/Adempimenti in capo al CdR]*100 - -  Indicatore Temporale: </t>
    </r>
    <r>
      <rPr>
        <sz val="11"/>
        <color rgb="FFFF0000"/>
        <rFont val="Garamond"/>
        <family val="1"/>
      </rPr>
      <t>Formula</t>
    </r>
    <r>
      <rPr>
        <sz val="11"/>
        <color theme="1"/>
        <rFont val="Garamond"/>
        <family val="1"/>
      </rPr>
      <t xml:space="preserve"> =[Tempo Realizzato _____/_____/2024 /Tempo Programmato _____/_____/2024]*100  </t>
    </r>
  </si>
  <si>
    <r>
      <t xml:space="preserve"> </t>
    </r>
    <r>
      <rPr>
        <sz val="11"/>
        <color rgb="FFFF0000"/>
        <rFont val="Garamond"/>
        <family val="1"/>
      </rPr>
      <t xml:space="preserve">Formula </t>
    </r>
    <r>
      <rPr>
        <sz val="11"/>
        <color theme="1"/>
        <rFont val="Garamond"/>
        <family val="1"/>
      </rPr>
      <t xml:space="preserve">=[ Adempimenti attuati/Adempimenti in capo al CdR]*100 --  Indicatore Temporale: </t>
    </r>
    <r>
      <rPr>
        <sz val="11"/>
        <color rgb="FFFF0000"/>
        <rFont val="Garamond"/>
        <family val="1"/>
      </rPr>
      <t>Formula</t>
    </r>
    <r>
      <rPr>
        <sz val="11"/>
        <color theme="1"/>
        <rFont val="Garamond"/>
        <family val="1"/>
      </rPr>
      <t xml:space="preserve"> =[Tempo Realizzato _____/_____/2024 /Tempo Programmato _____/_____/2024]*100  </t>
    </r>
  </si>
  <si>
    <t xml:space="preserve"> Formula =[ Adempimenti attuati/Adempimenti in capo al CdR]*100 --  Indicatore Temporale: Formula =[Tempo Realizzato _____/_____/2024 /Tempo Programmato _____/_____/2024]*100  </t>
  </si>
  <si>
    <t>Regolarità nei pagamenti</t>
  </si>
  <si>
    <t xml:space="preserve">Visto contabile su impegni entro 7 giorni -  Apposizione del visto contabile su atti liquidazione e mandato di pagamento entro 10 giorni (per emissione mandato 3 giorni). </t>
  </si>
  <si>
    <t>Regolamento Contabilità</t>
  </si>
  <si>
    <t>L’obiettivo prevede l’adozione di un nuovo regolamento di contabilità armonizzata in conformità al nuovo processo di bilancio degli enti locali Decreto MEF 25 luglio 2023.</t>
  </si>
  <si>
    <t>Formazione continua</t>
  </si>
  <si>
    <t>Apprendimento del materiale di interesse nel percorso condiviso (24 ore)</t>
  </si>
  <si>
    <t>In quest’ambito si misura e valuta la: capacità di gestire il personale funzionalmente dipendente in modo tale che questi ultimi operino in un clima e in un contesto organizzativo qualitativamente elevato facilitandone il conseguimento degli obiettivi assegnati all’unità organizzativa di riferimento</t>
  </si>
  <si>
    <t>Capacità di gestire le risorse umane assegnate</t>
  </si>
  <si>
    <t xml:space="preserve">In quest’ambito si misura e si valuta la capacità di: contribuire attivamente al raggiungimento di un risultato comune - interagendo con i colleghi anche a distanza - attraverso la condivisione delle informazioni, la valorizzazione dell’apporto altrui, la ricerca di sinergie e riducendo le conflittualità. </t>
  </si>
  <si>
    <t>Lavoro in gruppo e lavoro in rete</t>
  </si>
  <si>
    <t>In quest’ambito si misura e si valuta la capacità di: comprendere le esigenze dei cittadini. Orientare le politiche e avviare iniziative volte a facilitare l’attenzione alle richieste e/o alle necessità della cittadinanza, e curare la relazione con il contesto</t>
  </si>
  <si>
    <t>Rapporti con l'utenza</t>
  </si>
  <si>
    <t>In quest’ambito si misura e si valuta la capacità di: collaborare e supportare l’organo politico nella identificazione e realizzazione delle politiche previste dallo stesso</t>
  </si>
  <si>
    <t>Rapporti con il referente politico</t>
  </si>
  <si>
    <t>In quest‘ambito viene misurata e valutata la: capacità di analizzare situazioni o problemi, definendone il perimetro e focalizzandone gli elementi rilevanti, così da individuare tempestivamente soluzioni efficaci e rispondenti alle esigenze della situazione.</t>
  </si>
  <si>
    <t>Analisi e soluzione dei problemi</t>
  </si>
  <si>
    <t>Pianificazione e Organizzazione</t>
  </si>
  <si>
    <t>In quest‘ambito viene misurata e valutata la: capacità di pianificare le attività, le azioni, i progetti da sviluppare individualmente o insieme agli altri responsabili, al fine di raggiungere i risultati previsti/attesi nella fase di pianificazione</t>
  </si>
  <si>
    <t xml:space="preserve">In quest‘ambito viene misurata e valutata la capacità di: Agire con determinazione al fine di indirizzare costantemente la propria attività al conseguimento degli obiettivi previsti e migliorare costantemente gli standard qualitativi dell’azione pubblica, investendo energie per il superamento di eventuali difficoltà. </t>
  </si>
  <si>
    <t>Orientamento ai risultati e alla qualità</t>
  </si>
  <si>
    <t xml:space="preserve">In quest‘ambito viene misurata e valutata la: Capacità di attivarsi in modo autonomo nell'ambito delle proprie responsabilità e dei propri compiti, senza attendere indicazioni dagli altri e senza subire gli eventi. </t>
  </si>
  <si>
    <t>Iniziativa</t>
  </si>
  <si>
    <t>Valutazione del personale assegnato</t>
  </si>
  <si>
    <t>Informatizzazione: Transizione Digitale – CAD: Servizi on_line, App IO, SPID, PAGOPA - Conservazione informatica dei documenti, attivazione dei fascicoli digitali e delle istanze online</t>
  </si>
  <si>
    <t xml:space="preserve">Piano Transizione Digitale: perseguimento obiettivi locali. Adeguamento infrastrutture digitali, attivazione dei fascicoli digitali e delle istanze online.App IO: sviluppo servizi digitali e fruibilità sulla piattaforma </t>
  </si>
  <si>
    <t>Liquidazioni</t>
  </si>
  <si>
    <t>Dovrà essere rispettato il termine di 20 giorni dal ricevimento per la liquidazione delle fatture agli operatori economici affidatari di lavori o servizi da parte dell'area interessata.</t>
  </si>
  <si>
    <t>Ciascun Responsabile dovrà certificare mediante idonei attestati di frequenza a corsi, seminari, convegni anche in modalità FAD lo svolgimento di almeno 24 ore di formazione attinente il profilo ricoperto. Dovrà inoltre assegnare medesimo obiettivo ai propri collaboratori.</t>
  </si>
  <si>
    <t>Area Professionale</t>
  </si>
  <si>
    <t>Avvio delle procedure di gara per l'affidamento dei lavori di ampliamento del cimitero comunale</t>
  </si>
  <si>
    <t>Il responsabile dell'area tecnica dovrà provvedere entro l'anno in corso all'avvio delle procedure di gara per l'affidamento dei lavori di ampliamento del cimitero comunale. Con avvio delle procedure si intende almeno la pubblicazione della Determina a contrarre</t>
  </si>
  <si>
    <t>Riconoscimento delle strade rurali di interesse pubblico</t>
  </si>
  <si>
    <t>Il responsabile dell'area tecnica dovrà provvedere entro l'anno in corso a completare l'iter per il riconoscimento tramite delibera consiliare delle strade rurali di interesse pubblico</t>
  </si>
  <si>
    <t>Riqualificazione dei servizi pubblici per l'inclusione e l'accessibilità.</t>
  </si>
  <si>
    <t>Totale Peso Obiettivi  Performance Individuale</t>
  </si>
  <si>
    <t>Totale Peso Obiettivi  Performance Individuale - Performance Organizzativa</t>
  </si>
  <si>
    <t>Premio</t>
  </si>
  <si>
    <t>SCHEDA DI VALUTAZIONE PERFORMANCE DEL DIPENDENTE</t>
  </si>
  <si>
    <t>Obiettivo Specifico del Servizio</t>
  </si>
  <si>
    <t>Ente</t>
  </si>
  <si>
    <t>Servizio</t>
  </si>
  <si>
    <t>Responsabile</t>
  </si>
  <si>
    <t>Pianificazione della formazione e sviluppo delle competenze</t>
  </si>
  <si>
    <t xml:space="preserve">Provvedere alla pianificazione e attuazione di attività formative  destinate al personale dell'ente al fine di promuoverne lo sviluppo delle conoscenze e delle competenze  in attuazione della Direttiva del Ministro della Pubblica Amministrazione del 24 Marzo 2023 </t>
  </si>
  <si>
    <t>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t>
  </si>
  <si>
    <t>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t>
  </si>
  <si>
    <t xml:space="preserve">•Miglioramento moduli e formulari presenti nel sito web
•Interventi sui documenti presenti nel sito web
•Miglioramento dell’iter di pubblicazione nel sito web
•Inserire fasi sviluppo opera o Inserire fasi PEBA o  Inserire fasi altra azione identificata
•Aggiornamento Carta servizi per accessibilità disabili
•Pianificazione e attuazione di attività formative destinate al personale </t>
  </si>
  <si>
    <t>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t>
  </si>
  <si>
    <t>Comune di Golfo Aranci</t>
  </si>
  <si>
    <t>Pol. Sociali, pubblica istruzione, demografici</t>
  </si>
  <si>
    <t>Antonietta Cosseddu</t>
  </si>
  <si>
    <t>Carta dei servizi di servizi demografici</t>
  </si>
  <si>
    <t>Pubblicazione carta dei servizi demografici sul portale amministrazione trasparente</t>
  </si>
  <si>
    <t>Distribuzione voucher nido per bambini frequentanti scuola al di fuori del territorio comunale</t>
  </si>
  <si>
    <t>Sostegno istruzione</t>
  </si>
  <si>
    <t xml:space="preserve">Trasporto ed accompagnamento sociale </t>
  </si>
  <si>
    <t>Accompagnamento a visite mediche non autosufficienti o parzialmente autosufficienti</t>
  </si>
  <si>
    <t>Carta dedicata a Te</t>
  </si>
  <si>
    <t>Controlli su percettori carta (500,00 € in beni primari)</t>
  </si>
  <si>
    <t>Margherita Adani</t>
  </si>
  <si>
    <t>Funzionari</t>
  </si>
  <si>
    <t>Chiara Pes</t>
  </si>
  <si>
    <t>Istruttore</t>
  </si>
  <si>
    <t>Distribuzione voucher ad almeno il 90% dei richiedenti</t>
  </si>
  <si>
    <t>Romina Duca</t>
  </si>
  <si>
    <t>Approvazione carta dei servizi e pubblicazione su sito istituzionale</t>
  </si>
  <si>
    <t>Salvatore Zizi</t>
  </si>
  <si>
    <t>Istruttori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</si>
</sst>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 numFmtId="169" formatCode="_-* #,##0.00\ _€_-;\-* #,##0.00\ _€_-;_-* &quot;-&quot;??\ _€_-;_-@_-"/>
  </numFmts>
  <fonts count="65"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0"/>
      <color rgb="FF000000"/>
      <name val="Garamond"/>
      <family val="1"/>
    </font>
    <font>
      <sz val="10"/>
      <color indexed="8"/>
      <name val="Garamond"/>
      <family val="1"/>
    </font>
    <font>
      <sz val="11"/>
      <color rgb="FF000000"/>
      <name val="Arial"/>
      <family val="2"/>
    </font>
  </fonts>
  <fills count="2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rgb="FF8DB4E2"/>
      </left>
      <right style="medium">
        <color rgb="FF8DB4E2"/>
      </right>
      <top/>
      <bottom style="medium">
        <color rgb="FF8DB4E2"/>
      </bottom>
      <diagonal/>
    </border>
    <border>
      <left/>
      <right style="medium">
        <color rgb="FF8DB4E2"/>
      </right>
      <top/>
      <bottom style="medium">
        <color rgb="FF8DB4E2"/>
      </bottom>
      <diagonal/>
    </border>
    <border>
      <left style="thin">
        <color theme="3" tint="0.59999389629810485"/>
      </left>
      <right/>
      <top style="double">
        <color indexed="64"/>
      </top>
      <bottom style="thin">
        <color theme="3" tint="0.59999389629810485"/>
      </bottom>
      <diagonal/>
    </border>
    <border>
      <left/>
      <right/>
      <top style="double">
        <color indexed="64"/>
      </top>
      <bottom style="thin">
        <color theme="3" tint="0.59999389629810485"/>
      </bottom>
      <diagonal/>
    </border>
    <border>
      <left/>
      <right style="thin">
        <color theme="3" tint="0.59999389629810485"/>
      </right>
      <top style="double">
        <color indexed="64"/>
      </top>
      <bottom style="thin">
        <color theme="3" tint="0.59999389629810485"/>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rgb="FF00B0F0"/>
      </right>
      <top style="thin">
        <color rgb="FF00B0F0"/>
      </top>
      <bottom/>
      <diagonal/>
    </border>
    <border>
      <left/>
      <right style="thin">
        <color rgb="FF00B0F0"/>
      </right>
      <top/>
      <bottom style="thin">
        <color rgb="FF00B0F0"/>
      </bottom>
      <diagonal/>
    </border>
    <border>
      <left/>
      <right/>
      <top style="thin">
        <color rgb="FF00B0F0"/>
      </top>
      <bottom/>
      <diagonal/>
    </border>
    <border>
      <left/>
      <right/>
      <top/>
      <bottom style="thin">
        <color rgb="FF00B0F0"/>
      </bottom>
      <diagonal/>
    </border>
    <border>
      <left style="thin">
        <color rgb="FF00B0F0"/>
      </left>
      <right/>
      <top style="thin">
        <color rgb="FF00B0F0"/>
      </top>
      <bottom/>
      <diagonal/>
    </border>
    <border>
      <left style="thin">
        <color rgb="FF00B0F0"/>
      </left>
      <right/>
      <top/>
      <bottom style="thin">
        <color theme="3" tint="0.59999389629810485"/>
      </bottom>
      <diagonal/>
    </border>
  </borders>
  <cellStyleXfs count="18">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64" fillId="0" borderId="0"/>
    <xf numFmtId="43" fontId="23" fillId="0" borderId="0" applyFont="0" applyFill="0" applyBorder="0" applyAlignment="0" applyProtection="0"/>
    <xf numFmtId="41" fontId="23" fillId="0" borderId="0" applyFont="0" applyFill="0" applyBorder="0" applyAlignment="0" applyProtection="0"/>
    <xf numFmtId="169" fontId="23" fillId="0" borderId="0" applyFont="0" applyFill="0" applyBorder="0" applyAlignment="0" applyProtection="0"/>
  </cellStyleXfs>
  <cellXfs count="596">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0" fontId="4" fillId="0" borderId="0" xfId="0" applyFont="1" applyAlignment="1">
      <alignment horizontal="justify"/>
    </xf>
    <xf numFmtId="0" fontId="36" fillId="0" borderId="0" xfId="0" applyFont="1"/>
    <xf numFmtId="9" fontId="18" fillId="6" borderId="0" xfId="3" applyFont="1" applyFill="1" applyBorder="1" applyAlignment="1">
      <alignment vertical="center" wrapText="1"/>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69" xfId="0" applyFont="1" applyBorder="1" applyAlignment="1">
      <alignment horizontal="justify" vertical="center" wrapText="1"/>
    </xf>
    <xf numFmtId="0" fontId="4" fillId="0" borderId="70" xfId="0" applyFont="1" applyBorder="1" applyAlignment="1">
      <alignment horizontal="justify" vertical="center" wrapText="1"/>
    </xf>
    <xf numFmtId="9" fontId="17" fillId="6" borderId="80" xfId="3" applyFont="1" applyFill="1" applyBorder="1" applyAlignment="1">
      <alignment vertical="center"/>
    </xf>
    <xf numFmtId="9" fontId="17" fillId="6" borderId="81" xfId="3" applyFont="1" applyFill="1" applyBorder="1" applyAlignment="1">
      <alignment vertical="center"/>
    </xf>
    <xf numFmtId="1" fontId="21" fillId="0" borderId="82" xfId="3" applyNumberFormat="1" applyFont="1" applyFill="1" applyBorder="1" applyAlignment="1">
      <alignment vertical="center"/>
    </xf>
    <xf numFmtId="9" fontId="17" fillId="6" borderId="83" xfId="3" applyFont="1" applyFill="1" applyBorder="1" applyAlignment="1">
      <alignment vertical="center"/>
    </xf>
    <xf numFmtId="0" fontId="17" fillId="6" borderId="83" xfId="0" applyFont="1" applyFill="1" applyBorder="1" applyAlignment="1">
      <alignment horizontal="center" vertical="center" textRotation="90" wrapText="1"/>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36" fillId="0" borderId="55" xfId="0" applyFont="1" applyBorder="1" applyAlignment="1">
      <alignment horizontal="left" vertical="center" wrapText="1"/>
    </xf>
    <xf numFmtId="0" fontId="36" fillId="0" borderId="63"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5"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8"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8" xfId="0" applyFont="1" applyBorder="1" applyAlignment="1">
      <alignment horizontal="center" vertical="center" wrapText="1"/>
    </xf>
    <xf numFmtId="9" fontId="45" fillId="0" borderId="68"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89" xfId="0" applyFont="1" applyBorder="1" applyAlignment="1">
      <alignment horizontal="center" vertical="center" wrapText="1"/>
    </xf>
    <xf numFmtId="0" fontId="57" fillId="0" borderId="90" xfId="0" applyFont="1" applyBorder="1" applyAlignment="1">
      <alignment horizontal="center" vertical="center" wrapText="1"/>
    </xf>
    <xf numFmtId="0" fontId="56" fillId="0" borderId="92" xfId="0" applyFont="1" applyBorder="1" applyAlignment="1">
      <alignment vertical="center" wrapText="1"/>
    </xf>
    <xf numFmtId="0" fontId="0" fillId="0" borderId="92" xfId="0" applyBorder="1" applyAlignment="1">
      <alignment vertical="center" wrapText="1"/>
    </xf>
    <xf numFmtId="0" fontId="0" fillId="0" borderId="91"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3" xfId="0" applyFont="1" applyBorder="1" applyAlignment="1">
      <alignment vertical="center" wrapText="1"/>
    </xf>
    <xf numFmtId="0" fontId="57" fillId="0" borderId="92" xfId="0" applyFont="1" applyBorder="1" applyAlignment="1">
      <alignment vertical="center" wrapText="1"/>
    </xf>
    <xf numFmtId="0" fontId="57" fillId="0" borderId="91"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5" xfId="0" applyFont="1" applyFill="1" applyBorder="1" applyAlignment="1">
      <alignment horizontal="center" vertical="center" wrapText="1"/>
    </xf>
    <xf numFmtId="1" fontId="38" fillId="0" borderId="54" xfId="0" applyNumberFormat="1" applyFont="1" applyBorder="1" applyAlignment="1">
      <alignment horizontal="lef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6" fillId="12" borderId="95" xfId="0" applyFont="1" applyFill="1" applyBorder="1" applyAlignment="1">
      <alignment vertical="center" wrapText="1"/>
    </xf>
    <xf numFmtId="0" fontId="44" fillId="12" borderId="95" xfId="0" applyFont="1" applyFill="1" applyBorder="1" applyAlignment="1">
      <alignment horizontal="center" vertical="center" wrapText="1"/>
    </xf>
    <xf numFmtId="0" fontId="36" fillId="0" borderId="95" xfId="0" applyFont="1" applyBorder="1" applyAlignment="1">
      <alignment vertical="center" wrapText="1"/>
    </xf>
    <xf numFmtId="0" fontId="36" fillId="0" borderId="95" xfId="0" applyFont="1" applyBorder="1" applyAlignment="1">
      <alignment horizontal="left" vertical="center" wrapText="1"/>
    </xf>
    <xf numFmtId="0" fontId="45" fillId="0" borderId="95" xfId="0" applyFont="1" applyBorder="1" applyAlignment="1">
      <alignment horizontal="center" vertical="center" wrapText="1"/>
    </xf>
    <xf numFmtId="0" fontId="45" fillId="12" borderId="95" xfId="0" applyFont="1" applyFill="1" applyBorder="1" applyAlignment="1">
      <alignment horizontal="center" vertical="center" wrapText="1"/>
    </xf>
    <xf numFmtId="1" fontId="38" fillId="0" borderId="95" xfId="0" applyNumberFormat="1" applyFont="1" applyBorder="1" applyAlignment="1">
      <alignment horizontal="left" vertical="center"/>
    </xf>
    <xf numFmtId="0" fontId="4" fillId="0" borderId="95" xfId="0" applyFont="1" applyBorder="1" applyAlignment="1">
      <alignment vertical="center"/>
    </xf>
    <xf numFmtId="9" fontId="45" fillId="0" borderId="95" xfId="0" applyNumberFormat="1" applyFont="1" applyBorder="1" applyAlignment="1">
      <alignment horizontal="center" vertical="center" wrapText="1"/>
    </xf>
    <xf numFmtId="0" fontId="36" fillId="0" borderId="95" xfId="0" applyFont="1" applyBorder="1" applyAlignment="1">
      <alignment wrapText="1"/>
    </xf>
    <xf numFmtId="9" fontId="17" fillId="0" borderId="95" xfId="3" applyFont="1" applyFill="1" applyBorder="1" applyAlignment="1">
      <alignment vertical="center"/>
    </xf>
    <xf numFmtId="9" fontId="17" fillId="6" borderId="0" xfId="3" applyFont="1" applyFill="1" applyBorder="1" applyAlignment="1">
      <alignment horizontal="center" vertical="center"/>
    </xf>
    <xf numFmtId="167" fontId="17" fillId="0" borderId="95" xfId="2" applyNumberFormat="1" applyFont="1" applyFill="1" applyBorder="1" applyAlignment="1">
      <alignment vertical="center"/>
    </xf>
    <xf numFmtId="9" fontId="17" fillId="6" borderId="0" xfId="3" applyFont="1" applyFill="1" applyBorder="1" applyAlignment="1">
      <alignment vertical="center" wrapText="1"/>
    </xf>
    <xf numFmtId="0" fontId="62" fillId="13" borderId="99" xfId="0" applyFont="1" applyFill="1" applyBorder="1" applyAlignment="1">
      <alignment horizontal="justify" vertical="center" wrapText="1"/>
    </xf>
    <xf numFmtId="0" fontId="62" fillId="13" borderId="100" xfId="0" applyFont="1" applyFill="1" applyBorder="1" applyAlignment="1">
      <alignment horizontal="justify" vertical="center" wrapText="1"/>
    </xf>
    <xf numFmtId="0" fontId="24" fillId="2" borderId="1" xfId="0" applyFont="1" applyFill="1" applyBorder="1" applyAlignment="1">
      <alignment horizontal="justify" vertical="center" wrapText="1"/>
    </xf>
    <xf numFmtId="168" fontId="17" fillId="0" borderId="0" xfId="0" applyNumberFormat="1" applyFont="1" applyAlignment="1">
      <alignment horizontal="justify" vertical="center"/>
    </xf>
    <xf numFmtId="167" fontId="17" fillId="0" borderId="0" xfId="0" applyNumberFormat="1" applyFont="1" applyAlignment="1">
      <alignment horizontal="justify" vertical="center"/>
    </xf>
    <xf numFmtId="168" fontId="17" fillId="0" borderId="0" xfId="0" applyNumberFormat="1" applyFont="1" applyAlignment="1">
      <alignment vertical="center"/>
    </xf>
    <xf numFmtId="0" fontId="8" fillId="0" borderId="57" xfId="0" applyFont="1" applyBorder="1" applyAlignment="1">
      <alignment horizontal="justify" vertical="center" wrapText="1"/>
    </xf>
    <xf numFmtId="2" fontId="8" fillId="0" borderId="57" xfId="2" quotePrefix="1" applyNumberFormat="1" applyFont="1" applyFill="1" applyBorder="1" applyAlignment="1">
      <alignment horizontal="justify" vertical="center" wrapText="1"/>
    </xf>
    <xf numFmtId="167" fontId="8" fillId="0" borderId="57" xfId="2" applyNumberFormat="1" applyFont="1" applyFill="1" applyBorder="1" applyAlignment="1">
      <alignment horizontal="justify" vertical="center" wrapText="1"/>
    </xf>
    <xf numFmtId="43" fontId="29" fillId="0" borderId="57" xfId="2" applyFont="1" applyFill="1" applyBorder="1" applyAlignment="1">
      <alignment horizontal="center" vertical="center" wrapText="1"/>
    </xf>
    <xf numFmtId="9" fontId="8" fillId="0" borderId="85" xfId="3" applyFont="1" applyFill="1" applyBorder="1" applyAlignment="1">
      <alignment horizontal="center" vertical="center"/>
    </xf>
    <xf numFmtId="9" fontId="8" fillId="0" borderId="84" xfId="3" applyFont="1" applyFill="1" applyBorder="1" applyAlignment="1">
      <alignment horizontal="center" vertical="center"/>
    </xf>
    <xf numFmtId="9" fontId="8" fillId="0" borderId="57" xfId="3" applyFont="1" applyFill="1" applyBorder="1" applyAlignment="1">
      <alignment horizontal="center" vertical="center"/>
    </xf>
    <xf numFmtId="0" fontId="6" fillId="0" borderId="57" xfId="0" applyFont="1" applyBorder="1" applyAlignment="1">
      <alignment horizontal="justify" vertical="center" wrapText="1"/>
    </xf>
    <xf numFmtId="168" fontId="8" fillId="0" borderId="57" xfId="2" applyNumberFormat="1" applyFont="1" applyFill="1" applyBorder="1" applyAlignment="1">
      <alignment horizontal="justify" vertical="center" wrapText="1"/>
    </xf>
    <xf numFmtId="43" fontId="8" fillId="0" borderId="57" xfId="2" applyFont="1" applyFill="1" applyBorder="1" applyAlignment="1">
      <alignment horizontal="justify" vertical="center" wrapText="1"/>
    </xf>
    <xf numFmtId="1" fontId="29" fillId="0" borderId="57" xfId="2" applyNumberFormat="1" applyFont="1" applyFill="1" applyBorder="1" applyAlignment="1">
      <alignment horizontal="center" vertical="center" wrapText="1"/>
    </xf>
    <xf numFmtId="9" fontId="18" fillId="0" borderId="57" xfId="3" applyFont="1" applyFill="1" applyBorder="1" applyAlignment="1">
      <alignment vertical="center"/>
    </xf>
    <xf numFmtId="0" fontId="37" fillId="0" borderId="57" xfId="0" applyFont="1" applyBorder="1" applyAlignment="1">
      <alignment horizontal="justify" vertical="center" wrapText="1"/>
    </xf>
    <xf numFmtId="0" fontId="10" fillId="20" borderId="57" xfId="0" applyFont="1" applyFill="1" applyBorder="1" applyAlignment="1">
      <alignment horizontal="justify" vertical="center" wrapText="1"/>
    </xf>
    <xf numFmtId="0" fontId="17" fillId="20" borderId="57" xfId="0" applyFont="1" applyFill="1" applyBorder="1" applyAlignment="1">
      <alignment horizontal="center" vertical="center" wrapText="1"/>
    </xf>
    <xf numFmtId="0" fontId="17" fillId="20" borderId="57" xfId="0" applyFont="1" applyFill="1" applyBorder="1" applyAlignment="1">
      <alignment horizontal="center" vertical="center"/>
    </xf>
    <xf numFmtId="9" fontId="30" fillId="20" borderId="57" xfId="6" applyNumberFormat="1" applyFont="1" applyFill="1" applyBorder="1" applyAlignment="1">
      <alignment horizontal="center" vertical="center" wrapText="1"/>
    </xf>
    <xf numFmtId="0" fontId="30" fillId="20" borderId="57" xfId="0" applyFont="1" applyFill="1" applyBorder="1" applyAlignment="1">
      <alignment horizontal="center" vertical="center"/>
    </xf>
    <xf numFmtId="0" fontId="17" fillId="20" borderId="57" xfId="0" applyFont="1" applyFill="1" applyBorder="1" applyAlignment="1">
      <alignment vertical="center" wrapText="1"/>
    </xf>
    <xf numFmtId="1" fontId="25" fillId="20" borderId="57" xfId="0" applyNumberFormat="1" applyFont="1" applyFill="1" applyBorder="1" applyAlignment="1">
      <alignment horizontal="center" vertical="center"/>
    </xf>
    <xf numFmtId="167" fontId="17" fillId="20" borderId="57" xfId="0" applyNumberFormat="1" applyFont="1" applyFill="1" applyBorder="1" applyAlignment="1">
      <alignment horizontal="justify" vertical="center" wrapText="1"/>
    </xf>
    <xf numFmtId="0" fontId="10" fillId="20" borderId="57" xfId="0" applyFont="1" applyFill="1" applyBorder="1" applyAlignment="1">
      <alignment horizontal="center" vertical="center" wrapText="1"/>
    </xf>
    <xf numFmtId="1" fontId="10" fillId="20" borderId="57" xfId="0" applyNumberFormat="1" applyFont="1" applyFill="1" applyBorder="1" applyAlignment="1">
      <alignment horizontal="center" vertical="center" wrapText="1"/>
    </xf>
    <xf numFmtId="1" fontId="35" fillId="20" borderId="57"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63" fillId="0" borderId="104" xfId="0" applyFont="1" applyBorder="1" applyAlignment="1">
      <alignment horizontal="justify" vertical="center"/>
    </xf>
    <xf numFmtId="0" fontId="63" fillId="0" borderId="105" xfId="0" applyFont="1" applyBorder="1" applyAlignment="1">
      <alignment horizontal="justify" vertical="center"/>
    </xf>
    <xf numFmtId="1" fontId="8" fillId="0" borderId="57" xfId="0" applyNumberFormat="1" applyFont="1" applyBorder="1" applyAlignment="1">
      <alignment horizontal="justify"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6" fillId="0" borderId="0" xfId="0" applyFont="1" applyAlignment="1">
      <alignment horizontal="justify" vertical="center" wrapText="1"/>
    </xf>
    <xf numFmtId="0" fontId="8" fillId="0" borderId="57" xfId="2" applyNumberFormat="1" applyFont="1" applyFill="1" applyBorder="1" applyAlignment="1">
      <alignment horizontal="justify" vertical="center" wrapText="1"/>
    </xf>
    <xf numFmtId="169" fontId="8" fillId="0" borderId="57" xfId="2" applyNumberFormat="1" applyFont="1" applyFill="1" applyBorder="1" applyAlignment="1">
      <alignment horizontal="justify"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29" fillId="20" borderId="95" xfId="0" applyNumberFormat="1" applyFont="1" applyFill="1" applyBorder="1" applyAlignment="1">
      <alignment horizontal="center" vertical="center" wrapText="1"/>
    </xf>
    <xf numFmtId="2" fontId="17" fillId="20" borderId="64" xfId="0" applyNumberFormat="1" applyFont="1" applyFill="1" applyBorder="1" applyAlignment="1">
      <alignment vertical="center" wrapText="1"/>
    </xf>
    <xf numFmtId="1" fontId="10" fillId="20" borderId="67" xfId="0" applyNumberFormat="1" applyFont="1" applyFill="1" applyBorder="1" applyAlignment="1">
      <alignment vertical="center" wrapText="1"/>
    </xf>
    <xf numFmtId="0" fontId="17" fillId="20" borderId="57" xfId="0" applyFont="1" applyFill="1" applyBorder="1" applyAlignment="1" applyProtection="1">
      <alignment horizontal="center" vertical="center" wrapText="1"/>
      <protection locked="0"/>
    </xf>
    <xf numFmtId="1" fontId="26" fillId="20" borderId="57" xfId="0" applyNumberFormat="1" applyFont="1" applyFill="1" applyBorder="1" applyAlignment="1">
      <alignment horizontal="center" vertical="center"/>
    </xf>
    <xf numFmtId="0" fontId="6" fillId="0" borderId="58" xfId="0" applyFont="1" applyBorder="1" applyAlignment="1">
      <alignment horizontal="justify" vertical="center" wrapText="1"/>
    </xf>
    <xf numFmtId="0" fontId="6" fillId="0" borderId="59" xfId="0" applyFont="1" applyBorder="1" applyAlignment="1">
      <alignment horizontal="justify" vertical="center" wrapText="1"/>
    </xf>
    <xf numFmtId="0" fontId="17" fillId="8" borderId="0" xfId="0" applyFont="1" applyFill="1" applyAlignment="1">
      <alignment vertical="center"/>
    </xf>
    <xf numFmtId="0" fontId="17" fillId="8" borderId="0" xfId="0" applyFont="1" applyFill="1" applyAlignment="1">
      <alignment horizontal="justify" vertical="center"/>
    </xf>
    <xf numFmtId="9" fontId="17" fillId="8" borderId="0" xfId="3" applyFont="1" applyFill="1" applyBorder="1" applyAlignment="1">
      <alignment vertical="center"/>
    </xf>
    <xf numFmtId="9" fontId="17" fillId="8" borderId="81" xfId="3" applyFont="1" applyFill="1" applyBorder="1" applyAlignment="1">
      <alignment vertical="center"/>
    </xf>
    <xf numFmtId="9" fontId="17" fillId="8" borderId="49" xfId="3" applyFont="1" applyFill="1" applyBorder="1" applyAlignment="1">
      <alignment vertical="center"/>
    </xf>
    <xf numFmtId="0" fontId="20" fillId="8" borderId="0" xfId="0" applyFont="1" applyFill="1" applyAlignment="1">
      <alignment vertical="center"/>
    </xf>
    <xf numFmtId="9" fontId="17" fillId="8" borderId="83" xfId="3" applyFont="1" applyFill="1" applyBorder="1" applyAlignment="1">
      <alignment vertical="center"/>
    </xf>
    <xf numFmtId="0" fontId="10" fillId="8" borderId="109" xfId="0" applyFont="1" applyFill="1" applyBorder="1" applyAlignment="1">
      <alignment horizontal="justify" vertical="center" wrapText="1"/>
    </xf>
    <xf numFmtId="0" fontId="10" fillId="8" borderId="97" xfId="0" applyFont="1" applyFill="1" applyBorder="1" applyAlignment="1">
      <alignment horizontal="justify" vertical="center" wrapText="1"/>
    </xf>
    <xf numFmtId="9" fontId="18" fillId="6" borderId="0" xfId="3" applyFont="1" applyFill="1" applyBorder="1" applyAlignment="1">
      <alignment horizontal="left" vertical="center"/>
    </xf>
    <xf numFmtId="9" fontId="17" fillId="14" borderId="71" xfId="3" applyFont="1" applyFill="1" applyBorder="1" applyAlignment="1">
      <alignment horizontal="left" vertical="center"/>
    </xf>
    <xf numFmtId="9" fontId="17" fillId="14" borderId="72"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4" xfId="0" applyFont="1" applyFill="1" applyBorder="1" applyAlignment="1">
      <alignment horizontal="center" vertical="center" wrapText="1"/>
    </xf>
    <xf numFmtId="0" fontId="17" fillId="12" borderId="75"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6" xfId="0" applyFont="1" applyFill="1" applyBorder="1" applyAlignment="1">
      <alignment horizontal="center" vertical="center" wrapText="1"/>
    </xf>
    <xf numFmtId="0" fontId="17" fillId="12" borderId="76"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3"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3"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3" xfId="0" applyFont="1" applyFill="1" applyBorder="1" applyAlignment="1">
      <alignment horizontal="center" vertical="center" wrapText="1"/>
    </xf>
    <xf numFmtId="0" fontId="42" fillId="12" borderId="73"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17" fillId="12" borderId="95" xfId="0" applyFont="1" applyFill="1" applyBorder="1" applyAlignment="1">
      <alignment horizontal="center" vertical="center" wrapText="1"/>
    </xf>
    <xf numFmtId="1" fontId="17" fillId="0" borderId="95" xfId="0" applyNumberFormat="1" applyFont="1" applyBorder="1" applyAlignment="1">
      <alignment horizontal="center" vertical="center"/>
    </xf>
    <xf numFmtId="0" fontId="17" fillId="0" borderId="95" xfId="0" applyFont="1" applyBorder="1" applyAlignment="1">
      <alignment horizontal="center" vertical="center"/>
    </xf>
    <xf numFmtId="0" fontId="39" fillId="0" borderId="95" xfId="0" applyFont="1" applyBorder="1" applyAlignment="1">
      <alignment horizontal="center" vertical="center"/>
    </xf>
    <xf numFmtId="0" fontId="39" fillId="8" borderId="95" xfId="0" applyFont="1" applyFill="1" applyBorder="1" applyAlignment="1">
      <alignment horizontal="center" vertical="center"/>
    </xf>
    <xf numFmtId="0" fontId="41" fillId="12" borderId="95" xfId="0" applyFont="1" applyFill="1" applyBorder="1" applyAlignment="1">
      <alignment horizontal="center" vertical="center" wrapText="1"/>
    </xf>
    <xf numFmtId="0" fontId="20" fillId="12" borderId="95" xfId="0" applyFont="1" applyFill="1" applyBorder="1" applyAlignment="1">
      <alignment horizontal="center" vertical="center" wrapText="1"/>
    </xf>
    <xf numFmtId="0" fontId="17" fillId="19" borderId="95" xfId="0" applyFont="1" applyFill="1" applyBorder="1" applyAlignment="1">
      <alignment horizontal="center" vertical="center"/>
    </xf>
    <xf numFmtId="0" fontId="42" fillId="12" borderId="95" xfId="0" applyFont="1" applyFill="1" applyBorder="1" applyAlignment="1">
      <alignment horizontal="center" vertical="center" wrapText="1"/>
    </xf>
    <xf numFmtId="0" fontId="43" fillId="12" borderId="95" xfId="0" applyFont="1" applyFill="1" applyBorder="1" applyAlignment="1">
      <alignment horizontal="center" vertical="center" wrapText="1"/>
    </xf>
    <xf numFmtId="0" fontId="17" fillId="6" borderId="95" xfId="0" applyFont="1" applyFill="1" applyBorder="1" applyAlignment="1">
      <alignment horizontal="center" vertical="center"/>
    </xf>
    <xf numFmtId="0" fontId="17" fillId="6" borderId="96" xfId="0" applyFont="1" applyFill="1" applyBorder="1" applyAlignment="1">
      <alignment horizontal="center" vertical="center"/>
    </xf>
    <xf numFmtId="0" fontId="17" fillId="6" borderId="97" xfId="0" applyFont="1" applyFill="1" applyBorder="1" applyAlignment="1">
      <alignment horizontal="center" vertical="center"/>
    </xf>
    <xf numFmtId="0" fontId="17" fillId="6" borderId="98"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17" fillId="6" borderId="101" xfId="0" applyFont="1" applyFill="1" applyBorder="1" applyAlignment="1">
      <alignment horizontal="center" vertical="center"/>
    </xf>
    <xf numFmtId="0" fontId="17" fillId="6" borderId="102" xfId="0" applyFont="1" applyFill="1" applyBorder="1" applyAlignment="1">
      <alignment horizontal="center" vertical="center"/>
    </xf>
    <xf numFmtId="0" fontId="17" fillId="6" borderId="103" xfId="0" applyFont="1" applyFill="1" applyBorder="1" applyAlignment="1">
      <alignment horizontal="center" vertical="center"/>
    </xf>
    <xf numFmtId="9" fontId="17" fillId="21" borderId="86" xfId="3" applyFont="1" applyFill="1" applyBorder="1" applyAlignment="1">
      <alignment horizontal="center" vertical="center"/>
    </xf>
    <xf numFmtId="9" fontId="17" fillId="21" borderId="57" xfId="3" applyFont="1" applyFill="1" applyBorder="1" applyAlignment="1">
      <alignment horizontal="center" vertical="center"/>
    </xf>
    <xf numFmtId="9" fontId="17" fillId="21" borderId="87" xfId="3" applyFont="1" applyFill="1" applyBorder="1" applyAlignment="1">
      <alignment horizontal="center" vertical="center"/>
    </xf>
    <xf numFmtId="9" fontId="17" fillId="6" borderId="0" xfId="3" applyFont="1" applyFill="1" applyBorder="1" applyAlignment="1">
      <alignment horizontal="right" vertical="center"/>
    </xf>
    <xf numFmtId="1" fontId="10" fillId="20" borderId="57" xfId="0" applyNumberFormat="1" applyFont="1" applyFill="1" applyBorder="1" applyAlignment="1">
      <alignment horizontal="center" vertical="center" wrapText="1"/>
    </xf>
    <xf numFmtId="0" fontId="17" fillId="20" borderId="57" xfId="0" applyFont="1" applyFill="1" applyBorder="1" applyAlignment="1">
      <alignment horizontal="center" vertical="center" wrapText="1"/>
    </xf>
    <xf numFmtId="1" fontId="25" fillId="20" borderId="57" xfId="0" applyNumberFormat="1" applyFont="1" applyFill="1" applyBorder="1" applyAlignment="1">
      <alignment horizontal="center" vertical="center"/>
    </xf>
    <xf numFmtId="0" fontId="20" fillId="20" borderId="88" xfId="0" applyFont="1" applyFill="1" applyBorder="1" applyAlignment="1" applyProtection="1">
      <alignment horizontal="center" vertical="center" wrapText="1"/>
      <protection locked="0"/>
    </xf>
    <xf numFmtId="0" fontId="20" fillId="20" borderId="0" xfId="0" applyFont="1" applyFill="1" applyAlignment="1" applyProtection="1">
      <alignment horizontal="center" vertical="center" wrapText="1"/>
      <protection locked="0"/>
    </xf>
    <xf numFmtId="0" fontId="20" fillId="20" borderId="79" xfId="0" applyFont="1" applyFill="1" applyBorder="1" applyAlignment="1" applyProtection="1">
      <alignment horizontal="center" vertical="center" wrapText="1"/>
      <protection locked="0"/>
    </xf>
    <xf numFmtId="0" fontId="20" fillId="20" borderId="78" xfId="0" applyFont="1" applyFill="1" applyBorder="1" applyAlignment="1" applyProtection="1">
      <alignment horizontal="center" vertical="center" wrapText="1"/>
      <protection locked="0"/>
    </xf>
    <xf numFmtId="0" fontId="17" fillId="20" borderId="67" xfId="0" applyFont="1" applyFill="1" applyBorder="1" applyAlignment="1">
      <alignment horizontal="center" vertical="center" textRotation="90" wrapText="1"/>
    </xf>
    <xf numFmtId="0" fontId="17" fillId="20" borderId="57" xfId="0" applyFont="1" applyFill="1" applyBorder="1" applyAlignment="1">
      <alignment horizontal="center" vertical="center" textRotation="90" wrapText="1"/>
    </xf>
    <xf numFmtId="9" fontId="17" fillId="20" borderId="67" xfId="3" applyFont="1" applyFill="1" applyBorder="1" applyAlignment="1">
      <alignment horizontal="center" vertical="center" textRotation="90" wrapText="1"/>
    </xf>
    <xf numFmtId="9" fontId="17" fillId="20" borderId="57" xfId="3" applyFont="1" applyFill="1" applyBorder="1" applyAlignment="1">
      <alignment horizontal="center" vertical="center" textRotation="90" wrapText="1"/>
    </xf>
    <xf numFmtId="0" fontId="17" fillId="20" borderId="67" xfId="0" applyFont="1" applyFill="1" applyBorder="1" applyAlignment="1">
      <alignment horizontal="center" vertical="center" wrapText="1"/>
    </xf>
    <xf numFmtId="1" fontId="29" fillId="20" borderId="96" xfId="0" applyNumberFormat="1" applyFont="1" applyFill="1" applyBorder="1" applyAlignment="1">
      <alignment horizontal="center" vertical="center"/>
    </xf>
    <xf numFmtId="1" fontId="29" fillId="20" borderId="97" xfId="0" applyNumberFormat="1" applyFont="1" applyFill="1" applyBorder="1" applyAlignment="1">
      <alignment horizontal="center" vertical="center"/>
    </xf>
    <xf numFmtId="1" fontId="29" fillId="20" borderId="98" xfId="0" applyNumberFormat="1" applyFont="1" applyFill="1" applyBorder="1" applyAlignment="1">
      <alignment horizontal="center" vertical="center"/>
    </xf>
    <xf numFmtId="0" fontId="17" fillId="20" borderId="110" xfId="0" applyFont="1" applyFill="1" applyBorder="1" applyAlignment="1">
      <alignment horizontal="center" vertical="center" wrapText="1"/>
    </xf>
    <xf numFmtId="0" fontId="17" fillId="20" borderId="108" xfId="0" applyFont="1" applyFill="1" applyBorder="1" applyAlignment="1">
      <alignment horizontal="center" vertical="center" wrapText="1"/>
    </xf>
    <xf numFmtId="0" fontId="17" fillId="20" borderId="111" xfId="0" applyFont="1" applyFill="1" applyBorder="1" applyAlignment="1">
      <alignment horizontal="center" vertical="center" wrapText="1"/>
    </xf>
    <xf numFmtId="0" fontId="17" fillId="20" borderId="78" xfId="0" applyFont="1" applyFill="1" applyBorder="1" applyAlignment="1">
      <alignment horizontal="center" vertical="center" wrapText="1"/>
    </xf>
    <xf numFmtId="0" fontId="17" fillId="20" borderId="64" xfId="0" applyFont="1" applyFill="1" applyBorder="1" applyAlignment="1">
      <alignment horizontal="center" vertical="center" wrapText="1"/>
    </xf>
    <xf numFmtId="0" fontId="17" fillId="20" borderId="66" xfId="0" applyFont="1" applyFill="1" applyBorder="1" applyAlignment="1">
      <alignment horizontal="center" vertical="center" wrapText="1"/>
    </xf>
    <xf numFmtId="1" fontId="25" fillId="20" borderId="95" xfId="0" applyNumberFormat="1" applyFont="1" applyFill="1" applyBorder="1" applyAlignment="1">
      <alignment horizontal="center" vertical="center"/>
    </xf>
    <xf numFmtId="1" fontId="29" fillId="20" borderId="95" xfId="0" applyNumberFormat="1" applyFont="1" applyFill="1" applyBorder="1" applyAlignment="1">
      <alignment horizontal="center" vertical="center"/>
    </xf>
    <xf numFmtId="167" fontId="17" fillId="20" borderId="57" xfId="0" applyNumberFormat="1" applyFont="1" applyFill="1" applyBorder="1" applyAlignment="1">
      <alignment horizontal="center" vertical="center" textRotation="90" wrapText="1"/>
    </xf>
    <xf numFmtId="0" fontId="17" fillId="20" borderId="76" xfId="0" applyFont="1" applyFill="1" applyBorder="1" applyAlignment="1">
      <alignment horizontal="center" vertical="center" wrapText="1"/>
    </xf>
    <xf numFmtId="0" fontId="17" fillId="20" borderId="75" xfId="0" applyFont="1" applyFill="1" applyBorder="1" applyAlignment="1">
      <alignment horizontal="center" vertical="center" wrapText="1"/>
    </xf>
    <xf numFmtId="0" fontId="17" fillId="20" borderId="79" xfId="0" applyFont="1" applyFill="1" applyBorder="1" applyAlignment="1">
      <alignment horizontal="center" vertical="center" wrapText="1"/>
    </xf>
    <xf numFmtId="0" fontId="17" fillId="6" borderId="57" xfId="0" applyFont="1" applyFill="1" applyBorder="1" applyAlignment="1">
      <alignment horizontal="center" vertical="center" textRotation="90" wrapText="1"/>
    </xf>
    <xf numFmtId="0" fontId="10" fillId="11" borderId="57" xfId="0" applyFont="1" applyFill="1" applyBorder="1" applyAlignment="1">
      <alignment horizontal="center" vertical="center"/>
    </xf>
    <xf numFmtId="0" fontId="29" fillId="20" borderId="57" xfId="0" applyFont="1" applyFill="1" applyBorder="1" applyAlignment="1">
      <alignment horizontal="center" vertical="center" wrapText="1"/>
    </xf>
    <xf numFmtId="10" fontId="19" fillId="20" borderId="57" xfId="4" applyNumberFormat="1" applyFont="1" applyFill="1" applyBorder="1" applyAlignment="1">
      <alignment horizontal="center" vertical="center"/>
    </xf>
    <xf numFmtId="0" fontId="20" fillId="20" borderId="57" xfId="0" applyFont="1" applyFill="1" applyBorder="1" applyAlignment="1">
      <alignment horizontal="center" vertical="center" wrapText="1"/>
    </xf>
    <xf numFmtId="9" fontId="17" fillId="20" borderId="57" xfId="3" applyFont="1" applyFill="1" applyBorder="1" applyAlignment="1">
      <alignment horizontal="center" vertical="center"/>
    </xf>
    <xf numFmtId="0" fontId="29" fillId="20" borderId="85" xfId="0" applyFont="1" applyFill="1" applyBorder="1" applyAlignment="1">
      <alignment horizontal="center" vertical="center" wrapText="1"/>
    </xf>
    <xf numFmtId="0" fontId="29" fillId="20" borderId="94" xfId="0" applyFont="1" applyFill="1" applyBorder="1" applyAlignment="1">
      <alignment horizontal="center" vertical="center" wrapText="1"/>
    </xf>
    <xf numFmtId="0" fontId="17" fillId="20" borderId="106" xfId="0" applyFont="1" applyFill="1" applyBorder="1" applyAlignment="1">
      <alignment horizontal="center" vertical="center" wrapText="1"/>
    </xf>
    <xf numFmtId="0" fontId="17" fillId="20" borderId="109" xfId="0" applyFont="1" applyFill="1" applyBorder="1" applyAlignment="1">
      <alignment horizontal="center" vertical="center" wrapText="1"/>
    </xf>
    <xf numFmtId="0" fontId="17" fillId="20" borderId="107" xfId="0" applyFont="1" applyFill="1" applyBorder="1" applyAlignment="1">
      <alignment horizontal="center" vertical="center" wrapText="1"/>
    </xf>
    <xf numFmtId="0" fontId="17" fillId="20" borderId="96" xfId="0" applyFont="1" applyFill="1" applyBorder="1" applyAlignment="1">
      <alignment horizontal="center" vertical="center" wrapText="1"/>
    </xf>
    <xf numFmtId="0" fontId="17" fillId="20" borderId="98" xfId="0" applyFont="1" applyFill="1" applyBorder="1" applyAlignment="1">
      <alignment horizontal="center" vertical="center" wrapText="1"/>
    </xf>
    <xf numFmtId="0" fontId="20" fillId="20" borderId="76" xfId="0" applyFont="1" applyFill="1" applyBorder="1" applyAlignment="1">
      <alignment horizontal="center" vertical="center" wrapText="1"/>
    </xf>
    <xf numFmtId="0" fontId="20" fillId="20" borderId="75" xfId="0" applyFont="1" applyFill="1" applyBorder="1" applyAlignment="1">
      <alignment horizontal="center" vertical="center" wrapText="1"/>
    </xf>
    <xf numFmtId="0" fontId="20" fillId="20" borderId="79" xfId="0" applyFont="1" applyFill="1" applyBorder="1" applyAlignment="1">
      <alignment horizontal="center" vertical="center" wrapText="1"/>
    </xf>
    <xf numFmtId="0" fontId="20" fillId="20" borderId="78" xfId="0" applyFont="1" applyFill="1" applyBorder="1" applyAlignment="1">
      <alignment horizontal="center" vertical="center" wrapText="1"/>
    </xf>
    <xf numFmtId="0" fontId="17" fillId="8" borderId="0" xfId="0" applyFont="1" applyFill="1" applyAlignment="1">
      <alignment horizontal="center" vertical="center"/>
    </xf>
    <xf numFmtId="0" fontId="17" fillId="8" borderId="109" xfId="0" applyFont="1" applyFill="1" applyBorder="1" applyAlignment="1">
      <alignment horizontal="center" vertical="center"/>
    </xf>
    <xf numFmtId="0" fontId="10" fillId="20" borderId="57" xfId="0" applyFont="1" applyFill="1" applyBorder="1" applyAlignment="1">
      <alignment horizontal="center" vertical="center"/>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3" xfId="0" applyFont="1" applyBorder="1" applyAlignment="1">
      <alignment vertical="center" wrapText="1"/>
    </xf>
    <xf numFmtId="0" fontId="56" fillId="0" borderId="92" xfId="0" applyFont="1" applyBorder="1" applyAlignment="1">
      <alignment vertical="center" wrapText="1"/>
    </xf>
    <xf numFmtId="0" fontId="56" fillId="0" borderId="91" xfId="0" applyFont="1" applyBorder="1" applyAlignment="1">
      <alignment vertical="center" wrapText="1"/>
    </xf>
    <xf numFmtId="0" fontId="58" fillId="0" borderId="93" xfId="0" applyFont="1" applyBorder="1" applyAlignment="1">
      <alignment horizontal="justify" vertical="center" wrapText="1"/>
    </xf>
    <xf numFmtId="0" fontId="58" fillId="0" borderId="92" xfId="0" applyFont="1" applyBorder="1" applyAlignment="1">
      <alignment horizontal="justify" vertical="center" wrapText="1"/>
    </xf>
    <xf numFmtId="0" fontId="58" fillId="0" borderId="91" xfId="0" applyFont="1" applyBorder="1" applyAlignment="1">
      <alignment horizontal="justify" vertical="center" wrapText="1"/>
    </xf>
    <xf numFmtId="0" fontId="58" fillId="0" borderId="93" xfId="0" applyFont="1" applyBorder="1" applyAlignment="1">
      <alignment vertical="center" wrapText="1"/>
    </xf>
    <xf numFmtId="0" fontId="58" fillId="0" borderId="92" xfId="0" applyFont="1" applyBorder="1" applyAlignment="1">
      <alignment vertical="center" wrapText="1"/>
    </xf>
    <xf numFmtId="0" fontId="58" fillId="0" borderId="91" xfId="0" applyFont="1" applyBorder="1" applyAlignment="1">
      <alignment vertical="center" wrapText="1"/>
    </xf>
    <xf numFmtId="0" fontId="57" fillId="0" borderId="93" xfId="0" applyFont="1" applyBorder="1" applyAlignment="1">
      <alignment horizontal="justify" vertical="center" wrapText="1"/>
    </xf>
    <xf numFmtId="0" fontId="57" fillId="0" borderId="92" xfId="0" applyFont="1" applyBorder="1" applyAlignment="1">
      <alignment horizontal="justify" vertical="center" wrapText="1"/>
    </xf>
    <xf numFmtId="0" fontId="57" fillId="0" borderId="91" xfId="0" applyFont="1" applyBorder="1" applyAlignment="1">
      <alignment horizontal="justify" vertical="center" wrapText="1"/>
    </xf>
  </cellXfs>
  <cellStyles count="18">
    <cellStyle name="Collegamento ipertestuale" xfId="1" builtinId="8"/>
    <cellStyle name="Migliaia" xfId="2" builtinId="3"/>
    <cellStyle name="Migliaia [0]" xfId="6" builtinId="6"/>
    <cellStyle name="Migliaia [0] 2" xfId="8" xr:uid="{4303081D-F20D-4486-BF11-0D1B2D54E6F7}"/>
    <cellStyle name="Migliaia [0] 3" xfId="11" xr:uid="{8539D903-5644-4FDB-A876-13E2335169B6}"/>
    <cellStyle name="Migliaia [0] 4" xfId="13" xr:uid="{2B39DBD0-A88F-4E6E-93B5-5CEB1176571A}"/>
    <cellStyle name="Migliaia [0] 5" xfId="16" xr:uid="{6453E8CE-3568-4217-BE72-9A688F677AAB}"/>
    <cellStyle name="Migliaia 2" xfId="7" xr:uid="{5E151F21-D970-4BE3-9720-7983776D625F}"/>
    <cellStyle name="Migliaia 3" xfId="10" xr:uid="{271C4C30-8F0A-47B2-95DE-A213C26013F9}"/>
    <cellStyle name="Migliaia 4" xfId="12" xr:uid="{60E0D1CF-62AE-43D2-80D8-F59BF2232B22}"/>
    <cellStyle name="Migliaia 5" xfId="15" xr:uid="{6D567976-7523-4275-8D59-C582C192726F}"/>
    <cellStyle name="Migliaia 6" xfId="17" xr:uid="{993EE6F7-E26B-47F6-91CF-00373DBE6F6C}"/>
    <cellStyle name="Normale" xfId="0" builtinId="0"/>
    <cellStyle name="Normale 2" xfId="14" xr:uid="{CBCFE0CA-35CD-42A3-A6D3-235639789038}"/>
    <cellStyle name="Percentuale" xfId="3" builtinId="5"/>
    <cellStyle name="Percentuale 2" xfId="4" xr:uid="{00000000-0005-0000-0000-000005000000}"/>
    <cellStyle name="Percentuale 3" xfId="9" xr:uid="{A16B4A5D-6EF3-442C-B58D-EF0C9B3B029B}"/>
    <cellStyle name="Valuta" xfId="5" builtinId="4"/>
  </cellStyles>
  <dxfs count="184">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6600"/>
        </patternFill>
      </fill>
    </dxf>
    <dxf>
      <fill>
        <patternFill>
          <bgColor rgb="FFFF66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ont>
        <color rgb="FF9C0006"/>
      </font>
      <fill>
        <patternFill>
          <bgColor rgb="FFFFC7CE"/>
        </patternFill>
      </fill>
    </dxf>
    <dxf>
      <fill>
        <patternFill>
          <bgColor rgb="FFCC3300"/>
        </patternFill>
      </fill>
    </dxf>
    <dxf>
      <fill>
        <patternFill>
          <bgColor rgb="FFFF0000"/>
        </patternFill>
      </fill>
    </dxf>
    <dxf>
      <fill>
        <patternFill>
          <bgColor rgb="FFFF000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40"/>
        </patternFill>
      </fill>
    </dxf>
    <dxf>
      <fill>
        <patternFill>
          <bgColor indexed="11"/>
        </patternFill>
      </fill>
    </dxf>
    <dxf>
      <fill>
        <patternFill>
          <bgColor indexed="11"/>
        </patternFill>
      </fill>
    </dxf>
    <dxf>
      <fill>
        <patternFill>
          <bgColor indexed="13"/>
        </patternFill>
      </fill>
    </dxf>
    <dxf>
      <fill>
        <patternFill>
          <bgColor indexed="13"/>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B43-4494-B78F-E706A822817F}"/>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B43-4494-B78F-E706A822817F}"/>
            </c:ext>
          </c:extLst>
        </c:ser>
        <c:dLbls>
          <c:showLegendKey val="0"/>
          <c:showVal val="1"/>
          <c:showCatName val="0"/>
          <c:showSerName val="0"/>
          <c:showPercent val="0"/>
          <c:showBubbleSize val="0"/>
        </c:dLbls>
        <c:gapWidth val="95"/>
        <c:gapDepth val="95"/>
        <c:shape val="box"/>
        <c:axId val="142916224"/>
        <c:axId val="142926208"/>
        <c:axId val="0"/>
      </c:bar3DChart>
      <c:catAx>
        <c:axId val="142916224"/>
        <c:scaling>
          <c:orientation val="minMax"/>
        </c:scaling>
        <c:delete val="0"/>
        <c:axPos val="b"/>
        <c:numFmt formatCode="General" sourceLinked="1"/>
        <c:majorTickMark val="none"/>
        <c:minorTickMark val="none"/>
        <c:tickLblPos val="nextTo"/>
        <c:crossAx val="142926208"/>
        <c:crosses val="autoZero"/>
        <c:auto val="1"/>
        <c:lblAlgn val="ctr"/>
        <c:lblOffset val="100"/>
        <c:noMultiLvlLbl val="0"/>
      </c:catAx>
      <c:valAx>
        <c:axId val="142926208"/>
        <c:scaling>
          <c:orientation val="minMax"/>
        </c:scaling>
        <c:delete val="1"/>
        <c:axPos val="l"/>
        <c:numFmt formatCode="General" sourceLinked="1"/>
        <c:majorTickMark val="none"/>
        <c:minorTickMark val="none"/>
        <c:tickLblPos val="nextTo"/>
        <c:crossAx val="14291622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0"/>
  <sheetViews>
    <sheetView zoomScale="90" zoomScaleNormal="90" workbookViewId="0">
      <selection activeCell="X11" sqref="X11"/>
    </sheetView>
  </sheetViews>
  <sheetFormatPr defaultRowHeight="15.75" x14ac:dyDescent="0.25"/>
  <cols>
    <col min="1" max="1" width="1.28515625" style="233" customWidth="1"/>
    <col min="2" max="2" width="53.5703125" style="233" customWidth="1"/>
    <col min="3" max="3" width="57.42578125" style="233" customWidth="1"/>
    <col min="4" max="4" width="68.28515625" style="233" hidden="1" customWidth="1"/>
    <col min="5" max="18" width="6.28515625" style="267" customWidth="1"/>
    <col min="19" max="44" width="9.140625" style="233" customWidth="1"/>
    <col min="45" max="45" width="64" style="257" customWidth="1"/>
    <col min="46" max="46" width="97.85546875" style="257" customWidth="1"/>
    <col min="47" max="49" width="9.140625" style="233" customWidth="1"/>
    <col min="50" max="240" width="9.140625" style="233"/>
    <col min="241" max="241" width="1.28515625" style="233" customWidth="1"/>
    <col min="242" max="242" width="44.85546875" style="233" customWidth="1"/>
    <col min="243" max="243" width="47.28515625" style="233" customWidth="1"/>
    <col min="244" max="244" width="8.140625" style="233" customWidth="1"/>
    <col min="245" max="245" width="8.28515625" style="233" customWidth="1"/>
    <col min="246" max="246" width="5.42578125" style="233" customWidth="1"/>
    <col min="247" max="247" width="8.5703125" style="233" customWidth="1"/>
    <col min="248" max="248" width="13.7109375" style="233" customWidth="1"/>
    <col min="249" max="249" width="15.7109375" style="233" customWidth="1"/>
    <col min="250" max="250" width="14.7109375" style="233" customWidth="1"/>
    <col min="251" max="251" width="15" style="233" customWidth="1"/>
    <col min="252" max="253" width="14.28515625" style="233" customWidth="1"/>
    <col min="254" max="254" width="0" style="233" hidden="1" customWidth="1"/>
    <col min="255" max="255" width="18.85546875" style="233" customWidth="1"/>
    <col min="256" max="268" width="8" style="233" customWidth="1"/>
    <col min="269" max="272" width="9.28515625" style="233" customWidth="1"/>
    <col min="273" max="300" width="9.140625" style="233"/>
    <col min="301" max="301" width="64" style="233" customWidth="1"/>
    <col min="302" max="302" width="97.85546875" style="233" customWidth="1"/>
    <col min="303" max="496" width="9.140625" style="233"/>
    <col min="497" max="497" width="1.28515625" style="233" customWidth="1"/>
    <col min="498" max="498" width="44.85546875" style="233" customWidth="1"/>
    <col min="499" max="499" width="47.28515625" style="233" customWidth="1"/>
    <col min="500" max="500" width="8.140625" style="233" customWidth="1"/>
    <col min="501" max="501" width="8.28515625" style="233" customWidth="1"/>
    <col min="502" max="502" width="5.42578125" style="233" customWidth="1"/>
    <col min="503" max="503" width="8.5703125" style="233" customWidth="1"/>
    <col min="504" max="504" width="13.7109375" style="233" customWidth="1"/>
    <col min="505" max="505" width="15.7109375" style="233" customWidth="1"/>
    <col min="506" max="506" width="14.7109375" style="233" customWidth="1"/>
    <col min="507" max="507" width="15" style="233" customWidth="1"/>
    <col min="508" max="509" width="14.28515625" style="233" customWidth="1"/>
    <col min="510" max="510" width="0" style="233" hidden="1" customWidth="1"/>
    <col min="511" max="511" width="18.85546875" style="233" customWidth="1"/>
    <col min="512" max="524" width="8" style="233" customWidth="1"/>
    <col min="525" max="528" width="9.28515625" style="233" customWidth="1"/>
    <col min="529" max="556" width="9.140625" style="233"/>
    <col min="557" max="557" width="64" style="233" customWidth="1"/>
    <col min="558" max="558" width="97.85546875" style="233" customWidth="1"/>
    <col min="559" max="752" width="9.140625" style="233"/>
    <col min="753" max="753" width="1.28515625" style="233" customWidth="1"/>
    <col min="754" max="754" width="44.85546875" style="233" customWidth="1"/>
    <col min="755" max="755" width="47.28515625" style="233" customWidth="1"/>
    <col min="756" max="756" width="8.140625" style="233" customWidth="1"/>
    <col min="757" max="757" width="8.28515625" style="233" customWidth="1"/>
    <col min="758" max="758" width="5.42578125" style="233" customWidth="1"/>
    <col min="759" max="759" width="8.5703125" style="233" customWidth="1"/>
    <col min="760" max="760" width="13.7109375" style="233" customWidth="1"/>
    <col min="761" max="761" width="15.7109375" style="233" customWidth="1"/>
    <col min="762" max="762" width="14.7109375" style="233" customWidth="1"/>
    <col min="763" max="763" width="15" style="233" customWidth="1"/>
    <col min="764" max="765" width="14.28515625" style="233" customWidth="1"/>
    <col min="766" max="766" width="0" style="233" hidden="1" customWidth="1"/>
    <col min="767" max="767" width="18.85546875" style="233" customWidth="1"/>
    <col min="768" max="780" width="8" style="233" customWidth="1"/>
    <col min="781" max="784" width="9.28515625" style="233" customWidth="1"/>
    <col min="785" max="812" width="9.140625" style="233"/>
    <col min="813" max="813" width="64" style="233" customWidth="1"/>
    <col min="814" max="814" width="97.85546875" style="233" customWidth="1"/>
    <col min="815" max="1008" width="9.140625" style="233"/>
    <col min="1009" max="1009" width="1.28515625" style="233" customWidth="1"/>
    <col min="1010" max="1010" width="44.85546875" style="233" customWidth="1"/>
    <col min="1011" max="1011" width="47.28515625" style="233" customWidth="1"/>
    <col min="1012" max="1012" width="8.140625" style="233" customWidth="1"/>
    <col min="1013" max="1013" width="8.28515625" style="233" customWidth="1"/>
    <col min="1014" max="1014" width="5.42578125" style="233" customWidth="1"/>
    <col min="1015" max="1015" width="8.5703125" style="233" customWidth="1"/>
    <col min="1016" max="1016" width="13.7109375" style="233" customWidth="1"/>
    <col min="1017" max="1017" width="15.7109375" style="233" customWidth="1"/>
    <col min="1018" max="1018" width="14.7109375" style="233" customWidth="1"/>
    <col min="1019" max="1019" width="15" style="233" customWidth="1"/>
    <col min="1020" max="1021" width="14.28515625" style="233" customWidth="1"/>
    <col min="1022" max="1022" width="0" style="233" hidden="1" customWidth="1"/>
    <col min="1023" max="1023" width="18.85546875" style="233" customWidth="1"/>
    <col min="1024" max="1036" width="8" style="233" customWidth="1"/>
    <col min="1037" max="1040" width="9.28515625" style="233" customWidth="1"/>
    <col min="1041" max="1068" width="9.140625" style="233"/>
    <col min="1069" max="1069" width="64" style="233" customWidth="1"/>
    <col min="1070" max="1070" width="97.85546875" style="233" customWidth="1"/>
    <col min="1071" max="1264" width="9.140625" style="233"/>
    <col min="1265" max="1265" width="1.28515625" style="233" customWidth="1"/>
    <col min="1266" max="1266" width="44.85546875" style="233" customWidth="1"/>
    <col min="1267" max="1267" width="47.28515625" style="233" customWidth="1"/>
    <col min="1268" max="1268" width="8.140625" style="233" customWidth="1"/>
    <col min="1269" max="1269" width="8.28515625" style="233" customWidth="1"/>
    <col min="1270" max="1270" width="5.42578125" style="233" customWidth="1"/>
    <col min="1271" max="1271" width="8.5703125" style="233" customWidth="1"/>
    <col min="1272" max="1272" width="13.7109375" style="233" customWidth="1"/>
    <col min="1273" max="1273" width="15.7109375" style="233" customWidth="1"/>
    <col min="1274" max="1274" width="14.7109375" style="233" customWidth="1"/>
    <col min="1275" max="1275" width="15" style="233" customWidth="1"/>
    <col min="1276" max="1277" width="14.28515625" style="233" customWidth="1"/>
    <col min="1278" max="1278" width="0" style="233" hidden="1" customWidth="1"/>
    <col min="1279" max="1279" width="18.85546875" style="233" customWidth="1"/>
    <col min="1280" max="1292" width="8" style="233" customWidth="1"/>
    <col min="1293" max="1296" width="9.28515625" style="233" customWidth="1"/>
    <col min="1297" max="1324" width="9.140625" style="233"/>
    <col min="1325" max="1325" width="64" style="233" customWidth="1"/>
    <col min="1326" max="1326" width="97.85546875" style="233" customWidth="1"/>
    <col min="1327" max="1520" width="9.140625" style="233"/>
    <col min="1521" max="1521" width="1.28515625" style="233" customWidth="1"/>
    <col min="1522" max="1522" width="44.85546875" style="233" customWidth="1"/>
    <col min="1523" max="1523" width="47.28515625" style="233" customWidth="1"/>
    <col min="1524" max="1524" width="8.140625" style="233" customWidth="1"/>
    <col min="1525" max="1525" width="8.28515625" style="233" customWidth="1"/>
    <col min="1526" max="1526" width="5.42578125" style="233" customWidth="1"/>
    <col min="1527" max="1527" width="8.5703125" style="233" customWidth="1"/>
    <col min="1528" max="1528" width="13.7109375" style="233" customWidth="1"/>
    <col min="1529" max="1529" width="15.7109375" style="233" customWidth="1"/>
    <col min="1530" max="1530" width="14.7109375" style="233" customWidth="1"/>
    <col min="1531" max="1531" width="15" style="233" customWidth="1"/>
    <col min="1532" max="1533" width="14.28515625" style="233" customWidth="1"/>
    <col min="1534" max="1534" width="0" style="233" hidden="1" customWidth="1"/>
    <col min="1535" max="1535" width="18.85546875" style="233" customWidth="1"/>
    <col min="1536" max="1548" width="8" style="233" customWidth="1"/>
    <col min="1549" max="1552" width="9.28515625" style="233" customWidth="1"/>
    <col min="1553" max="1580" width="9.140625" style="233"/>
    <col min="1581" max="1581" width="64" style="233" customWidth="1"/>
    <col min="1582" max="1582" width="97.85546875" style="233" customWidth="1"/>
    <col min="1583" max="1776" width="9.140625" style="233"/>
    <col min="1777" max="1777" width="1.28515625" style="233" customWidth="1"/>
    <col min="1778" max="1778" width="44.85546875" style="233" customWidth="1"/>
    <col min="1779" max="1779" width="47.28515625" style="233" customWidth="1"/>
    <col min="1780" max="1780" width="8.140625" style="233" customWidth="1"/>
    <col min="1781" max="1781" width="8.28515625" style="233" customWidth="1"/>
    <col min="1782" max="1782" width="5.42578125" style="233" customWidth="1"/>
    <col min="1783" max="1783" width="8.5703125" style="233" customWidth="1"/>
    <col min="1784" max="1784" width="13.7109375" style="233" customWidth="1"/>
    <col min="1785" max="1785" width="15.7109375" style="233" customWidth="1"/>
    <col min="1786" max="1786" width="14.7109375" style="233" customWidth="1"/>
    <col min="1787" max="1787" width="15" style="233" customWidth="1"/>
    <col min="1788" max="1789" width="14.28515625" style="233" customWidth="1"/>
    <col min="1790" max="1790" width="0" style="233" hidden="1" customWidth="1"/>
    <col min="1791" max="1791" width="18.85546875" style="233" customWidth="1"/>
    <col min="1792" max="1804" width="8" style="233" customWidth="1"/>
    <col min="1805" max="1808" width="9.28515625" style="233" customWidth="1"/>
    <col min="1809" max="1836" width="9.140625" style="233"/>
    <col min="1837" max="1837" width="64" style="233" customWidth="1"/>
    <col min="1838" max="1838" width="97.85546875" style="233" customWidth="1"/>
    <col min="1839" max="2032" width="9.140625" style="233"/>
    <col min="2033" max="2033" width="1.28515625" style="233" customWidth="1"/>
    <col min="2034" max="2034" width="44.85546875" style="233" customWidth="1"/>
    <col min="2035" max="2035" width="47.28515625" style="233" customWidth="1"/>
    <col min="2036" max="2036" width="8.140625" style="233" customWidth="1"/>
    <col min="2037" max="2037" width="8.28515625" style="233" customWidth="1"/>
    <col min="2038" max="2038" width="5.42578125" style="233" customWidth="1"/>
    <col min="2039" max="2039" width="8.5703125" style="233" customWidth="1"/>
    <col min="2040" max="2040" width="13.7109375" style="233" customWidth="1"/>
    <col min="2041" max="2041" width="15.7109375" style="233" customWidth="1"/>
    <col min="2042" max="2042" width="14.7109375" style="233" customWidth="1"/>
    <col min="2043" max="2043" width="15" style="233" customWidth="1"/>
    <col min="2044" max="2045" width="14.28515625" style="233" customWidth="1"/>
    <col min="2046" max="2046" width="0" style="233" hidden="1" customWidth="1"/>
    <col min="2047" max="2047" width="18.85546875" style="233" customWidth="1"/>
    <col min="2048" max="2060" width="8" style="233" customWidth="1"/>
    <col min="2061" max="2064" width="9.28515625" style="233" customWidth="1"/>
    <col min="2065" max="2092" width="9.140625" style="233"/>
    <col min="2093" max="2093" width="64" style="233" customWidth="1"/>
    <col min="2094" max="2094" width="97.85546875" style="233" customWidth="1"/>
    <col min="2095" max="2288" width="9.140625" style="233"/>
    <col min="2289" max="2289" width="1.28515625" style="233" customWidth="1"/>
    <col min="2290" max="2290" width="44.85546875" style="233" customWidth="1"/>
    <col min="2291" max="2291" width="47.28515625" style="233" customWidth="1"/>
    <col min="2292" max="2292" width="8.140625" style="233" customWidth="1"/>
    <col min="2293" max="2293" width="8.28515625" style="233" customWidth="1"/>
    <col min="2294" max="2294" width="5.42578125" style="233" customWidth="1"/>
    <col min="2295" max="2295" width="8.5703125" style="233" customWidth="1"/>
    <col min="2296" max="2296" width="13.7109375" style="233" customWidth="1"/>
    <col min="2297" max="2297" width="15.7109375" style="233" customWidth="1"/>
    <col min="2298" max="2298" width="14.7109375" style="233" customWidth="1"/>
    <col min="2299" max="2299" width="15" style="233" customWidth="1"/>
    <col min="2300" max="2301" width="14.28515625" style="233" customWidth="1"/>
    <col min="2302" max="2302" width="0" style="233" hidden="1" customWidth="1"/>
    <col min="2303" max="2303" width="18.85546875" style="233" customWidth="1"/>
    <col min="2304" max="2316" width="8" style="233" customWidth="1"/>
    <col min="2317" max="2320" width="9.28515625" style="233" customWidth="1"/>
    <col min="2321" max="2348" width="9.140625" style="233"/>
    <col min="2349" max="2349" width="64" style="233" customWidth="1"/>
    <col min="2350" max="2350" width="97.85546875" style="233" customWidth="1"/>
    <col min="2351" max="2544" width="9.140625" style="233"/>
    <col min="2545" max="2545" width="1.28515625" style="233" customWidth="1"/>
    <col min="2546" max="2546" width="44.85546875" style="233" customWidth="1"/>
    <col min="2547" max="2547" width="47.28515625" style="233" customWidth="1"/>
    <col min="2548" max="2548" width="8.140625" style="233" customWidth="1"/>
    <col min="2549" max="2549" width="8.28515625" style="233" customWidth="1"/>
    <col min="2550" max="2550" width="5.42578125" style="233" customWidth="1"/>
    <col min="2551" max="2551" width="8.5703125" style="233" customWidth="1"/>
    <col min="2552" max="2552" width="13.7109375" style="233" customWidth="1"/>
    <col min="2553" max="2553" width="15.7109375" style="233" customWidth="1"/>
    <col min="2554" max="2554" width="14.7109375" style="233" customWidth="1"/>
    <col min="2555" max="2555" width="15" style="233" customWidth="1"/>
    <col min="2556" max="2557" width="14.28515625" style="233" customWidth="1"/>
    <col min="2558" max="2558" width="0" style="233" hidden="1" customWidth="1"/>
    <col min="2559" max="2559" width="18.85546875" style="233" customWidth="1"/>
    <col min="2560" max="2572" width="8" style="233" customWidth="1"/>
    <col min="2573" max="2576" width="9.28515625" style="233" customWidth="1"/>
    <col min="2577" max="2604" width="9.140625" style="233"/>
    <col min="2605" max="2605" width="64" style="233" customWidth="1"/>
    <col min="2606" max="2606" width="97.85546875" style="233" customWidth="1"/>
    <col min="2607" max="2800" width="9.140625" style="233"/>
    <col min="2801" max="2801" width="1.28515625" style="233" customWidth="1"/>
    <col min="2802" max="2802" width="44.85546875" style="233" customWidth="1"/>
    <col min="2803" max="2803" width="47.28515625" style="233" customWidth="1"/>
    <col min="2804" max="2804" width="8.140625" style="233" customWidth="1"/>
    <col min="2805" max="2805" width="8.28515625" style="233" customWidth="1"/>
    <col min="2806" max="2806" width="5.42578125" style="233" customWidth="1"/>
    <col min="2807" max="2807" width="8.5703125" style="233" customWidth="1"/>
    <col min="2808" max="2808" width="13.7109375" style="233" customWidth="1"/>
    <col min="2809" max="2809" width="15.7109375" style="233" customWidth="1"/>
    <col min="2810" max="2810" width="14.7109375" style="233" customWidth="1"/>
    <col min="2811" max="2811" width="15" style="233" customWidth="1"/>
    <col min="2812" max="2813" width="14.28515625" style="233" customWidth="1"/>
    <col min="2814" max="2814" width="0" style="233" hidden="1" customWidth="1"/>
    <col min="2815" max="2815" width="18.85546875" style="233" customWidth="1"/>
    <col min="2816" max="2828" width="8" style="233" customWidth="1"/>
    <col min="2829" max="2832" width="9.28515625" style="233" customWidth="1"/>
    <col min="2833" max="2860" width="9.140625" style="233"/>
    <col min="2861" max="2861" width="64" style="233" customWidth="1"/>
    <col min="2862" max="2862" width="97.85546875" style="233" customWidth="1"/>
    <col min="2863" max="3056" width="9.140625" style="233"/>
    <col min="3057" max="3057" width="1.28515625" style="233" customWidth="1"/>
    <col min="3058" max="3058" width="44.85546875" style="233" customWidth="1"/>
    <col min="3059" max="3059" width="47.28515625" style="233" customWidth="1"/>
    <col min="3060" max="3060" width="8.140625" style="233" customWidth="1"/>
    <col min="3061" max="3061" width="8.28515625" style="233" customWidth="1"/>
    <col min="3062" max="3062" width="5.42578125" style="233" customWidth="1"/>
    <col min="3063" max="3063" width="8.5703125" style="233" customWidth="1"/>
    <col min="3064" max="3064" width="13.7109375" style="233" customWidth="1"/>
    <col min="3065" max="3065" width="15.7109375" style="233" customWidth="1"/>
    <col min="3066" max="3066" width="14.7109375" style="233" customWidth="1"/>
    <col min="3067" max="3067" width="15" style="233" customWidth="1"/>
    <col min="3068" max="3069" width="14.28515625" style="233" customWidth="1"/>
    <col min="3070" max="3070" width="0" style="233" hidden="1" customWidth="1"/>
    <col min="3071" max="3071" width="18.85546875" style="233" customWidth="1"/>
    <col min="3072" max="3084" width="8" style="233" customWidth="1"/>
    <col min="3085" max="3088" width="9.28515625" style="233" customWidth="1"/>
    <col min="3089" max="3116" width="9.140625" style="233"/>
    <col min="3117" max="3117" width="64" style="233" customWidth="1"/>
    <col min="3118" max="3118" width="97.85546875" style="233" customWidth="1"/>
    <col min="3119" max="3312" width="9.140625" style="233"/>
    <col min="3313" max="3313" width="1.28515625" style="233" customWidth="1"/>
    <col min="3314" max="3314" width="44.85546875" style="233" customWidth="1"/>
    <col min="3315" max="3315" width="47.28515625" style="233" customWidth="1"/>
    <col min="3316" max="3316" width="8.140625" style="233" customWidth="1"/>
    <col min="3317" max="3317" width="8.28515625" style="233" customWidth="1"/>
    <col min="3318" max="3318" width="5.42578125" style="233" customWidth="1"/>
    <col min="3319" max="3319" width="8.5703125" style="233" customWidth="1"/>
    <col min="3320" max="3320" width="13.7109375" style="233" customWidth="1"/>
    <col min="3321" max="3321" width="15.7109375" style="233" customWidth="1"/>
    <col min="3322" max="3322" width="14.7109375" style="233" customWidth="1"/>
    <col min="3323" max="3323" width="15" style="233" customWidth="1"/>
    <col min="3324" max="3325" width="14.28515625" style="233" customWidth="1"/>
    <col min="3326" max="3326" width="0" style="233" hidden="1" customWidth="1"/>
    <col min="3327" max="3327" width="18.85546875" style="233" customWidth="1"/>
    <col min="3328" max="3340" width="8" style="233" customWidth="1"/>
    <col min="3341" max="3344" width="9.28515625" style="233" customWidth="1"/>
    <col min="3345" max="3372" width="9.140625" style="233"/>
    <col min="3373" max="3373" width="64" style="233" customWidth="1"/>
    <col min="3374" max="3374" width="97.85546875" style="233" customWidth="1"/>
    <col min="3375" max="3568" width="9.140625" style="233"/>
    <col min="3569" max="3569" width="1.28515625" style="233" customWidth="1"/>
    <col min="3570" max="3570" width="44.85546875" style="233" customWidth="1"/>
    <col min="3571" max="3571" width="47.28515625" style="233" customWidth="1"/>
    <col min="3572" max="3572" width="8.140625" style="233" customWidth="1"/>
    <col min="3573" max="3573" width="8.28515625" style="233" customWidth="1"/>
    <col min="3574" max="3574" width="5.42578125" style="233" customWidth="1"/>
    <col min="3575" max="3575" width="8.5703125" style="233" customWidth="1"/>
    <col min="3576" max="3576" width="13.7109375" style="233" customWidth="1"/>
    <col min="3577" max="3577" width="15.7109375" style="233" customWidth="1"/>
    <col min="3578" max="3578" width="14.7109375" style="233" customWidth="1"/>
    <col min="3579" max="3579" width="15" style="233" customWidth="1"/>
    <col min="3580" max="3581" width="14.28515625" style="233" customWidth="1"/>
    <col min="3582" max="3582" width="0" style="233" hidden="1" customWidth="1"/>
    <col min="3583" max="3583" width="18.85546875" style="233" customWidth="1"/>
    <col min="3584" max="3596" width="8" style="233" customWidth="1"/>
    <col min="3597" max="3600" width="9.28515625" style="233" customWidth="1"/>
    <col min="3601" max="3628" width="9.140625" style="233"/>
    <col min="3629" max="3629" width="64" style="233" customWidth="1"/>
    <col min="3630" max="3630" width="97.85546875" style="233" customWidth="1"/>
    <col min="3631" max="3824" width="9.140625" style="233"/>
    <col min="3825" max="3825" width="1.28515625" style="233" customWidth="1"/>
    <col min="3826" max="3826" width="44.85546875" style="233" customWidth="1"/>
    <col min="3827" max="3827" width="47.28515625" style="233" customWidth="1"/>
    <col min="3828" max="3828" width="8.140625" style="233" customWidth="1"/>
    <col min="3829" max="3829" width="8.28515625" style="233" customWidth="1"/>
    <col min="3830" max="3830" width="5.42578125" style="233" customWidth="1"/>
    <col min="3831" max="3831" width="8.5703125" style="233" customWidth="1"/>
    <col min="3832" max="3832" width="13.7109375" style="233" customWidth="1"/>
    <col min="3833" max="3833" width="15.7109375" style="233" customWidth="1"/>
    <col min="3834" max="3834" width="14.7109375" style="233" customWidth="1"/>
    <col min="3835" max="3835" width="15" style="233" customWidth="1"/>
    <col min="3836" max="3837" width="14.28515625" style="233" customWidth="1"/>
    <col min="3838" max="3838" width="0" style="233" hidden="1" customWidth="1"/>
    <col min="3839" max="3839" width="18.85546875" style="233" customWidth="1"/>
    <col min="3840" max="3852" width="8" style="233" customWidth="1"/>
    <col min="3853" max="3856" width="9.28515625" style="233" customWidth="1"/>
    <col min="3857" max="3884" width="9.140625" style="233"/>
    <col min="3885" max="3885" width="64" style="233" customWidth="1"/>
    <col min="3886" max="3886" width="97.85546875" style="233" customWidth="1"/>
    <col min="3887" max="4080" width="9.140625" style="233"/>
    <col min="4081" max="4081" width="1.28515625" style="233" customWidth="1"/>
    <col min="4082" max="4082" width="44.85546875" style="233" customWidth="1"/>
    <col min="4083" max="4083" width="47.28515625" style="233" customWidth="1"/>
    <col min="4084" max="4084" width="8.140625" style="233" customWidth="1"/>
    <col min="4085" max="4085" width="8.28515625" style="233" customWidth="1"/>
    <col min="4086" max="4086" width="5.42578125" style="233" customWidth="1"/>
    <col min="4087" max="4087" width="8.5703125" style="233" customWidth="1"/>
    <col min="4088" max="4088" width="13.7109375" style="233" customWidth="1"/>
    <col min="4089" max="4089" width="15.7109375" style="233" customWidth="1"/>
    <col min="4090" max="4090" width="14.7109375" style="233" customWidth="1"/>
    <col min="4091" max="4091" width="15" style="233" customWidth="1"/>
    <col min="4092" max="4093" width="14.28515625" style="233" customWidth="1"/>
    <col min="4094" max="4094" width="0" style="233" hidden="1" customWidth="1"/>
    <col min="4095" max="4095" width="18.85546875" style="233" customWidth="1"/>
    <col min="4096" max="4108" width="8" style="233" customWidth="1"/>
    <col min="4109" max="4112" width="9.28515625" style="233" customWidth="1"/>
    <col min="4113" max="4140" width="9.140625" style="233"/>
    <col min="4141" max="4141" width="64" style="233" customWidth="1"/>
    <col min="4142" max="4142" width="97.85546875" style="233" customWidth="1"/>
    <col min="4143" max="4336" width="9.140625" style="233"/>
    <col min="4337" max="4337" width="1.28515625" style="233" customWidth="1"/>
    <col min="4338" max="4338" width="44.85546875" style="233" customWidth="1"/>
    <col min="4339" max="4339" width="47.28515625" style="233" customWidth="1"/>
    <col min="4340" max="4340" width="8.140625" style="233" customWidth="1"/>
    <col min="4341" max="4341" width="8.28515625" style="233" customWidth="1"/>
    <col min="4342" max="4342" width="5.42578125" style="233" customWidth="1"/>
    <col min="4343" max="4343" width="8.5703125" style="233" customWidth="1"/>
    <col min="4344" max="4344" width="13.7109375" style="233" customWidth="1"/>
    <col min="4345" max="4345" width="15.7109375" style="233" customWidth="1"/>
    <col min="4346" max="4346" width="14.7109375" style="233" customWidth="1"/>
    <col min="4347" max="4347" width="15" style="233" customWidth="1"/>
    <col min="4348" max="4349" width="14.28515625" style="233" customWidth="1"/>
    <col min="4350" max="4350" width="0" style="233" hidden="1" customWidth="1"/>
    <col min="4351" max="4351" width="18.85546875" style="233" customWidth="1"/>
    <col min="4352" max="4364" width="8" style="233" customWidth="1"/>
    <col min="4365" max="4368" width="9.28515625" style="233" customWidth="1"/>
    <col min="4369" max="4396" width="9.140625" style="233"/>
    <col min="4397" max="4397" width="64" style="233" customWidth="1"/>
    <col min="4398" max="4398" width="97.85546875" style="233" customWidth="1"/>
    <col min="4399" max="4592" width="9.140625" style="233"/>
    <col min="4593" max="4593" width="1.28515625" style="233" customWidth="1"/>
    <col min="4594" max="4594" width="44.85546875" style="233" customWidth="1"/>
    <col min="4595" max="4595" width="47.28515625" style="233" customWidth="1"/>
    <col min="4596" max="4596" width="8.140625" style="233" customWidth="1"/>
    <col min="4597" max="4597" width="8.28515625" style="233" customWidth="1"/>
    <col min="4598" max="4598" width="5.42578125" style="233" customWidth="1"/>
    <col min="4599" max="4599" width="8.5703125" style="233" customWidth="1"/>
    <col min="4600" max="4600" width="13.7109375" style="233" customWidth="1"/>
    <col min="4601" max="4601" width="15.7109375" style="233" customWidth="1"/>
    <col min="4602" max="4602" width="14.7109375" style="233" customWidth="1"/>
    <col min="4603" max="4603" width="15" style="233" customWidth="1"/>
    <col min="4604" max="4605" width="14.28515625" style="233" customWidth="1"/>
    <col min="4606" max="4606" width="0" style="233" hidden="1" customWidth="1"/>
    <col min="4607" max="4607" width="18.85546875" style="233" customWidth="1"/>
    <col min="4608" max="4620" width="8" style="233" customWidth="1"/>
    <col min="4621" max="4624" width="9.28515625" style="233" customWidth="1"/>
    <col min="4625" max="4652" width="9.140625" style="233"/>
    <col min="4653" max="4653" width="64" style="233" customWidth="1"/>
    <col min="4654" max="4654" width="97.85546875" style="233" customWidth="1"/>
    <col min="4655" max="4848" width="9.140625" style="233"/>
    <col min="4849" max="4849" width="1.28515625" style="233" customWidth="1"/>
    <col min="4850" max="4850" width="44.85546875" style="233" customWidth="1"/>
    <col min="4851" max="4851" width="47.28515625" style="233" customWidth="1"/>
    <col min="4852" max="4852" width="8.140625" style="233" customWidth="1"/>
    <col min="4853" max="4853" width="8.28515625" style="233" customWidth="1"/>
    <col min="4854" max="4854" width="5.42578125" style="233" customWidth="1"/>
    <col min="4855" max="4855" width="8.5703125" style="233" customWidth="1"/>
    <col min="4856" max="4856" width="13.7109375" style="233" customWidth="1"/>
    <col min="4857" max="4857" width="15.7109375" style="233" customWidth="1"/>
    <col min="4858" max="4858" width="14.7109375" style="233" customWidth="1"/>
    <col min="4859" max="4859" width="15" style="233" customWidth="1"/>
    <col min="4860" max="4861" width="14.28515625" style="233" customWidth="1"/>
    <col min="4862" max="4862" width="0" style="233" hidden="1" customWidth="1"/>
    <col min="4863" max="4863" width="18.85546875" style="233" customWidth="1"/>
    <col min="4864" max="4876" width="8" style="233" customWidth="1"/>
    <col min="4877" max="4880" width="9.28515625" style="233" customWidth="1"/>
    <col min="4881" max="4908" width="9.140625" style="233"/>
    <col min="4909" max="4909" width="64" style="233" customWidth="1"/>
    <col min="4910" max="4910" width="97.85546875" style="233" customWidth="1"/>
    <col min="4911" max="5104" width="9.140625" style="233"/>
    <col min="5105" max="5105" width="1.28515625" style="233" customWidth="1"/>
    <col min="5106" max="5106" width="44.85546875" style="233" customWidth="1"/>
    <col min="5107" max="5107" width="47.28515625" style="233" customWidth="1"/>
    <col min="5108" max="5108" width="8.140625" style="233" customWidth="1"/>
    <col min="5109" max="5109" width="8.28515625" style="233" customWidth="1"/>
    <col min="5110" max="5110" width="5.42578125" style="233" customWidth="1"/>
    <col min="5111" max="5111" width="8.5703125" style="233" customWidth="1"/>
    <col min="5112" max="5112" width="13.7109375" style="233" customWidth="1"/>
    <col min="5113" max="5113" width="15.7109375" style="233" customWidth="1"/>
    <col min="5114" max="5114" width="14.7109375" style="233" customWidth="1"/>
    <col min="5115" max="5115" width="15" style="233" customWidth="1"/>
    <col min="5116" max="5117" width="14.28515625" style="233" customWidth="1"/>
    <col min="5118" max="5118" width="0" style="233" hidden="1" customWidth="1"/>
    <col min="5119" max="5119" width="18.85546875" style="233" customWidth="1"/>
    <col min="5120" max="5132" width="8" style="233" customWidth="1"/>
    <col min="5133" max="5136" width="9.28515625" style="233" customWidth="1"/>
    <col min="5137" max="5164" width="9.140625" style="233"/>
    <col min="5165" max="5165" width="64" style="233" customWidth="1"/>
    <col min="5166" max="5166" width="97.85546875" style="233" customWidth="1"/>
    <col min="5167" max="5360" width="9.140625" style="233"/>
    <col min="5361" max="5361" width="1.28515625" style="233" customWidth="1"/>
    <col min="5362" max="5362" width="44.85546875" style="233" customWidth="1"/>
    <col min="5363" max="5363" width="47.28515625" style="233" customWidth="1"/>
    <col min="5364" max="5364" width="8.140625" style="233" customWidth="1"/>
    <col min="5365" max="5365" width="8.28515625" style="233" customWidth="1"/>
    <col min="5366" max="5366" width="5.42578125" style="233" customWidth="1"/>
    <col min="5367" max="5367" width="8.5703125" style="233" customWidth="1"/>
    <col min="5368" max="5368" width="13.7109375" style="233" customWidth="1"/>
    <col min="5369" max="5369" width="15.7109375" style="233" customWidth="1"/>
    <col min="5370" max="5370" width="14.7109375" style="233" customWidth="1"/>
    <col min="5371" max="5371" width="15" style="233" customWidth="1"/>
    <col min="5372" max="5373" width="14.28515625" style="233" customWidth="1"/>
    <col min="5374" max="5374" width="0" style="233" hidden="1" customWidth="1"/>
    <col min="5375" max="5375" width="18.85546875" style="233" customWidth="1"/>
    <col min="5376" max="5388" width="8" style="233" customWidth="1"/>
    <col min="5389" max="5392" width="9.28515625" style="233" customWidth="1"/>
    <col min="5393" max="5420" width="9.140625" style="233"/>
    <col min="5421" max="5421" width="64" style="233" customWidth="1"/>
    <col min="5422" max="5422" width="97.85546875" style="233" customWidth="1"/>
    <col min="5423" max="5616" width="9.140625" style="233"/>
    <col min="5617" max="5617" width="1.28515625" style="233" customWidth="1"/>
    <col min="5618" max="5618" width="44.85546875" style="233" customWidth="1"/>
    <col min="5619" max="5619" width="47.28515625" style="233" customWidth="1"/>
    <col min="5620" max="5620" width="8.140625" style="233" customWidth="1"/>
    <col min="5621" max="5621" width="8.28515625" style="233" customWidth="1"/>
    <col min="5622" max="5622" width="5.42578125" style="233" customWidth="1"/>
    <col min="5623" max="5623" width="8.5703125" style="233" customWidth="1"/>
    <col min="5624" max="5624" width="13.7109375" style="233" customWidth="1"/>
    <col min="5625" max="5625" width="15.7109375" style="233" customWidth="1"/>
    <col min="5626" max="5626" width="14.7109375" style="233" customWidth="1"/>
    <col min="5627" max="5627" width="15" style="233" customWidth="1"/>
    <col min="5628" max="5629" width="14.28515625" style="233" customWidth="1"/>
    <col min="5630" max="5630" width="0" style="233" hidden="1" customWidth="1"/>
    <col min="5631" max="5631" width="18.85546875" style="233" customWidth="1"/>
    <col min="5632" max="5644" width="8" style="233" customWidth="1"/>
    <col min="5645" max="5648" width="9.28515625" style="233" customWidth="1"/>
    <col min="5649" max="5676" width="9.140625" style="233"/>
    <col min="5677" max="5677" width="64" style="233" customWidth="1"/>
    <col min="5678" max="5678" width="97.85546875" style="233" customWidth="1"/>
    <col min="5679" max="5872" width="9.140625" style="233"/>
    <col min="5873" max="5873" width="1.28515625" style="233" customWidth="1"/>
    <col min="5874" max="5874" width="44.85546875" style="233" customWidth="1"/>
    <col min="5875" max="5875" width="47.28515625" style="233" customWidth="1"/>
    <col min="5876" max="5876" width="8.140625" style="233" customWidth="1"/>
    <col min="5877" max="5877" width="8.28515625" style="233" customWidth="1"/>
    <col min="5878" max="5878" width="5.42578125" style="233" customWidth="1"/>
    <col min="5879" max="5879" width="8.5703125" style="233" customWidth="1"/>
    <col min="5880" max="5880" width="13.7109375" style="233" customWidth="1"/>
    <col min="5881" max="5881" width="15.7109375" style="233" customWidth="1"/>
    <col min="5882" max="5882" width="14.7109375" style="233" customWidth="1"/>
    <col min="5883" max="5883" width="15" style="233" customWidth="1"/>
    <col min="5884" max="5885" width="14.28515625" style="233" customWidth="1"/>
    <col min="5886" max="5886" width="0" style="233" hidden="1" customWidth="1"/>
    <col min="5887" max="5887" width="18.85546875" style="233" customWidth="1"/>
    <col min="5888" max="5900" width="8" style="233" customWidth="1"/>
    <col min="5901" max="5904" width="9.28515625" style="233" customWidth="1"/>
    <col min="5905" max="5932" width="9.140625" style="233"/>
    <col min="5933" max="5933" width="64" style="233" customWidth="1"/>
    <col min="5934" max="5934" width="97.85546875" style="233" customWidth="1"/>
    <col min="5935" max="6128" width="9.140625" style="233"/>
    <col min="6129" max="6129" width="1.28515625" style="233" customWidth="1"/>
    <col min="6130" max="6130" width="44.85546875" style="233" customWidth="1"/>
    <col min="6131" max="6131" width="47.28515625" style="233" customWidth="1"/>
    <col min="6132" max="6132" width="8.140625" style="233" customWidth="1"/>
    <col min="6133" max="6133" width="8.28515625" style="233" customWidth="1"/>
    <col min="6134" max="6134" width="5.42578125" style="233" customWidth="1"/>
    <col min="6135" max="6135" width="8.5703125" style="233" customWidth="1"/>
    <col min="6136" max="6136" width="13.7109375" style="233" customWidth="1"/>
    <col min="6137" max="6137" width="15.7109375" style="233" customWidth="1"/>
    <col min="6138" max="6138" width="14.7109375" style="233" customWidth="1"/>
    <col min="6139" max="6139" width="15" style="233" customWidth="1"/>
    <col min="6140" max="6141" width="14.28515625" style="233" customWidth="1"/>
    <col min="6142" max="6142" width="0" style="233" hidden="1" customWidth="1"/>
    <col min="6143" max="6143" width="18.85546875" style="233" customWidth="1"/>
    <col min="6144" max="6156" width="8" style="233" customWidth="1"/>
    <col min="6157" max="6160" width="9.28515625" style="233" customWidth="1"/>
    <col min="6161" max="6188" width="9.140625" style="233"/>
    <col min="6189" max="6189" width="64" style="233" customWidth="1"/>
    <col min="6190" max="6190" width="97.85546875" style="233" customWidth="1"/>
    <col min="6191" max="6384" width="9.140625" style="233"/>
    <col min="6385" max="6385" width="1.28515625" style="233" customWidth="1"/>
    <col min="6386" max="6386" width="44.85546875" style="233" customWidth="1"/>
    <col min="6387" max="6387" width="47.28515625" style="233" customWidth="1"/>
    <col min="6388" max="6388" width="8.140625" style="233" customWidth="1"/>
    <col min="6389" max="6389" width="8.28515625" style="233" customWidth="1"/>
    <col min="6390" max="6390" width="5.42578125" style="233" customWidth="1"/>
    <col min="6391" max="6391" width="8.5703125" style="233" customWidth="1"/>
    <col min="6392" max="6392" width="13.7109375" style="233" customWidth="1"/>
    <col min="6393" max="6393" width="15.7109375" style="233" customWidth="1"/>
    <col min="6394" max="6394" width="14.7109375" style="233" customWidth="1"/>
    <col min="6395" max="6395" width="15" style="233" customWidth="1"/>
    <col min="6396" max="6397" width="14.28515625" style="233" customWidth="1"/>
    <col min="6398" max="6398" width="0" style="233" hidden="1" customWidth="1"/>
    <col min="6399" max="6399" width="18.85546875" style="233" customWidth="1"/>
    <col min="6400" max="6412" width="8" style="233" customWidth="1"/>
    <col min="6413" max="6416" width="9.28515625" style="233" customWidth="1"/>
    <col min="6417" max="6444" width="9.140625" style="233"/>
    <col min="6445" max="6445" width="64" style="233" customWidth="1"/>
    <col min="6446" max="6446" width="97.85546875" style="233" customWidth="1"/>
    <col min="6447" max="6640" width="9.140625" style="233"/>
    <col min="6641" max="6641" width="1.28515625" style="233" customWidth="1"/>
    <col min="6642" max="6642" width="44.85546875" style="233" customWidth="1"/>
    <col min="6643" max="6643" width="47.28515625" style="233" customWidth="1"/>
    <col min="6644" max="6644" width="8.140625" style="233" customWidth="1"/>
    <col min="6645" max="6645" width="8.28515625" style="233" customWidth="1"/>
    <col min="6646" max="6646" width="5.42578125" style="233" customWidth="1"/>
    <col min="6647" max="6647" width="8.5703125" style="233" customWidth="1"/>
    <col min="6648" max="6648" width="13.7109375" style="233" customWidth="1"/>
    <col min="6649" max="6649" width="15.7109375" style="233" customWidth="1"/>
    <col min="6650" max="6650" width="14.7109375" style="233" customWidth="1"/>
    <col min="6651" max="6651" width="15" style="233" customWidth="1"/>
    <col min="6652" max="6653" width="14.28515625" style="233" customWidth="1"/>
    <col min="6654" max="6654" width="0" style="233" hidden="1" customWidth="1"/>
    <col min="6655" max="6655" width="18.85546875" style="233" customWidth="1"/>
    <col min="6656" max="6668" width="8" style="233" customWidth="1"/>
    <col min="6669" max="6672" width="9.28515625" style="233" customWidth="1"/>
    <col min="6673" max="6700" width="9.140625" style="233"/>
    <col min="6701" max="6701" width="64" style="233" customWidth="1"/>
    <col min="6702" max="6702" width="97.85546875" style="233" customWidth="1"/>
    <col min="6703" max="6896" width="9.140625" style="233"/>
    <col min="6897" max="6897" width="1.28515625" style="233" customWidth="1"/>
    <col min="6898" max="6898" width="44.85546875" style="233" customWidth="1"/>
    <col min="6899" max="6899" width="47.28515625" style="233" customWidth="1"/>
    <col min="6900" max="6900" width="8.140625" style="233" customWidth="1"/>
    <col min="6901" max="6901" width="8.28515625" style="233" customWidth="1"/>
    <col min="6902" max="6902" width="5.42578125" style="233" customWidth="1"/>
    <col min="6903" max="6903" width="8.5703125" style="233" customWidth="1"/>
    <col min="6904" max="6904" width="13.7109375" style="233" customWidth="1"/>
    <col min="6905" max="6905" width="15.7109375" style="233" customWidth="1"/>
    <col min="6906" max="6906" width="14.7109375" style="233" customWidth="1"/>
    <col min="6907" max="6907" width="15" style="233" customWidth="1"/>
    <col min="6908" max="6909" width="14.28515625" style="233" customWidth="1"/>
    <col min="6910" max="6910" width="0" style="233" hidden="1" customWidth="1"/>
    <col min="6911" max="6911" width="18.85546875" style="233" customWidth="1"/>
    <col min="6912" max="6924" width="8" style="233" customWidth="1"/>
    <col min="6925" max="6928" width="9.28515625" style="233" customWidth="1"/>
    <col min="6929" max="6956" width="9.140625" style="233"/>
    <col min="6957" max="6957" width="64" style="233" customWidth="1"/>
    <col min="6958" max="6958" width="97.85546875" style="233" customWidth="1"/>
    <col min="6959" max="7152" width="9.140625" style="233"/>
    <col min="7153" max="7153" width="1.28515625" style="233" customWidth="1"/>
    <col min="7154" max="7154" width="44.85546875" style="233" customWidth="1"/>
    <col min="7155" max="7155" width="47.28515625" style="233" customWidth="1"/>
    <col min="7156" max="7156" width="8.140625" style="233" customWidth="1"/>
    <col min="7157" max="7157" width="8.28515625" style="233" customWidth="1"/>
    <col min="7158" max="7158" width="5.42578125" style="233" customWidth="1"/>
    <col min="7159" max="7159" width="8.5703125" style="233" customWidth="1"/>
    <col min="7160" max="7160" width="13.7109375" style="233" customWidth="1"/>
    <col min="7161" max="7161" width="15.7109375" style="233" customWidth="1"/>
    <col min="7162" max="7162" width="14.7109375" style="233" customWidth="1"/>
    <col min="7163" max="7163" width="15" style="233" customWidth="1"/>
    <col min="7164" max="7165" width="14.28515625" style="233" customWidth="1"/>
    <col min="7166" max="7166" width="0" style="233" hidden="1" customWidth="1"/>
    <col min="7167" max="7167" width="18.85546875" style="233" customWidth="1"/>
    <col min="7168" max="7180" width="8" style="233" customWidth="1"/>
    <col min="7181" max="7184" width="9.28515625" style="233" customWidth="1"/>
    <col min="7185" max="7212" width="9.140625" style="233"/>
    <col min="7213" max="7213" width="64" style="233" customWidth="1"/>
    <col min="7214" max="7214" width="97.85546875" style="233" customWidth="1"/>
    <col min="7215" max="7408" width="9.140625" style="233"/>
    <col min="7409" max="7409" width="1.28515625" style="233" customWidth="1"/>
    <col min="7410" max="7410" width="44.85546875" style="233" customWidth="1"/>
    <col min="7411" max="7411" width="47.28515625" style="233" customWidth="1"/>
    <col min="7412" max="7412" width="8.140625" style="233" customWidth="1"/>
    <col min="7413" max="7413" width="8.28515625" style="233" customWidth="1"/>
    <col min="7414" max="7414" width="5.42578125" style="233" customWidth="1"/>
    <col min="7415" max="7415" width="8.5703125" style="233" customWidth="1"/>
    <col min="7416" max="7416" width="13.7109375" style="233" customWidth="1"/>
    <col min="7417" max="7417" width="15.7109375" style="233" customWidth="1"/>
    <col min="7418" max="7418" width="14.7109375" style="233" customWidth="1"/>
    <col min="7419" max="7419" width="15" style="233" customWidth="1"/>
    <col min="7420" max="7421" width="14.28515625" style="233" customWidth="1"/>
    <col min="7422" max="7422" width="0" style="233" hidden="1" customWidth="1"/>
    <col min="7423" max="7423" width="18.85546875" style="233" customWidth="1"/>
    <col min="7424" max="7436" width="8" style="233" customWidth="1"/>
    <col min="7437" max="7440" width="9.28515625" style="233" customWidth="1"/>
    <col min="7441" max="7468" width="9.140625" style="233"/>
    <col min="7469" max="7469" width="64" style="233" customWidth="1"/>
    <col min="7470" max="7470" width="97.85546875" style="233" customWidth="1"/>
    <col min="7471" max="7664" width="9.140625" style="233"/>
    <col min="7665" max="7665" width="1.28515625" style="233" customWidth="1"/>
    <col min="7666" max="7666" width="44.85546875" style="233" customWidth="1"/>
    <col min="7667" max="7667" width="47.28515625" style="233" customWidth="1"/>
    <col min="7668" max="7668" width="8.140625" style="233" customWidth="1"/>
    <col min="7669" max="7669" width="8.28515625" style="233" customWidth="1"/>
    <col min="7670" max="7670" width="5.42578125" style="233" customWidth="1"/>
    <col min="7671" max="7671" width="8.5703125" style="233" customWidth="1"/>
    <col min="7672" max="7672" width="13.7109375" style="233" customWidth="1"/>
    <col min="7673" max="7673" width="15.7109375" style="233" customWidth="1"/>
    <col min="7674" max="7674" width="14.7109375" style="233" customWidth="1"/>
    <col min="7675" max="7675" width="15" style="233" customWidth="1"/>
    <col min="7676" max="7677" width="14.28515625" style="233" customWidth="1"/>
    <col min="7678" max="7678" width="0" style="233" hidden="1" customWidth="1"/>
    <col min="7679" max="7679" width="18.85546875" style="233" customWidth="1"/>
    <col min="7680" max="7692" width="8" style="233" customWidth="1"/>
    <col min="7693" max="7696" width="9.28515625" style="233" customWidth="1"/>
    <col min="7697" max="7724" width="9.140625" style="233"/>
    <col min="7725" max="7725" width="64" style="233" customWidth="1"/>
    <col min="7726" max="7726" width="97.85546875" style="233" customWidth="1"/>
    <col min="7727" max="7920" width="9.140625" style="233"/>
    <col min="7921" max="7921" width="1.28515625" style="233" customWidth="1"/>
    <col min="7922" max="7922" width="44.85546875" style="233" customWidth="1"/>
    <col min="7923" max="7923" width="47.28515625" style="233" customWidth="1"/>
    <col min="7924" max="7924" width="8.140625" style="233" customWidth="1"/>
    <col min="7925" max="7925" width="8.28515625" style="233" customWidth="1"/>
    <col min="7926" max="7926" width="5.42578125" style="233" customWidth="1"/>
    <col min="7927" max="7927" width="8.5703125" style="233" customWidth="1"/>
    <col min="7928" max="7928" width="13.7109375" style="233" customWidth="1"/>
    <col min="7929" max="7929" width="15.7109375" style="233" customWidth="1"/>
    <col min="7930" max="7930" width="14.7109375" style="233" customWidth="1"/>
    <col min="7931" max="7931" width="15" style="233" customWidth="1"/>
    <col min="7932" max="7933" width="14.28515625" style="233" customWidth="1"/>
    <col min="7934" max="7934" width="0" style="233" hidden="1" customWidth="1"/>
    <col min="7935" max="7935" width="18.85546875" style="233" customWidth="1"/>
    <col min="7936" max="7948" width="8" style="233" customWidth="1"/>
    <col min="7949" max="7952" width="9.28515625" style="233" customWidth="1"/>
    <col min="7953" max="7980" width="9.140625" style="233"/>
    <col min="7981" max="7981" width="64" style="233" customWidth="1"/>
    <col min="7982" max="7982" width="97.85546875" style="233" customWidth="1"/>
    <col min="7983" max="8176" width="9.140625" style="233"/>
    <col min="8177" max="8177" width="1.28515625" style="233" customWidth="1"/>
    <col min="8178" max="8178" width="44.85546875" style="233" customWidth="1"/>
    <col min="8179" max="8179" width="47.28515625" style="233" customWidth="1"/>
    <col min="8180" max="8180" width="8.140625" style="233" customWidth="1"/>
    <col min="8181" max="8181" width="8.28515625" style="233" customWidth="1"/>
    <col min="8182" max="8182" width="5.42578125" style="233" customWidth="1"/>
    <col min="8183" max="8183" width="8.5703125" style="233" customWidth="1"/>
    <col min="8184" max="8184" width="13.7109375" style="233" customWidth="1"/>
    <col min="8185" max="8185" width="15.7109375" style="233" customWidth="1"/>
    <col min="8186" max="8186" width="14.7109375" style="233" customWidth="1"/>
    <col min="8187" max="8187" width="15" style="233" customWidth="1"/>
    <col min="8188" max="8189" width="14.28515625" style="233" customWidth="1"/>
    <col min="8190" max="8190" width="0" style="233" hidden="1" customWidth="1"/>
    <col min="8191" max="8191" width="18.85546875" style="233" customWidth="1"/>
    <col min="8192" max="8204" width="8" style="233" customWidth="1"/>
    <col min="8205" max="8208" width="9.28515625" style="233" customWidth="1"/>
    <col min="8209" max="8236" width="9.140625" style="233"/>
    <col min="8237" max="8237" width="64" style="233" customWidth="1"/>
    <col min="8238" max="8238" width="97.85546875" style="233" customWidth="1"/>
    <col min="8239" max="8432" width="9.140625" style="233"/>
    <col min="8433" max="8433" width="1.28515625" style="233" customWidth="1"/>
    <col min="8434" max="8434" width="44.85546875" style="233" customWidth="1"/>
    <col min="8435" max="8435" width="47.28515625" style="233" customWidth="1"/>
    <col min="8436" max="8436" width="8.140625" style="233" customWidth="1"/>
    <col min="8437" max="8437" width="8.28515625" style="233" customWidth="1"/>
    <col min="8438" max="8438" width="5.42578125" style="233" customWidth="1"/>
    <col min="8439" max="8439" width="8.5703125" style="233" customWidth="1"/>
    <col min="8440" max="8440" width="13.7109375" style="233" customWidth="1"/>
    <col min="8441" max="8441" width="15.7109375" style="233" customWidth="1"/>
    <col min="8442" max="8442" width="14.7109375" style="233" customWidth="1"/>
    <col min="8443" max="8443" width="15" style="233" customWidth="1"/>
    <col min="8444" max="8445" width="14.28515625" style="233" customWidth="1"/>
    <col min="8446" max="8446" width="0" style="233" hidden="1" customWidth="1"/>
    <col min="8447" max="8447" width="18.85546875" style="233" customWidth="1"/>
    <col min="8448" max="8460" width="8" style="233" customWidth="1"/>
    <col min="8461" max="8464" width="9.28515625" style="233" customWidth="1"/>
    <col min="8465" max="8492" width="9.140625" style="233"/>
    <col min="8493" max="8493" width="64" style="233" customWidth="1"/>
    <col min="8494" max="8494" width="97.85546875" style="233" customWidth="1"/>
    <col min="8495" max="8688" width="9.140625" style="233"/>
    <col min="8689" max="8689" width="1.28515625" style="233" customWidth="1"/>
    <col min="8690" max="8690" width="44.85546875" style="233" customWidth="1"/>
    <col min="8691" max="8691" width="47.28515625" style="233" customWidth="1"/>
    <col min="8692" max="8692" width="8.140625" style="233" customWidth="1"/>
    <col min="8693" max="8693" width="8.28515625" style="233" customWidth="1"/>
    <col min="8694" max="8694" width="5.42578125" style="233" customWidth="1"/>
    <col min="8695" max="8695" width="8.5703125" style="233" customWidth="1"/>
    <col min="8696" max="8696" width="13.7109375" style="233" customWidth="1"/>
    <col min="8697" max="8697" width="15.7109375" style="233" customWidth="1"/>
    <col min="8698" max="8698" width="14.7109375" style="233" customWidth="1"/>
    <col min="8699" max="8699" width="15" style="233" customWidth="1"/>
    <col min="8700" max="8701" width="14.28515625" style="233" customWidth="1"/>
    <col min="8702" max="8702" width="0" style="233" hidden="1" customWidth="1"/>
    <col min="8703" max="8703" width="18.85546875" style="233" customWidth="1"/>
    <col min="8704" max="8716" width="8" style="233" customWidth="1"/>
    <col min="8717" max="8720" width="9.28515625" style="233" customWidth="1"/>
    <col min="8721" max="8748" width="9.140625" style="233"/>
    <col min="8749" max="8749" width="64" style="233" customWidth="1"/>
    <col min="8750" max="8750" width="97.85546875" style="233" customWidth="1"/>
    <col min="8751" max="8944" width="9.140625" style="233"/>
    <col min="8945" max="8945" width="1.28515625" style="233" customWidth="1"/>
    <col min="8946" max="8946" width="44.85546875" style="233" customWidth="1"/>
    <col min="8947" max="8947" width="47.28515625" style="233" customWidth="1"/>
    <col min="8948" max="8948" width="8.140625" style="233" customWidth="1"/>
    <col min="8949" max="8949" width="8.28515625" style="233" customWidth="1"/>
    <col min="8950" max="8950" width="5.42578125" style="233" customWidth="1"/>
    <col min="8951" max="8951" width="8.5703125" style="233" customWidth="1"/>
    <col min="8952" max="8952" width="13.7109375" style="233" customWidth="1"/>
    <col min="8953" max="8953" width="15.7109375" style="233" customWidth="1"/>
    <col min="8954" max="8954" width="14.7109375" style="233" customWidth="1"/>
    <col min="8955" max="8955" width="15" style="233" customWidth="1"/>
    <col min="8956" max="8957" width="14.28515625" style="233" customWidth="1"/>
    <col min="8958" max="8958" width="0" style="233" hidden="1" customWidth="1"/>
    <col min="8959" max="8959" width="18.85546875" style="233" customWidth="1"/>
    <col min="8960" max="8972" width="8" style="233" customWidth="1"/>
    <col min="8973" max="8976" width="9.28515625" style="233" customWidth="1"/>
    <col min="8977" max="9004" width="9.140625" style="233"/>
    <col min="9005" max="9005" width="64" style="233" customWidth="1"/>
    <col min="9006" max="9006" width="97.85546875" style="233" customWidth="1"/>
    <col min="9007" max="9200" width="9.140625" style="233"/>
    <col min="9201" max="9201" width="1.28515625" style="233" customWidth="1"/>
    <col min="9202" max="9202" width="44.85546875" style="233" customWidth="1"/>
    <col min="9203" max="9203" width="47.28515625" style="233" customWidth="1"/>
    <col min="9204" max="9204" width="8.140625" style="233" customWidth="1"/>
    <col min="9205" max="9205" width="8.28515625" style="233" customWidth="1"/>
    <col min="9206" max="9206" width="5.42578125" style="233" customWidth="1"/>
    <col min="9207" max="9207" width="8.5703125" style="233" customWidth="1"/>
    <col min="9208" max="9208" width="13.7109375" style="233" customWidth="1"/>
    <col min="9209" max="9209" width="15.7109375" style="233" customWidth="1"/>
    <col min="9210" max="9210" width="14.7109375" style="233" customWidth="1"/>
    <col min="9211" max="9211" width="15" style="233" customWidth="1"/>
    <col min="9212" max="9213" width="14.28515625" style="233" customWidth="1"/>
    <col min="9214" max="9214" width="0" style="233" hidden="1" customWidth="1"/>
    <col min="9215" max="9215" width="18.85546875" style="233" customWidth="1"/>
    <col min="9216" max="9228" width="8" style="233" customWidth="1"/>
    <col min="9229" max="9232" width="9.28515625" style="233" customWidth="1"/>
    <col min="9233" max="9260" width="9.140625" style="233"/>
    <col min="9261" max="9261" width="64" style="233" customWidth="1"/>
    <col min="9262" max="9262" width="97.85546875" style="233" customWidth="1"/>
    <col min="9263" max="9456" width="9.140625" style="233"/>
    <col min="9457" max="9457" width="1.28515625" style="233" customWidth="1"/>
    <col min="9458" max="9458" width="44.85546875" style="233" customWidth="1"/>
    <col min="9459" max="9459" width="47.28515625" style="233" customWidth="1"/>
    <col min="9460" max="9460" width="8.140625" style="233" customWidth="1"/>
    <col min="9461" max="9461" width="8.28515625" style="233" customWidth="1"/>
    <col min="9462" max="9462" width="5.42578125" style="233" customWidth="1"/>
    <col min="9463" max="9463" width="8.5703125" style="233" customWidth="1"/>
    <col min="9464" max="9464" width="13.7109375" style="233" customWidth="1"/>
    <col min="9465" max="9465" width="15.7109375" style="233" customWidth="1"/>
    <col min="9466" max="9466" width="14.7109375" style="233" customWidth="1"/>
    <col min="9467" max="9467" width="15" style="233" customWidth="1"/>
    <col min="9468" max="9469" width="14.28515625" style="233" customWidth="1"/>
    <col min="9470" max="9470" width="0" style="233" hidden="1" customWidth="1"/>
    <col min="9471" max="9471" width="18.85546875" style="233" customWidth="1"/>
    <col min="9472" max="9484" width="8" style="233" customWidth="1"/>
    <col min="9485" max="9488" width="9.28515625" style="233" customWidth="1"/>
    <col min="9489" max="9516" width="9.140625" style="233"/>
    <col min="9517" max="9517" width="64" style="233" customWidth="1"/>
    <col min="9518" max="9518" width="97.85546875" style="233" customWidth="1"/>
    <col min="9519" max="9712" width="9.140625" style="233"/>
    <col min="9713" max="9713" width="1.28515625" style="233" customWidth="1"/>
    <col min="9714" max="9714" width="44.85546875" style="233" customWidth="1"/>
    <col min="9715" max="9715" width="47.28515625" style="233" customWidth="1"/>
    <col min="9716" max="9716" width="8.140625" style="233" customWidth="1"/>
    <col min="9717" max="9717" width="8.28515625" style="233" customWidth="1"/>
    <col min="9718" max="9718" width="5.42578125" style="233" customWidth="1"/>
    <col min="9719" max="9719" width="8.5703125" style="233" customWidth="1"/>
    <col min="9720" max="9720" width="13.7109375" style="233" customWidth="1"/>
    <col min="9721" max="9721" width="15.7109375" style="233" customWidth="1"/>
    <col min="9722" max="9722" width="14.7109375" style="233" customWidth="1"/>
    <col min="9723" max="9723" width="15" style="233" customWidth="1"/>
    <col min="9724" max="9725" width="14.28515625" style="233" customWidth="1"/>
    <col min="9726" max="9726" width="0" style="233" hidden="1" customWidth="1"/>
    <col min="9727" max="9727" width="18.85546875" style="233" customWidth="1"/>
    <col min="9728" max="9740" width="8" style="233" customWidth="1"/>
    <col min="9741" max="9744" width="9.28515625" style="233" customWidth="1"/>
    <col min="9745" max="9772" width="9.140625" style="233"/>
    <col min="9773" max="9773" width="64" style="233" customWidth="1"/>
    <col min="9774" max="9774" width="97.85546875" style="233" customWidth="1"/>
    <col min="9775" max="9968" width="9.140625" style="233"/>
    <col min="9969" max="9969" width="1.28515625" style="233" customWidth="1"/>
    <col min="9970" max="9970" width="44.85546875" style="233" customWidth="1"/>
    <col min="9971" max="9971" width="47.28515625" style="233" customWidth="1"/>
    <col min="9972" max="9972" width="8.140625" style="233" customWidth="1"/>
    <col min="9973" max="9973" width="8.28515625" style="233" customWidth="1"/>
    <col min="9974" max="9974" width="5.42578125" style="233" customWidth="1"/>
    <col min="9975" max="9975" width="8.5703125" style="233" customWidth="1"/>
    <col min="9976" max="9976" width="13.7109375" style="233" customWidth="1"/>
    <col min="9977" max="9977" width="15.7109375" style="233" customWidth="1"/>
    <col min="9978" max="9978" width="14.7109375" style="233" customWidth="1"/>
    <col min="9979" max="9979" width="15" style="233" customWidth="1"/>
    <col min="9980" max="9981" width="14.28515625" style="233" customWidth="1"/>
    <col min="9982" max="9982" width="0" style="233" hidden="1" customWidth="1"/>
    <col min="9983" max="9983" width="18.85546875" style="233" customWidth="1"/>
    <col min="9984" max="9996" width="8" style="233" customWidth="1"/>
    <col min="9997" max="10000" width="9.28515625" style="233" customWidth="1"/>
    <col min="10001" max="10028" width="9.140625" style="233"/>
    <col min="10029" max="10029" width="64" style="233" customWidth="1"/>
    <col min="10030" max="10030" width="97.85546875" style="233" customWidth="1"/>
    <col min="10031" max="10224" width="9.140625" style="233"/>
    <col min="10225" max="10225" width="1.28515625" style="233" customWidth="1"/>
    <col min="10226" max="10226" width="44.85546875" style="233" customWidth="1"/>
    <col min="10227" max="10227" width="47.28515625" style="233" customWidth="1"/>
    <col min="10228" max="10228" width="8.140625" style="233" customWidth="1"/>
    <col min="10229" max="10229" width="8.28515625" style="233" customWidth="1"/>
    <col min="10230" max="10230" width="5.42578125" style="233" customWidth="1"/>
    <col min="10231" max="10231" width="8.5703125" style="233" customWidth="1"/>
    <col min="10232" max="10232" width="13.7109375" style="233" customWidth="1"/>
    <col min="10233" max="10233" width="15.7109375" style="233" customWidth="1"/>
    <col min="10234" max="10234" width="14.7109375" style="233" customWidth="1"/>
    <col min="10235" max="10235" width="15" style="233" customWidth="1"/>
    <col min="10236" max="10237" width="14.28515625" style="233" customWidth="1"/>
    <col min="10238" max="10238" width="0" style="233" hidden="1" customWidth="1"/>
    <col min="10239" max="10239" width="18.85546875" style="233" customWidth="1"/>
    <col min="10240" max="10252" width="8" style="233" customWidth="1"/>
    <col min="10253" max="10256" width="9.28515625" style="233" customWidth="1"/>
    <col min="10257" max="10284" width="9.140625" style="233"/>
    <col min="10285" max="10285" width="64" style="233" customWidth="1"/>
    <col min="10286" max="10286" width="97.85546875" style="233" customWidth="1"/>
    <col min="10287" max="10480" width="9.140625" style="233"/>
    <col min="10481" max="10481" width="1.28515625" style="233" customWidth="1"/>
    <col min="10482" max="10482" width="44.85546875" style="233" customWidth="1"/>
    <col min="10483" max="10483" width="47.28515625" style="233" customWidth="1"/>
    <col min="10484" max="10484" width="8.140625" style="233" customWidth="1"/>
    <col min="10485" max="10485" width="8.28515625" style="233" customWidth="1"/>
    <col min="10486" max="10486" width="5.42578125" style="233" customWidth="1"/>
    <col min="10487" max="10487" width="8.5703125" style="233" customWidth="1"/>
    <col min="10488" max="10488" width="13.7109375" style="233" customWidth="1"/>
    <col min="10489" max="10489" width="15.7109375" style="233" customWidth="1"/>
    <col min="10490" max="10490" width="14.7109375" style="233" customWidth="1"/>
    <col min="10491" max="10491" width="15" style="233" customWidth="1"/>
    <col min="10492" max="10493" width="14.28515625" style="233" customWidth="1"/>
    <col min="10494" max="10494" width="0" style="233" hidden="1" customWidth="1"/>
    <col min="10495" max="10495" width="18.85546875" style="233" customWidth="1"/>
    <col min="10496" max="10508" width="8" style="233" customWidth="1"/>
    <col min="10509" max="10512" width="9.28515625" style="233" customWidth="1"/>
    <col min="10513" max="10540" width="9.140625" style="233"/>
    <col min="10541" max="10541" width="64" style="233" customWidth="1"/>
    <col min="10542" max="10542" width="97.85546875" style="233" customWidth="1"/>
    <col min="10543" max="10736" width="9.140625" style="233"/>
    <col min="10737" max="10737" width="1.28515625" style="233" customWidth="1"/>
    <col min="10738" max="10738" width="44.85546875" style="233" customWidth="1"/>
    <col min="10739" max="10739" width="47.28515625" style="233" customWidth="1"/>
    <col min="10740" max="10740" width="8.140625" style="233" customWidth="1"/>
    <col min="10741" max="10741" width="8.28515625" style="233" customWidth="1"/>
    <col min="10742" max="10742" width="5.42578125" style="233" customWidth="1"/>
    <col min="10743" max="10743" width="8.5703125" style="233" customWidth="1"/>
    <col min="10744" max="10744" width="13.7109375" style="233" customWidth="1"/>
    <col min="10745" max="10745" width="15.7109375" style="233" customWidth="1"/>
    <col min="10746" max="10746" width="14.7109375" style="233" customWidth="1"/>
    <col min="10747" max="10747" width="15" style="233" customWidth="1"/>
    <col min="10748" max="10749" width="14.28515625" style="233" customWidth="1"/>
    <col min="10750" max="10750" width="0" style="233" hidden="1" customWidth="1"/>
    <col min="10751" max="10751" width="18.85546875" style="233" customWidth="1"/>
    <col min="10752" max="10764" width="8" style="233" customWidth="1"/>
    <col min="10765" max="10768" width="9.28515625" style="233" customWidth="1"/>
    <col min="10769" max="10796" width="9.140625" style="233"/>
    <col min="10797" max="10797" width="64" style="233" customWidth="1"/>
    <col min="10798" max="10798" width="97.85546875" style="233" customWidth="1"/>
    <col min="10799" max="10992" width="9.140625" style="233"/>
    <col min="10993" max="10993" width="1.28515625" style="233" customWidth="1"/>
    <col min="10994" max="10994" width="44.85546875" style="233" customWidth="1"/>
    <col min="10995" max="10995" width="47.28515625" style="233" customWidth="1"/>
    <col min="10996" max="10996" width="8.140625" style="233" customWidth="1"/>
    <col min="10997" max="10997" width="8.28515625" style="233" customWidth="1"/>
    <col min="10998" max="10998" width="5.42578125" style="233" customWidth="1"/>
    <col min="10999" max="10999" width="8.5703125" style="233" customWidth="1"/>
    <col min="11000" max="11000" width="13.7109375" style="233" customWidth="1"/>
    <col min="11001" max="11001" width="15.7109375" style="233" customWidth="1"/>
    <col min="11002" max="11002" width="14.7109375" style="233" customWidth="1"/>
    <col min="11003" max="11003" width="15" style="233" customWidth="1"/>
    <col min="11004" max="11005" width="14.28515625" style="233" customWidth="1"/>
    <col min="11006" max="11006" width="0" style="233" hidden="1" customWidth="1"/>
    <col min="11007" max="11007" width="18.85546875" style="233" customWidth="1"/>
    <col min="11008" max="11020" width="8" style="233" customWidth="1"/>
    <col min="11021" max="11024" width="9.28515625" style="233" customWidth="1"/>
    <col min="11025" max="11052" width="9.140625" style="233"/>
    <col min="11053" max="11053" width="64" style="233" customWidth="1"/>
    <col min="11054" max="11054" width="97.85546875" style="233" customWidth="1"/>
    <col min="11055" max="11248" width="9.140625" style="233"/>
    <col min="11249" max="11249" width="1.28515625" style="233" customWidth="1"/>
    <col min="11250" max="11250" width="44.85546875" style="233" customWidth="1"/>
    <col min="11251" max="11251" width="47.28515625" style="233" customWidth="1"/>
    <col min="11252" max="11252" width="8.140625" style="233" customWidth="1"/>
    <col min="11253" max="11253" width="8.28515625" style="233" customWidth="1"/>
    <col min="11254" max="11254" width="5.42578125" style="233" customWidth="1"/>
    <col min="11255" max="11255" width="8.5703125" style="233" customWidth="1"/>
    <col min="11256" max="11256" width="13.7109375" style="233" customWidth="1"/>
    <col min="11257" max="11257" width="15.7109375" style="233" customWidth="1"/>
    <col min="11258" max="11258" width="14.7109375" style="233" customWidth="1"/>
    <col min="11259" max="11259" width="15" style="233" customWidth="1"/>
    <col min="11260" max="11261" width="14.28515625" style="233" customWidth="1"/>
    <col min="11262" max="11262" width="0" style="233" hidden="1" customWidth="1"/>
    <col min="11263" max="11263" width="18.85546875" style="233" customWidth="1"/>
    <col min="11264" max="11276" width="8" style="233" customWidth="1"/>
    <col min="11277" max="11280" width="9.28515625" style="233" customWidth="1"/>
    <col min="11281" max="11308" width="9.140625" style="233"/>
    <col min="11309" max="11309" width="64" style="233" customWidth="1"/>
    <col min="11310" max="11310" width="97.85546875" style="233" customWidth="1"/>
    <col min="11311" max="11504" width="9.140625" style="233"/>
    <col min="11505" max="11505" width="1.28515625" style="233" customWidth="1"/>
    <col min="11506" max="11506" width="44.85546875" style="233" customWidth="1"/>
    <col min="11507" max="11507" width="47.28515625" style="233" customWidth="1"/>
    <col min="11508" max="11508" width="8.140625" style="233" customWidth="1"/>
    <col min="11509" max="11509" width="8.28515625" style="233" customWidth="1"/>
    <col min="11510" max="11510" width="5.42578125" style="233" customWidth="1"/>
    <col min="11511" max="11511" width="8.5703125" style="233" customWidth="1"/>
    <col min="11512" max="11512" width="13.7109375" style="233" customWidth="1"/>
    <col min="11513" max="11513" width="15.7109375" style="233" customWidth="1"/>
    <col min="11514" max="11514" width="14.7109375" style="233" customWidth="1"/>
    <col min="11515" max="11515" width="15" style="233" customWidth="1"/>
    <col min="11516" max="11517" width="14.28515625" style="233" customWidth="1"/>
    <col min="11518" max="11518" width="0" style="233" hidden="1" customWidth="1"/>
    <col min="11519" max="11519" width="18.85546875" style="233" customWidth="1"/>
    <col min="11520" max="11532" width="8" style="233" customWidth="1"/>
    <col min="11533" max="11536" width="9.28515625" style="233" customWidth="1"/>
    <col min="11537" max="11564" width="9.140625" style="233"/>
    <col min="11565" max="11565" width="64" style="233" customWidth="1"/>
    <col min="11566" max="11566" width="97.85546875" style="233" customWidth="1"/>
    <col min="11567" max="11760" width="9.140625" style="233"/>
    <col min="11761" max="11761" width="1.28515625" style="233" customWidth="1"/>
    <col min="11762" max="11762" width="44.85546875" style="233" customWidth="1"/>
    <col min="11763" max="11763" width="47.28515625" style="233" customWidth="1"/>
    <col min="11764" max="11764" width="8.140625" style="233" customWidth="1"/>
    <col min="11765" max="11765" width="8.28515625" style="233" customWidth="1"/>
    <col min="11766" max="11766" width="5.42578125" style="233" customWidth="1"/>
    <col min="11767" max="11767" width="8.5703125" style="233" customWidth="1"/>
    <col min="11768" max="11768" width="13.7109375" style="233" customWidth="1"/>
    <col min="11769" max="11769" width="15.7109375" style="233" customWidth="1"/>
    <col min="11770" max="11770" width="14.7109375" style="233" customWidth="1"/>
    <col min="11771" max="11771" width="15" style="233" customWidth="1"/>
    <col min="11772" max="11773" width="14.28515625" style="233" customWidth="1"/>
    <col min="11774" max="11774" width="0" style="233" hidden="1" customWidth="1"/>
    <col min="11775" max="11775" width="18.85546875" style="233" customWidth="1"/>
    <col min="11776" max="11788" width="8" style="233" customWidth="1"/>
    <col min="11789" max="11792" width="9.28515625" style="233" customWidth="1"/>
    <col min="11793" max="11820" width="9.140625" style="233"/>
    <col min="11821" max="11821" width="64" style="233" customWidth="1"/>
    <col min="11822" max="11822" width="97.85546875" style="233" customWidth="1"/>
    <col min="11823" max="12016" width="9.140625" style="233"/>
    <col min="12017" max="12017" width="1.28515625" style="233" customWidth="1"/>
    <col min="12018" max="12018" width="44.85546875" style="233" customWidth="1"/>
    <col min="12019" max="12019" width="47.28515625" style="233" customWidth="1"/>
    <col min="12020" max="12020" width="8.140625" style="233" customWidth="1"/>
    <col min="12021" max="12021" width="8.28515625" style="233" customWidth="1"/>
    <col min="12022" max="12022" width="5.42578125" style="233" customWidth="1"/>
    <col min="12023" max="12023" width="8.5703125" style="233" customWidth="1"/>
    <col min="12024" max="12024" width="13.7109375" style="233" customWidth="1"/>
    <col min="12025" max="12025" width="15.7109375" style="233" customWidth="1"/>
    <col min="12026" max="12026" width="14.7109375" style="233" customWidth="1"/>
    <col min="12027" max="12027" width="15" style="233" customWidth="1"/>
    <col min="12028" max="12029" width="14.28515625" style="233" customWidth="1"/>
    <col min="12030" max="12030" width="0" style="233" hidden="1" customWidth="1"/>
    <col min="12031" max="12031" width="18.85546875" style="233" customWidth="1"/>
    <col min="12032" max="12044" width="8" style="233" customWidth="1"/>
    <col min="12045" max="12048" width="9.28515625" style="233" customWidth="1"/>
    <col min="12049" max="12076" width="9.140625" style="233"/>
    <col min="12077" max="12077" width="64" style="233" customWidth="1"/>
    <col min="12078" max="12078" width="97.85546875" style="233" customWidth="1"/>
    <col min="12079" max="12272" width="9.140625" style="233"/>
    <col min="12273" max="12273" width="1.28515625" style="233" customWidth="1"/>
    <col min="12274" max="12274" width="44.85546875" style="233" customWidth="1"/>
    <col min="12275" max="12275" width="47.28515625" style="233" customWidth="1"/>
    <col min="12276" max="12276" width="8.140625" style="233" customWidth="1"/>
    <col min="12277" max="12277" width="8.28515625" style="233" customWidth="1"/>
    <col min="12278" max="12278" width="5.42578125" style="233" customWidth="1"/>
    <col min="12279" max="12279" width="8.5703125" style="233" customWidth="1"/>
    <col min="12280" max="12280" width="13.7109375" style="233" customWidth="1"/>
    <col min="12281" max="12281" width="15.7109375" style="233" customWidth="1"/>
    <col min="12282" max="12282" width="14.7109375" style="233" customWidth="1"/>
    <col min="12283" max="12283" width="15" style="233" customWidth="1"/>
    <col min="12284" max="12285" width="14.28515625" style="233" customWidth="1"/>
    <col min="12286" max="12286" width="0" style="233" hidden="1" customWidth="1"/>
    <col min="12287" max="12287" width="18.85546875" style="233" customWidth="1"/>
    <col min="12288" max="12300" width="8" style="233" customWidth="1"/>
    <col min="12301" max="12304" width="9.28515625" style="233" customWidth="1"/>
    <col min="12305" max="12332" width="9.140625" style="233"/>
    <col min="12333" max="12333" width="64" style="233" customWidth="1"/>
    <col min="12334" max="12334" width="97.85546875" style="233" customWidth="1"/>
    <col min="12335" max="12528" width="9.140625" style="233"/>
    <col min="12529" max="12529" width="1.28515625" style="233" customWidth="1"/>
    <col min="12530" max="12530" width="44.85546875" style="233" customWidth="1"/>
    <col min="12531" max="12531" width="47.28515625" style="233" customWidth="1"/>
    <col min="12532" max="12532" width="8.140625" style="233" customWidth="1"/>
    <col min="12533" max="12533" width="8.28515625" style="233" customWidth="1"/>
    <col min="12534" max="12534" width="5.42578125" style="233" customWidth="1"/>
    <col min="12535" max="12535" width="8.5703125" style="233" customWidth="1"/>
    <col min="12536" max="12536" width="13.7109375" style="233" customWidth="1"/>
    <col min="12537" max="12537" width="15.7109375" style="233" customWidth="1"/>
    <col min="12538" max="12538" width="14.7109375" style="233" customWidth="1"/>
    <col min="12539" max="12539" width="15" style="233" customWidth="1"/>
    <col min="12540" max="12541" width="14.28515625" style="233" customWidth="1"/>
    <col min="12542" max="12542" width="0" style="233" hidden="1" customWidth="1"/>
    <col min="12543" max="12543" width="18.85546875" style="233" customWidth="1"/>
    <col min="12544" max="12556" width="8" style="233" customWidth="1"/>
    <col min="12557" max="12560" width="9.28515625" style="233" customWidth="1"/>
    <col min="12561" max="12588" width="9.140625" style="233"/>
    <col min="12589" max="12589" width="64" style="233" customWidth="1"/>
    <col min="12590" max="12590" width="97.85546875" style="233" customWidth="1"/>
    <col min="12591" max="12784" width="9.140625" style="233"/>
    <col min="12785" max="12785" width="1.28515625" style="233" customWidth="1"/>
    <col min="12786" max="12786" width="44.85546875" style="233" customWidth="1"/>
    <col min="12787" max="12787" width="47.28515625" style="233" customWidth="1"/>
    <col min="12788" max="12788" width="8.140625" style="233" customWidth="1"/>
    <col min="12789" max="12789" width="8.28515625" style="233" customWidth="1"/>
    <col min="12790" max="12790" width="5.42578125" style="233" customWidth="1"/>
    <col min="12791" max="12791" width="8.5703125" style="233" customWidth="1"/>
    <col min="12792" max="12792" width="13.7109375" style="233" customWidth="1"/>
    <col min="12793" max="12793" width="15.7109375" style="233" customWidth="1"/>
    <col min="12794" max="12794" width="14.7109375" style="233" customWidth="1"/>
    <col min="12795" max="12795" width="15" style="233" customWidth="1"/>
    <col min="12796" max="12797" width="14.28515625" style="233" customWidth="1"/>
    <col min="12798" max="12798" width="0" style="233" hidden="1" customWidth="1"/>
    <col min="12799" max="12799" width="18.85546875" style="233" customWidth="1"/>
    <col min="12800" max="12812" width="8" style="233" customWidth="1"/>
    <col min="12813" max="12816" width="9.28515625" style="233" customWidth="1"/>
    <col min="12817" max="12844" width="9.140625" style="233"/>
    <col min="12845" max="12845" width="64" style="233" customWidth="1"/>
    <col min="12846" max="12846" width="97.85546875" style="233" customWidth="1"/>
    <col min="12847" max="13040" width="9.140625" style="233"/>
    <col min="13041" max="13041" width="1.28515625" style="233" customWidth="1"/>
    <col min="13042" max="13042" width="44.85546875" style="233" customWidth="1"/>
    <col min="13043" max="13043" width="47.28515625" style="233" customWidth="1"/>
    <col min="13044" max="13044" width="8.140625" style="233" customWidth="1"/>
    <col min="13045" max="13045" width="8.28515625" style="233" customWidth="1"/>
    <col min="13046" max="13046" width="5.42578125" style="233" customWidth="1"/>
    <col min="13047" max="13047" width="8.5703125" style="233" customWidth="1"/>
    <col min="13048" max="13048" width="13.7109375" style="233" customWidth="1"/>
    <col min="13049" max="13049" width="15.7109375" style="233" customWidth="1"/>
    <col min="13050" max="13050" width="14.7109375" style="233" customWidth="1"/>
    <col min="13051" max="13051" width="15" style="233" customWidth="1"/>
    <col min="13052" max="13053" width="14.28515625" style="233" customWidth="1"/>
    <col min="13054" max="13054" width="0" style="233" hidden="1" customWidth="1"/>
    <col min="13055" max="13055" width="18.85546875" style="233" customWidth="1"/>
    <col min="13056" max="13068" width="8" style="233" customWidth="1"/>
    <col min="13069" max="13072" width="9.28515625" style="233" customWidth="1"/>
    <col min="13073" max="13100" width="9.140625" style="233"/>
    <col min="13101" max="13101" width="64" style="233" customWidth="1"/>
    <col min="13102" max="13102" width="97.85546875" style="233" customWidth="1"/>
    <col min="13103" max="13296" width="9.140625" style="233"/>
    <col min="13297" max="13297" width="1.28515625" style="233" customWidth="1"/>
    <col min="13298" max="13298" width="44.85546875" style="233" customWidth="1"/>
    <col min="13299" max="13299" width="47.28515625" style="233" customWidth="1"/>
    <col min="13300" max="13300" width="8.140625" style="233" customWidth="1"/>
    <col min="13301" max="13301" width="8.28515625" style="233" customWidth="1"/>
    <col min="13302" max="13302" width="5.42578125" style="233" customWidth="1"/>
    <col min="13303" max="13303" width="8.5703125" style="233" customWidth="1"/>
    <col min="13304" max="13304" width="13.7109375" style="233" customWidth="1"/>
    <col min="13305" max="13305" width="15.7109375" style="233" customWidth="1"/>
    <col min="13306" max="13306" width="14.7109375" style="233" customWidth="1"/>
    <col min="13307" max="13307" width="15" style="233" customWidth="1"/>
    <col min="13308" max="13309" width="14.28515625" style="233" customWidth="1"/>
    <col min="13310" max="13310" width="0" style="233" hidden="1" customWidth="1"/>
    <col min="13311" max="13311" width="18.85546875" style="233" customWidth="1"/>
    <col min="13312" max="13324" width="8" style="233" customWidth="1"/>
    <col min="13325" max="13328" width="9.28515625" style="233" customWidth="1"/>
    <col min="13329" max="13356" width="9.140625" style="233"/>
    <col min="13357" max="13357" width="64" style="233" customWidth="1"/>
    <col min="13358" max="13358" width="97.85546875" style="233" customWidth="1"/>
    <col min="13359" max="13552" width="9.140625" style="233"/>
    <col min="13553" max="13553" width="1.28515625" style="233" customWidth="1"/>
    <col min="13554" max="13554" width="44.85546875" style="233" customWidth="1"/>
    <col min="13555" max="13555" width="47.28515625" style="233" customWidth="1"/>
    <col min="13556" max="13556" width="8.140625" style="233" customWidth="1"/>
    <col min="13557" max="13557" width="8.28515625" style="233" customWidth="1"/>
    <col min="13558" max="13558" width="5.42578125" style="233" customWidth="1"/>
    <col min="13559" max="13559" width="8.5703125" style="233" customWidth="1"/>
    <col min="13560" max="13560" width="13.7109375" style="233" customWidth="1"/>
    <col min="13561" max="13561" width="15.7109375" style="233" customWidth="1"/>
    <col min="13562" max="13562" width="14.7109375" style="233" customWidth="1"/>
    <col min="13563" max="13563" width="15" style="233" customWidth="1"/>
    <col min="13564" max="13565" width="14.28515625" style="233" customWidth="1"/>
    <col min="13566" max="13566" width="0" style="233" hidden="1" customWidth="1"/>
    <col min="13567" max="13567" width="18.85546875" style="233" customWidth="1"/>
    <col min="13568" max="13580" width="8" style="233" customWidth="1"/>
    <col min="13581" max="13584" width="9.28515625" style="233" customWidth="1"/>
    <col min="13585" max="13612" width="9.140625" style="233"/>
    <col min="13613" max="13613" width="64" style="233" customWidth="1"/>
    <col min="13614" max="13614" width="97.85546875" style="233" customWidth="1"/>
    <col min="13615" max="13808" width="9.140625" style="233"/>
    <col min="13809" max="13809" width="1.28515625" style="233" customWidth="1"/>
    <col min="13810" max="13810" width="44.85546875" style="233" customWidth="1"/>
    <col min="13811" max="13811" width="47.28515625" style="233" customWidth="1"/>
    <col min="13812" max="13812" width="8.140625" style="233" customWidth="1"/>
    <col min="13813" max="13813" width="8.28515625" style="233" customWidth="1"/>
    <col min="13814" max="13814" width="5.42578125" style="233" customWidth="1"/>
    <col min="13815" max="13815" width="8.5703125" style="233" customWidth="1"/>
    <col min="13816" max="13816" width="13.7109375" style="233" customWidth="1"/>
    <col min="13817" max="13817" width="15.7109375" style="233" customWidth="1"/>
    <col min="13818" max="13818" width="14.7109375" style="233" customWidth="1"/>
    <col min="13819" max="13819" width="15" style="233" customWidth="1"/>
    <col min="13820" max="13821" width="14.28515625" style="233" customWidth="1"/>
    <col min="13822" max="13822" width="0" style="233" hidden="1" customWidth="1"/>
    <col min="13823" max="13823" width="18.85546875" style="233" customWidth="1"/>
    <col min="13824" max="13836" width="8" style="233" customWidth="1"/>
    <col min="13837" max="13840" width="9.28515625" style="233" customWidth="1"/>
    <col min="13841" max="13868" width="9.140625" style="233"/>
    <col min="13869" max="13869" width="64" style="233" customWidth="1"/>
    <col min="13870" max="13870" width="97.85546875" style="233" customWidth="1"/>
    <col min="13871" max="14064" width="9.140625" style="233"/>
    <col min="14065" max="14065" width="1.28515625" style="233" customWidth="1"/>
    <col min="14066" max="14066" width="44.85546875" style="233" customWidth="1"/>
    <col min="14067" max="14067" width="47.28515625" style="233" customWidth="1"/>
    <col min="14068" max="14068" width="8.140625" style="233" customWidth="1"/>
    <col min="14069" max="14069" width="8.28515625" style="233" customWidth="1"/>
    <col min="14070" max="14070" width="5.42578125" style="233" customWidth="1"/>
    <col min="14071" max="14071" width="8.5703125" style="233" customWidth="1"/>
    <col min="14072" max="14072" width="13.7109375" style="233" customWidth="1"/>
    <col min="14073" max="14073" width="15.7109375" style="233" customWidth="1"/>
    <col min="14074" max="14074" width="14.7109375" style="233" customWidth="1"/>
    <col min="14075" max="14075" width="15" style="233" customWidth="1"/>
    <col min="14076" max="14077" width="14.28515625" style="233" customWidth="1"/>
    <col min="14078" max="14078" width="0" style="233" hidden="1" customWidth="1"/>
    <col min="14079" max="14079" width="18.85546875" style="233" customWidth="1"/>
    <col min="14080" max="14092" width="8" style="233" customWidth="1"/>
    <col min="14093" max="14096" width="9.28515625" style="233" customWidth="1"/>
    <col min="14097" max="14124" width="9.140625" style="233"/>
    <col min="14125" max="14125" width="64" style="233" customWidth="1"/>
    <col min="14126" max="14126" width="97.85546875" style="233" customWidth="1"/>
    <col min="14127" max="14320" width="9.140625" style="233"/>
    <col min="14321" max="14321" width="1.28515625" style="233" customWidth="1"/>
    <col min="14322" max="14322" width="44.85546875" style="233" customWidth="1"/>
    <col min="14323" max="14323" width="47.28515625" style="233" customWidth="1"/>
    <col min="14324" max="14324" width="8.140625" style="233" customWidth="1"/>
    <col min="14325" max="14325" width="8.28515625" style="233" customWidth="1"/>
    <col min="14326" max="14326" width="5.42578125" style="233" customWidth="1"/>
    <col min="14327" max="14327" width="8.5703125" style="233" customWidth="1"/>
    <col min="14328" max="14328" width="13.7109375" style="233" customWidth="1"/>
    <col min="14329" max="14329" width="15.7109375" style="233" customWidth="1"/>
    <col min="14330" max="14330" width="14.7109375" style="233" customWidth="1"/>
    <col min="14331" max="14331" width="15" style="233" customWidth="1"/>
    <col min="14332" max="14333" width="14.28515625" style="233" customWidth="1"/>
    <col min="14334" max="14334" width="0" style="233" hidden="1" customWidth="1"/>
    <col min="14335" max="14335" width="18.85546875" style="233" customWidth="1"/>
    <col min="14336" max="14348" width="8" style="233" customWidth="1"/>
    <col min="14349" max="14352" width="9.28515625" style="233" customWidth="1"/>
    <col min="14353" max="14380" width="9.140625" style="233"/>
    <col min="14381" max="14381" width="64" style="233" customWidth="1"/>
    <col min="14382" max="14382" width="97.85546875" style="233" customWidth="1"/>
    <col min="14383" max="14576" width="9.140625" style="233"/>
    <col min="14577" max="14577" width="1.28515625" style="233" customWidth="1"/>
    <col min="14578" max="14578" width="44.85546875" style="233" customWidth="1"/>
    <col min="14579" max="14579" width="47.28515625" style="233" customWidth="1"/>
    <col min="14580" max="14580" width="8.140625" style="233" customWidth="1"/>
    <col min="14581" max="14581" width="8.28515625" style="233" customWidth="1"/>
    <col min="14582" max="14582" width="5.42578125" style="233" customWidth="1"/>
    <col min="14583" max="14583" width="8.5703125" style="233" customWidth="1"/>
    <col min="14584" max="14584" width="13.7109375" style="233" customWidth="1"/>
    <col min="14585" max="14585" width="15.7109375" style="233" customWidth="1"/>
    <col min="14586" max="14586" width="14.7109375" style="233" customWidth="1"/>
    <col min="14587" max="14587" width="15" style="233" customWidth="1"/>
    <col min="14588" max="14589" width="14.28515625" style="233" customWidth="1"/>
    <col min="14590" max="14590" width="0" style="233" hidden="1" customWidth="1"/>
    <col min="14591" max="14591" width="18.85546875" style="233" customWidth="1"/>
    <col min="14592" max="14604" width="8" style="233" customWidth="1"/>
    <col min="14605" max="14608" width="9.28515625" style="233" customWidth="1"/>
    <col min="14609" max="14636" width="9.140625" style="233"/>
    <col min="14637" max="14637" width="64" style="233" customWidth="1"/>
    <col min="14638" max="14638" width="97.85546875" style="233" customWidth="1"/>
    <col min="14639" max="14832" width="9.140625" style="233"/>
    <col min="14833" max="14833" width="1.28515625" style="233" customWidth="1"/>
    <col min="14834" max="14834" width="44.85546875" style="233" customWidth="1"/>
    <col min="14835" max="14835" width="47.28515625" style="233" customWidth="1"/>
    <col min="14836" max="14836" width="8.140625" style="233" customWidth="1"/>
    <col min="14837" max="14837" width="8.28515625" style="233" customWidth="1"/>
    <col min="14838" max="14838" width="5.42578125" style="233" customWidth="1"/>
    <col min="14839" max="14839" width="8.5703125" style="233" customWidth="1"/>
    <col min="14840" max="14840" width="13.7109375" style="233" customWidth="1"/>
    <col min="14841" max="14841" width="15.7109375" style="233" customWidth="1"/>
    <col min="14842" max="14842" width="14.7109375" style="233" customWidth="1"/>
    <col min="14843" max="14843" width="15" style="233" customWidth="1"/>
    <col min="14844" max="14845" width="14.28515625" style="233" customWidth="1"/>
    <col min="14846" max="14846" width="0" style="233" hidden="1" customWidth="1"/>
    <col min="14847" max="14847" width="18.85546875" style="233" customWidth="1"/>
    <col min="14848" max="14860" width="8" style="233" customWidth="1"/>
    <col min="14861" max="14864" width="9.28515625" style="233" customWidth="1"/>
    <col min="14865" max="14892" width="9.140625" style="233"/>
    <col min="14893" max="14893" width="64" style="233" customWidth="1"/>
    <col min="14894" max="14894" width="97.85546875" style="233" customWidth="1"/>
    <col min="14895" max="15088" width="9.140625" style="233"/>
    <col min="15089" max="15089" width="1.28515625" style="233" customWidth="1"/>
    <col min="15090" max="15090" width="44.85546875" style="233" customWidth="1"/>
    <col min="15091" max="15091" width="47.28515625" style="233" customWidth="1"/>
    <col min="15092" max="15092" width="8.140625" style="233" customWidth="1"/>
    <col min="15093" max="15093" width="8.28515625" style="233" customWidth="1"/>
    <col min="15094" max="15094" width="5.42578125" style="233" customWidth="1"/>
    <col min="15095" max="15095" width="8.5703125" style="233" customWidth="1"/>
    <col min="15096" max="15096" width="13.7109375" style="233" customWidth="1"/>
    <col min="15097" max="15097" width="15.7109375" style="233" customWidth="1"/>
    <col min="15098" max="15098" width="14.7109375" style="233" customWidth="1"/>
    <col min="15099" max="15099" width="15" style="233" customWidth="1"/>
    <col min="15100" max="15101" width="14.28515625" style="233" customWidth="1"/>
    <col min="15102" max="15102" width="0" style="233" hidden="1" customWidth="1"/>
    <col min="15103" max="15103" width="18.85546875" style="233" customWidth="1"/>
    <col min="15104" max="15116" width="8" style="233" customWidth="1"/>
    <col min="15117" max="15120" width="9.28515625" style="233" customWidth="1"/>
    <col min="15121" max="15148" width="9.140625" style="233"/>
    <col min="15149" max="15149" width="64" style="233" customWidth="1"/>
    <col min="15150" max="15150" width="97.85546875" style="233" customWidth="1"/>
    <col min="15151" max="15344" width="9.140625" style="233"/>
    <col min="15345" max="15345" width="1.28515625" style="233" customWidth="1"/>
    <col min="15346" max="15346" width="44.85546875" style="233" customWidth="1"/>
    <col min="15347" max="15347" width="47.28515625" style="233" customWidth="1"/>
    <col min="15348" max="15348" width="8.140625" style="233" customWidth="1"/>
    <col min="15349" max="15349" width="8.28515625" style="233" customWidth="1"/>
    <col min="15350" max="15350" width="5.42578125" style="233" customWidth="1"/>
    <col min="15351" max="15351" width="8.5703125" style="233" customWidth="1"/>
    <col min="15352" max="15352" width="13.7109375" style="233" customWidth="1"/>
    <col min="15353" max="15353" width="15.7109375" style="233" customWidth="1"/>
    <col min="15354" max="15354" width="14.7109375" style="233" customWidth="1"/>
    <col min="15355" max="15355" width="15" style="233" customWidth="1"/>
    <col min="15356" max="15357" width="14.28515625" style="233" customWidth="1"/>
    <col min="15358" max="15358" width="0" style="233" hidden="1" customWidth="1"/>
    <col min="15359" max="15359" width="18.85546875" style="233" customWidth="1"/>
    <col min="15360" max="15372" width="8" style="233" customWidth="1"/>
    <col min="15373" max="15376" width="9.28515625" style="233" customWidth="1"/>
    <col min="15377" max="15404" width="9.140625" style="233"/>
    <col min="15405" max="15405" width="64" style="233" customWidth="1"/>
    <col min="15406" max="15406" width="97.85546875" style="233" customWidth="1"/>
    <col min="15407" max="15600" width="9.140625" style="233"/>
    <col min="15601" max="15601" width="1.28515625" style="233" customWidth="1"/>
    <col min="15602" max="15602" width="44.85546875" style="233" customWidth="1"/>
    <col min="15603" max="15603" width="47.28515625" style="233" customWidth="1"/>
    <col min="15604" max="15604" width="8.140625" style="233" customWidth="1"/>
    <col min="15605" max="15605" width="8.28515625" style="233" customWidth="1"/>
    <col min="15606" max="15606" width="5.42578125" style="233" customWidth="1"/>
    <col min="15607" max="15607" width="8.5703125" style="233" customWidth="1"/>
    <col min="15608" max="15608" width="13.7109375" style="233" customWidth="1"/>
    <col min="15609" max="15609" width="15.7109375" style="233" customWidth="1"/>
    <col min="15610" max="15610" width="14.7109375" style="233" customWidth="1"/>
    <col min="15611" max="15611" width="15" style="233" customWidth="1"/>
    <col min="15612" max="15613" width="14.28515625" style="233" customWidth="1"/>
    <col min="15614" max="15614" width="0" style="233" hidden="1" customWidth="1"/>
    <col min="15615" max="15615" width="18.85546875" style="233" customWidth="1"/>
    <col min="15616" max="15628" width="8" style="233" customWidth="1"/>
    <col min="15629" max="15632" width="9.28515625" style="233" customWidth="1"/>
    <col min="15633" max="15660" width="9.140625" style="233"/>
    <col min="15661" max="15661" width="64" style="233" customWidth="1"/>
    <col min="15662" max="15662" width="97.85546875" style="233" customWidth="1"/>
    <col min="15663" max="15856" width="9.140625" style="233"/>
    <col min="15857" max="15857" width="1.28515625" style="233" customWidth="1"/>
    <col min="15858" max="15858" width="44.85546875" style="233" customWidth="1"/>
    <col min="15859" max="15859" width="47.28515625" style="233" customWidth="1"/>
    <col min="15860" max="15860" width="8.140625" style="233" customWidth="1"/>
    <col min="15861" max="15861" width="8.28515625" style="233" customWidth="1"/>
    <col min="15862" max="15862" width="5.42578125" style="233" customWidth="1"/>
    <col min="15863" max="15863" width="8.5703125" style="233" customWidth="1"/>
    <col min="15864" max="15864" width="13.7109375" style="233" customWidth="1"/>
    <col min="15865" max="15865" width="15.7109375" style="233" customWidth="1"/>
    <col min="15866" max="15866" width="14.7109375" style="233" customWidth="1"/>
    <col min="15867" max="15867" width="15" style="233" customWidth="1"/>
    <col min="15868" max="15869" width="14.28515625" style="233" customWidth="1"/>
    <col min="15870" max="15870" width="0" style="233" hidden="1" customWidth="1"/>
    <col min="15871" max="15871" width="18.85546875" style="233" customWidth="1"/>
    <col min="15872" max="15884" width="8" style="233" customWidth="1"/>
    <col min="15885" max="15888" width="9.28515625" style="233" customWidth="1"/>
    <col min="15889" max="15916" width="9.140625" style="233"/>
    <col min="15917" max="15917" width="64" style="233" customWidth="1"/>
    <col min="15918" max="15918" width="97.85546875" style="233" customWidth="1"/>
    <col min="15919" max="16112" width="9.140625" style="233"/>
    <col min="16113" max="16113" width="1.28515625" style="233" customWidth="1"/>
    <col min="16114" max="16114" width="44.85546875" style="233" customWidth="1"/>
    <col min="16115" max="16115" width="47.28515625" style="233" customWidth="1"/>
    <col min="16116" max="16116" width="8.140625" style="233" customWidth="1"/>
    <col min="16117" max="16117" width="8.28515625" style="233" customWidth="1"/>
    <col min="16118" max="16118" width="5.42578125" style="233" customWidth="1"/>
    <col min="16119" max="16119" width="8.5703125" style="233" customWidth="1"/>
    <col min="16120" max="16120" width="13.7109375" style="233" customWidth="1"/>
    <col min="16121" max="16121" width="15.7109375" style="233" customWidth="1"/>
    <col min="16122" max="16122" width="14.7109375" style="233" customWidth="1"/>
    <col min="16123" max="16123" width="15" style="233" customWidth="1"/>
    <col min="16124" max="16125" width="14.28515625" style="233" customWidth="1"/>
    <col min="16126" max="16126" width="0" style="233" hidden="1" customWidth="1"/>
    <col min="16127" max="16127" width="18.85546875" style="233" customWidth="1"/>
    <col min="16128" max="16140" width="8" style="233" customWidth="1"/>
    <col min="16141" max="16144" width="9.28515625" style="233" customWidth="1"/>
    <col min="16145" max="16172" width="9.140625" style="233"/>
    <col min="16173" max="16173" width="64" style="233" customWidth="1"/>
    <col min="16174" max="16174" width="97.85546875" style="233" customWidth="1"/>
    <col min="16175" max="16384" width="9.140625" style="233"/>
  </cols>
  <sheetData>
    <row r="1" spans="1:46" ht="4.5" customHeight="1" thickBot="1" x14ac:dyDescent="0.3">
      <c r="A1" s="231"/>
      <c r="B1" s="232"/>
      <c r="C1" s="232"/>
      <c r="D1" s="232"/>
      <c r="E1" s="258"/>
      <c r="F1" s="258"/>
      <c r="G1" s="258"/>
      <c r="H1" s="258"/>
      <c r="I1" s="258"/>
      <c r="J1" s="258"/>
      <c r="K1" s="258"/>
      <c r="L1" s="258"/>
      <c r="M1" s="258"/>
      <c r="N1" s="258"/>
      <c r="O1" s="258"/>
      <c r="P1" s="258"/>
      <c r="Q1" s="258"/>
      <c r="R1" s="258"/>
      <c r="AS1" s="234" t="s">
        <v>186</v>
      </c>
      <c r="AT1" s="235" t="s">
        <v>187</v>
      </c>
    </row>
    <row r="2" spans="1:46" ht="32.25" customHeight="1" x14ac:dyDescent="0.25">
      <c r="A2" s="236"/>
      <c r="B2" s="381" t="s">
        <v>528</v>
      </c>
      <c r="C2" s="382"/>
      <c r="D2" s="382"/>
      <c r="E2" s="382"/>
      <c r="F2" s="382"/>
      <c r="G2" s="382"/>
      <c r="H2" s="382"/>
      <c r="I2" s="382"/>
      <c r="J2" s="382"/>
      <c r="K2" s="382"/>
      <c r="L2" s="382"/>
      <c r="M2" s="382"/>
      <c r="N2" s="382"/>
      <c r="O2" s="382"/>
      <c r="P2" s="382"/>
      <c r="Q2" s="382"/>
      <c r="R2" s="382"/>
      <c r="S2" s="383"/>
      <c r="AS2" s="237"/>
      <c r="AT2" s="238"/>
    </row>
    <row r="3" spans="1:46" ht="9" customHeight="1" x14ac:dyDescent="0.25">
      <c r="A3" s="236"/>
      <c r="B3" s="384"/>
      <c r="C3" s="384"/>
      <c r="D3" s="384"/>
      <c r="E3" s="384"/>
      <c r="F3" s="384"/>
      <c r="G3" s="384"/>
      <c r="H3" s="384"/>
      <c r="I3" s="384"/>
      <c r="J3" s="384"/>
      <c r="K3" s="384"/>
      <c r="L3" s="384"/>
      <c r="M3" s="384"/>
      <c r="N3" s="384"/>
      <c r="O3" s="384"/>
      <c r="P3" s="384"/>
      <c r="Q3" s="384"/>
      <c r="R3" s="384"/>
      <c r="S3" s="384"/>
      <c r="AS3" s="237"/>
      <c r="AT3" s="238"/>
    </row>
    <row r="4" spans="1:46" ht="25.5" customHeight="1" x14ac:dyDescent="0.25">
      <c r="A4" s="236"/>
      <c r="B4" s="385" t="s">
        <v>332</v>
      </c>
      <c r="C4" s="386"/>
      <c r="D4" s="386"/>
      <c r="E4" s="386"/>
      <c r="F4" s="386"/>
      <c r="G4" s="386"/>
      <c r="H4" s="386"/>
      <c r="I4" s="386"/>
      <c r="J4" s="386"/>
      <c r="K4" s="386"/>
      <c r="L4" s="386"/>
      <c r="M4" s="386"/>
      <c r="N4" s="386"/>
      <c r="O4" s="386"/>
      <c r="P4" s="386"/>
      <c r="Q4" s="386"/>
      <c r="R4" s="386"/>
      <c r="S4" s="387"/>
      <c r="AS4" s="239" t="s">
        <v>190</v>
      </c>
      <c r="AT4" s="240" t="s">
        <v>191</v>
      </c>
    </row>
    <row r="5" spans="1:46" ht="11.25" customHeight="1" x14ac:dyDescent="0.25">
      <c r="A5" s="236"/>
      <c r="B5" s="384"/>
      <c r="C5" s="384"/>
      <c r="D5" s="384"/>
      <c r="E5" s="384"/>
      <c r="F5" s="384"/>
      <c r="G5" s="384"/>
      <c r="H5" s="384"/>
      <c r="I5" s="384"/>
      <c r="J5" s="384"/>
      <c r="K5" s="384"/>
      <c r="L5" s="384"/>
      <c r="M5" s="384"/>
      <c r="N5" s="384"/>
      <c r="O5" s="384"/>
      <c r="P5" s="384"/>
      <c r="Q5" s="384"/>
      <c r="R5" s="384"/>
      <c r="S5" s="384"/>
      <c r="AS5" s="242" t="s">
        <v>198</v>
      </c>
      <c r="AT5" s="243" t="s">
        <v>199</v>
      </c>
    </row>
    <row r="6" spans="1:46" ht="9" hidden="1" customHeight="1" x14ac:dyDescent="0.25">
      <c r="A6" s="236"/>
      <c r="B6" s="241"/>
      <c r="C6" s="241"/>
      <c r="D6" s="241"/>
      <c r="E6" s="52"/>
      <c r="F6" s="52"/>
      <c r="G6" s="52"/>
      <c r="H6" s="52"/>
      <c r="I6" s="52"/>
      <c r="J6" s="52"/>
      <c r="K6" s="52"/>
      <c r="L6" s="52"/>
      <c r="M6" s="52"/>
      <c r="N6" s="52"/>
      <c r="O6" s="52"/>
      <c r="P6" s="52"/>
      <c r="Q6" s="52"/>
      <c r="R6" s="52"/>
      <c r="AS6" s="242"/>
      <c r="AT6" s="243"/>
    </row>
    <row r="7" spans="1:46" ht="22.5" customHeight="1" x14ac:dyDescent="0.25">
      <c r="A7" s="236"/>
      <c r="B7" s="400" t="s">
        <v>529</v>
      </c>
      <c r="C7" s="401"/>
      <c r="D7" s="402"/>
      <c r="E7" s="392" t="s">
        <v>312</v>
      </c>
      <c r="F7" s="392"/>
      <c r="G7" s="392"/>
      <c r="H7" s="392"/>
      <c r="I7" s="392"/>
      <c r="J7" s="392"/>
      <c r="K7" s="392"/>
      <c r="L7" s="392"/>
      <c r="M7" s="392"/>
      <c r="N7" s="392"/>
      <c r="O7" s="392"/>
      <c r="P7" s="392"/>
      <c r="Q7" s="392"/>
      <c r="R7" s="393"/>
      <c r="S7" s="388" t="s">
        <v>515</v>
      </c>
      <c r="AS7" s="242" t="s">
        <v>201</v>
      </c>
      <c r="AT7" s="243" t="s">
        <v>202</v>
      </c>
    </row>
    <row r="8" spans="1:46" ht="12" customHeight="1" x14ac:dyDescent="0.25">
      <c r="A8" s="236"/>
      <c r="B8" s="403"/>
      <c r="C8" s="404"/>
      <c r="D8" s="405"/>
      <c r="E8" s="394" t="s">
        <v>313</v>
      </c>
      <c r="F8" s="395"/>
      <c r="G8" s="395"/>
      <c r="H8" s="395"/>
      <c r="I8" s="395"/>
      <c r="J8" s="395"/>
      <c r="K8" s="396"/>
      <c r="L8" s="397" t="s">
        <v>314</v>
      </c>
      <c r="M8" s="397"/>
      <c r="N8" s="397"/>
      <c r="O8" s="397"/>
      <c r="P8" s="397"/>
      <c r="Q8" s="397"/>
      <c r="R8" s="394"/>
      <c r="S8" s="388"/>
      <c r="AS8" s="242" t="s">
        <v>203</v>
      </c>
      <c r="AT8" s="243" t="s">
        <v>204</v>
      </c>
    </row>
    <row r="9" spans="1:46" ht="18" customHeight="1" x14ac:dyDescent="0.25">
      <c r="A9" s="236"/>
      <c r="B9" s="406"/>
      <c r="C9" s="407"/>
      <c r="D9" s="408"/>
      <c r="E9" s="389" t="s">
        <v>26</v>
      </c>
      <c r="F9" s="389"/>
      <c r="G9" s="389"/>
      <c r="H9" s="389" t="s">
        <v>27</v>
      </c>
      <c r="I9" s="389"/>
      <c r="J9" s="389"/>
      <c r="K9" s="398" t="s">
        <v>315</v>
      </c>
      <c r="L9" s="389" t="s">
        <v>28</v>
      </c>
      <c r="M9" s="389"/>
      <c r="N9" s="389"/>
      <c r="O9" s="389" t="s">
        <v>29</v>
      </c>
      <c r="P9" s="389"/>
      <c r="Q9" s="389"/>
      <c r="R9" s="390" t="s">
        <v>315</v>
      </c>
      <c r="S9" s="388"/>
      <c r="AS9" s="242" t="s">
        <v>207</v>
      </c>
      <c r="AT9" s="243" t="s">
        <v>208</v>
      </c>
    </row>
    <row r="10" spans="1:46" ht="40.5" customHeight="1" x14ac:dyDescent="0.25">
      <c r="A10" s="236"/>
      <c r="B10" s="244" t="s">
        <v>330</v>
      </c>
      <c r="C10" s="245" t="s">
        <v>331</v>
      </c>
      <c r="D10" s="246" t="s">
        <v>318</v>
      </c>
      <c r="E10" s="259" t="s">
        <v>319</v>
      </c>
      <c r="F10" s="259" t="s">
        <v>320</v>
      </c>
      <c r="G10" s="259" t="s">
        <v>321</v>
      </c>
      <c r="H10" s="259" t="s">
        <v>319</v>
      </c>
      <c r="I10" s="259" t="s">
        <v>320</v>
      </c>
      <c r="J10" s="259" t="s">
        <v>321</v>
      </c>
      <c r="K10" s="399"/>
      <c r="L10" s="259" t="s">
        <v>319</v>
      </c>
      <c r="M10" s="259" t="s">
        <v>320</v>
      </c>
      <c r="N10" s="259" t="s">
        <v>321</v>
      </c>
      <c r="O10" s="259" t="s">
        <v>319</v>
      </c>
      <c r="P10" s="259" t="s">
        <v>320</v>
      </c>
      <c r="Q10" s="259" t="s">
        <v>321</v>
      </c>
      <c r="R10" s="391"/>
      <c r="S10" s="388"/>
      <c r="AS10" s="242" t="s">
        <v>215</v>
      </c>
      <c r="AT10" s="243" t="s">
        <v>216</v>
      </c>
    </row>
    <row r="11" spans="1:46" s="250" customFormat="1" ht="176.25" customHeight="1" x14ac:dyDescent="0.25">
      <c r="A11" s="247"/>
      <c r="B11" s="194" t="s">
        <v>351</v>
      </c>
      <c r="C11" s="194" t="s">
        <v>352</v>
      </c>
      <c r="D11" s="175" t="s">
        <v>519</v>
      </c>
      <c r="E11" s="260"/>
      <c r="F11" s="260"/>
      <c r="G11" s="260"/>
      <c r="H11" s="260"/>
      <c r="I11" s="260"/>
      <c r="J11" s="260"/>
      <c r="K11" s="261">
        <f>IF(E11="x",5,0)+IF(F11="x",3,0)+IF(G11="x",1,0)+IF(H11="x",5,0)+IF(I11="x",3,0)+IF(J11="x",1,0)</f>
        <v>0</v>
      </c>
      <c r="L11" s="262"/>
      <c r="M11" s="262"/>
      <c r="N11" s="262"/>
      <c r="O11" s="262"/>
      <c r="P11" s="262"/>
      <c r="Q11" s="262"/>
      <c r="R11" s="290">
        <f>IF(L11="x",5,0)+IF(M11="x",3,0)+IF(N11="x",1,0)+IF(O11="x",1,0)+IF(P11="x",3,0)+IF(Q11="x",5,0)</f>
        <v>0</v>
      </c>
      <c r="S11" s="291">
        <f>K11+R11</f>
        <v>0</v>
      </c>
      <c r="T11" s="248"/>
      <c r="U11" s="248"/>
      <c r="V11" s="248"/>
      <c r="W11" s="248"/>
      <c r="X11" s="249"/>
      <c r="AS11" s="251" t="s">
        <v>217</v>
      </c>
      <c r="AT11" s="252" t="s">
        <v>218</v>
      </c>
    </row>
    <row r="12" spans="1:46" s="250" customFormat="1" ht="176.25" customHeight="1" x14ac:dyDescent="0.25">
      <c r="A12" s="247"/>
      <c r="B12" s="194"/>
      <c r="C12" s="194"/>
      <c r="D12" s="175" t="s">
        <v>514</v>
      </c>
      <c r="E12" s="264"/>
      <c r="F12" s="262"/>
      <c r="G12" s="262"/>
      <c r="H12" s="262"/>
      <c r="I12" s="262"/>
      <c r="J12" s="262"/>
      <c r="K12" s="263">
        <f>IF(E12="x",5,0)+IF(F12="x",3,0)+IF(G12="x",1,0)+IF(H12="x",5,0)+IF(I12="x",3,0)+IF(J12="x",1,0)</f>
        <v>0</v>
      </c>
      <c r="L12" s="262"/>
      <c r="M12" s="262"/>
      <c r="N12" s="262"/>
      <c r="O12" s="262"/>
      <c r="P12" s="262"/>
      <c r="Q12" s="262"/>
      <c r="R12" s="290">
        <f>IF(L12="x",5,0)+IF(M12="x",3,0)+IF(N12="x",1,0)+IF(O12="x",1,0)+IF(P12="x",3,0)+IF(Q12="x",5,0)</f>
        <v>0</v>
      </c>
      <c r="S12" s="291">
        <f t="shared" ref="S12:S34" si="0">K12+R12</f>
        <v>0</v>
      </c>
      <c r="T12" s="248"/>
      <c r="U12" s="248"/>
      <c r="V12" s="248"/>
      <c r="W12" s="248"/>
      <c r="X12" s="249"/>
      <c r="AS12" s="251" t="s">
        <v>217</v>
      </c>
      <c r="AT12" s="252" t="s">
        <v>218</v>
      </c>
    </row>
    <row r="13" spans="1:46" s="250" customFormat="1" ht="176.25" customHeight="1" x14ac:dyDescent="0.25">
      <c r="A13" s="247"/>
      <c r="B13" s="194"/>
      <c r="C13" s="175"/>
      <c r="D13" s="175" t="s">
        <v>514</v>
      </c>
      <c r="E13" s="264"/>
      <c r="F13" s="262"/>
      <c r="G13" s="262"/>
      <c r="H13" s="262"/>
      <c r="I13" s="262"/>
      <c r="J13" s="262"/>
      <c r="K13" s="263">
        <f>IF(E13="x",5,0)+IF(F13="x",3,0)+IF(G13="x",1,0)+IF(H13="x",5,0)+IF(I13="x",3,0)+IF(J13="x",1,0)</f>
        <v>0</v>
      </c>
      <c r="L13" s="262"/>
      <c r="M13" s="262"/>
      <c r="N13" s="262"/>
      <c r="O13" s="262"/>
      <c r="P13" s="262"/>
      <c r="Q13" s="262"/>
      <c r="R13" s="290">
        <f>IF(L13="x",5,0)+IF(M13="x",3,0)+IF(N13="x",1,0)+IF(O13="x",1,0)+IF(P13="x",3,0)+IF(Q13="x",5,0)</f>
        <v>0</v>
      </c>
      <c r="S13" s="291">
        <f t="shared" si="0"/>
        <v>0</v>
      </c>
      <c r="T13" s="248"/>
      <c r="U13" s="248"/>
      <c r="V13" s="248"/>
      <c r="W13" s="248"/>
      <c r="X13" s="249"/>
      <c r="AS13" s="251" t="s">
        <v>217</v>
      </c>
      <c r="AT13" s="252" t="s">
        <v>218</v>
      </c>
    </row>
    <row r="14" spans="1:46" s="250" customFormat="1" ht="176.25" customHeight="1" x14ac:dyDescent="0.25">
      <c r="A14" s="247"/>
      <c r="B14" s="194"/>
      <c r="C14" s="175"/>
      <c r="D14" s="175" t="s">
        <v>514</v>
      </c>
      <c r="E14" s="264"/>
      <c r="F14" s="262"/>
      <c r="G14" s="262"/>
      <c r="H14" s="262"/>
      <c r="I14" s="262"/>
      <c r="J14" s="262"/>
      <c r="K14" s="263">
        <f>IF(E14="x",5,0)+IF(F14="x",3,0)+IF(G14="x",1,0)+IF(H14="x",5,0)+IF(I14="x",3,0)+IF(J14="x",1,0)</f>
        <v>0</v>
      </c>
      <c r="L14" s="262"/>
      <c r="M14" s="262"/>
      <c r="N14" s="262"/>
      <c r="O14" s="262"/>
      <c r="P14" s="262"/>
      <c r="Q14" s="262"/>
      <c r="R14" s="290">
        <f>IF(L14="x",5,0)+IF(M14="x",3,0)+IF(N14="x",1,0)+IF(O14="x",1,0)+IF(P14="x",3,0)+IF(Q14="x",5,0)</f>
        <v>0</v>
      </c>
      <c r="S14" s="291">
        <f t="shared" si="0"/>
        <v>0</v>
      </c>
      <c r="T14" s="248"/>
      <c r="U14" s="248"/>
      <c r="V14" s="248"/>
      <c r="W14" s="248"/>
      <c r="X14" s="249"/>
      <c r="AS14" s="251" t="s">
        <v>217</v>
      </c>
      <c r="AT14" s="252" t="s">
        <v>218</v>
      </c>
    </row>
    <row r="15" spans="1:46" s="250" customFormat="1" ht="176.25" customHeight="1" x14ac:dyDescent="0.25">
      <c r="A15" s="247"/>
      <c r="B15" s="194"/>
      <c r="C15" s="175"/>
      <c r="D15" s="175" t="s">
        <v>514</v>
      </c>
      <c r="E15" s="264"/>
      <c r="F15" s="262"/>
      <c r="G15" s="262"/>
      <c r="H15" s="262"/>
      <c r="I15" s="262"/>
      <c r="J15" s="262"/>
      <c r="K15" s="263">
        <f>IF(E15="x",5,0)+IF(F15="x",3,0)+IF(G15="x",1,0)+IF(H15="x",5,0)+IF(I15="x",3,0)+IF(J15="x",1,0)</f>
        <v>0</v>
      </c>
      <c r="L15" s="262"/>
      <c r="M15" s="262"/>
      <c r="N15" s="262"/>
      <c r="O15" s="262"/>
      <c r="P15" s="262"/>
      <c r="Q15" s="262"/>
      <c r="R15" s="290">
        <f>IF(L15="x",5,0)+IF(M15="x",3,0)+IF(N15="x",1,0)+IF(O15="x",1,0)+IF(P15="x",3,0)+IF(Q15="x",5,0)</f>
        <v>0</v>
      </c>
      <c r="S15" s="291">
        <f t="shared" si="0"/>
        <v>0</v>
      </c>
      <c r="T15" s="248"/>
      <c r="U15" s="248"/>
      <c r="V15" s="248"/>
      <c r="W15" s="248"/>
      <c r="X15" s="249"/>
      <c r="AS15" s="251" t="s">
        <v>217</v>
      </c>
      <c r="AT15" s="252" t="s">
        <v>218</v>
      </c>
    </row>
    <row r="16" spans="1:46" s="250" customFormat="1" ht="176.25" customHeight="1" x14ac:dyDescent="0.25">
      <c r="A16" s="247"/>
      <c r="B16" s="194"/>
      <c r="C16" s="175"/>
      <c r="D16" s="175" t="s">
        <v>514</v>
      </c>
      <c r="E16" s="265"/>
      <c r="F16" s="266"/>
      <c r="G16" s="266"/>
      <c r="H16" s="266"/>
      <c r="I16" s="266"/>
      <c r="J16" s="266"/>
      <c r="K16" s="263">
        <f t="shared" ref="K16:K18" si="1">IF(E16="x",5,0)+IF(F16="x",3,0)+IF(G16="x",1,0)+IF(H16="x",5,0)+IF(I16="x",3,0)+IF(J16="x",1,0)</f>
        <v>0</v>
      </c>
      <c r="L16" s="266"/>
      <c r="M16" s="266"/>
      <c r="N16" s="266"/>
      <c r="O16" s="266"/>
      <c r="P16" s="266"/>
      <c r="Q16" s="266"/>
      <c r="R16" s="290">
        <f t="shared" ref="R16:R18" si="2">IF(L16="x",5,0)+IF(M16="x",3,0)+IF(N16="x",1,0)+IF(O16="x",1,0)+IF(P16="x",3,0)+IF(Q16="x",5,0)</f>
        <v>0</v>
      </c>
      <c r="S16" s="291">
        <f t="shared" si="0"/>
        <v>0</v>
      </c>
      <c r="T16" s="248"/>
      <c r="U16" s="248"/>
      <c r="V16" s="248"/>
      <c r="W16" s="248"/>
      <c r="X16" s="249"/>
      <c r="AS16" s="251"/>
      <c r="AT16" s="252"/>
    </row>
    <row r="17" spans="1:46" s="250" customFormat="1" ht="176.25" customHeight="1" x14ac:dyDescent="0.25">
      <c r="A17" s="247"/>
      <c r="B17" s="194"/>
      <c r="C17" s="175"/>
      <c r="D17" s="175" t="s">
        <v>514</v>
      </c>
      <c r="E17" s="265"/>
      <c r="F17" s="266"/>
      <c r="G17" s="266"/>
      <c r="H17" s="266"/>
      <c r="I17" s="266"/>
      <c r="J17" s="266"/>
      <c r="K17" s="263">
        <f t="shared" si="1"/>
        <v>0</v>
      </c>
      <c r="L17" s="266"/>
      <c r="M17" s="266"/>
      <c r="N17" s="266"/>
      <c r="O17" s="266"/>
      <c r="P17" s="266"/>
      <c r="Q17" s="266"/>
      <c r="R17" s="290">
        <f t="shared" si="2"/>
        <v>0</v>
      </c>
      <c r="S17" s="291">
        <f t="shared" si="0"/>
        <v>0</v>
      </c>
      <c r="T17" s="248"/>
      <c r="U17" s="248"/>
      <c r="V17" s="248"/>
      <c r="W17" s="248"/>
      <c r="X17" s="249"/>
      <c r="AS17" s="251"/>
      <c r="AT17" s="252"/>
    </row>
    <row r="18" spans="1:46" s="250" customFormat="1" ht="176.25" customHeight="1" x14ac:dyDescent="0.25">
      <c r="A18" s="247"/>
      <c r="B18" s="194"/>
      <c r="C18" s="195"/>
      <c r="D18" s="175" t="s">
        <v>514</v>
      </c>
      <c r="E18" s="264"/>
      <c r="F18" s="262"/>
      <c r="G18" s="262"/>
      <c r="H18" s="262"/>
      <c r="I18" s="262"/>
      <c r="J18" s="262"/>
      <c r="K18" s="263">
        <f t="shared" si="1"/>
        <v>0</v>
      </c>
      <c r="L18" s="262"/>
      <c r="M18" s="262"/>
      <c r="N18" s="262"/>
      <c r="O18" s="262"/>
      <c r="P18" s="262"/>
      <c r="Q18" s="262"/>
      <c r="R18" s="290">
        <f t="shared" si="2"/>
        <v>0</v>
      </c>
      <c r="S18" s="291">
        <f t="shared" si="0"/>
        <v>0</v>
      </c>
      <c r="AS18" s="251" t="s">
        <v>272</v>
      </c>
      <c r="AT18" s="252" t="s">
        <v>273</v>
      </c>
    </row>
    <row r="19" spans="1:46" s="250" customFormat="1" ht="176.25" customHeight="1" x14ac:dyDescent="0.25">
      <c r="A19" s="247"/>
      <c r="B19" s="194"/>
      <c r="C19" s="194"/>
      <c r="D19" s="175" t="s">
        <v>514</v>
      </c>
      <c r="E19" s="264"/>
      <c r="F19" s="262"/>
      <c r="G19" s="262"/>
      <c r="H19" s="262"/>
      <c r="I19" s="262"/>
      <c r="J19" s="262"/>
      <c r="K19" s="263">
        <f>IF(E19="x",5,0)+IF(F19="x",3,0)+IF(G19="x",1,0)+IF(H19="x",5,0)+IF(I19="x",3,0)+IF(J19="x",1,0)</f>
        <v>0</v>
      </c>
      <c r="L19" s="262"/>
      <c r="M19" s="262"/>
      <c r="N19" s="262"/>
      <c r="O19" s="262"/>
      <c r="P19" s="262"/>
      <c r="Q19" s="262"/>
      <c r="R19" s="290">
        <f>IF(L19="x",5,0)+IF(M19="x",3,0)+IF(N19="x",1,0)+IF(O19="x",1,0)+IF(P19="x",3,0)+IF(Q19="x",5,0)</f>
        <v>0</v>
      </c>
      <c r="S19" s="291">
        <f t="shared" si="0"/>
        <v>0</v>
      </c>
      <c r="T19" s="248"/>
      <c r="U19" s="248"/>
      <c r="V19" s="248"/>
      <c r="W19" s="248"/>
      <c r="X19" s="249"/>
      <c r="AS19" s="251" t="s">
        <v>217</v>
      </c>
      <c r="AT19" s="252" t="s">
        <v>218</v>
      </c>
    </row>
    <row r="20" spans="1:46" s="250" customFormat="1" ht="176.25" customHeight="1" x14ac:dyDescent="0.25">
      <c r="A20" s="247"/>
      <c r="B20" s="194"/>
      <c r="C20" s="194"/>
      <c r="D20" s="175" t="s">
        <v>514</v>
      </c>
      <c r="E20" s="265"/>
      <c r="F20" s="266"/>
      <c r="G20" s="266"/>
      <c r="H20" s="266"/>
      <c r="I20" s="266"/>
      <c r="J20" s="266"/>
      <c r="K20" s="263">
        <f t="shared" ref="K20:K22" si="3">IF(E20="x",5,0)+IF(F20="x",3,0)+IF(G20="x",1,0)+IF(H20="x",5,0)+IF(I20="x",3,0)+IF(J20="x",1,0)</f>
        <v>0</v>
      </c>
      <c r="L20" s="266"/>
      <c r="M20" s="266"/>
      <c r="N20" s="266"/>
      <c r="O20" s="266"/>
      <c r="P20" s="266"/>
      <c r="Q20" s="266"/>
      <c r="R20" s="290">
        <f t="shared" ref="R20:R22" si="4">IF(L20="x",5,0)+IF(M20="x",3,0)+IF(N20="x",1,0)+IF(O20="x",1,0)+IF(P20="x",3,0)+IF(Q20="x",5,0)</f>
        <v>0</v>
      </c>
      <c r="S20" s="291">
        <f t="shared" si="0"/>
        <v>0</v>
      </c>
      <c r="T20" s="248"/>
      <c r="U20" s="248"/>
      <c r="V20" s="248"/>
      <c r="W20" s="248"/>
      <c r="X20" s="249"/>
      <c r="AS20" s="251"/>
      <c r="AT20" s="252"/>
    </row>
    <row r="21" spans="1:46" s="250" customFormat="1" ht="176.25" customHeight="1" x14ac:dyDescent="0.25">
      <c r="A21" s="247"/>
      <c r="B21" s="194"/>
      <c r="C21" s="194"/>
      <c r="D21" s="175" t="s">
        <v>520</v>
      </c>
      <c r="E21" s="265"/>
      <c r="F21" s="266"/>
      <c r="G21" s="266"/>
      <c r="H21" s="266"/>
      <c r="I21" s="266"/>
      <c r="J21" s="266"/>
      <c r="K21" s="263">
        <f t="shared" si="3"/>
        <v>0</v>
      </c>
      <c r="L21" s="266"/>
      <c r="M21" s="266"/>
      <c r="N21" s="266"/>
      <c r="O21" s="266"/>
      <c r="P21" s="266"/>
      <c r="Q21" s="266"/>
      <c r="R21" s="290">
        <f t="shared" si="4"/>
        <v>0</v>
      </c>
      <c r="S21" s="291">
        <f t="shared" si="0"/>
        <v>0</v>
      </c>
      <c r="T21" s="248"/>
      <c r="U21" s="248"/>
      <c r="V21" s="248"/>
      <c r="W21" s="248"/>
      <c r="X21" s="249"/>
      <c r="AS21" s="251"/>
      <c r="AT21" s="252"/>
    </row>
    <row r="22" spans="1:46" s="250" customFormat="1" ht="176.25" customHeight="1" x14ac:dyDescent="0.25">
      <c r="A22" s="247"/>
      <c r="B22" s="194"/>
      <c r="C22" s="194"/>
      <c r="D22" s="175" t="s">
        <v>514</v>
      </c>
      <c r="E22" s="264"/>
      <c r="F22" s="262"/>
      <c r="G22" s="262"/>
      <c r="H22" s="262"/>
      <c r="I22" s="262"/>
      <c r="J22" s="262"/>
      <c r="K22" s="263">
        <f t="shared" si="3"/>
        <v>0</v>
      </c>
      <c r="L22" s="262"/>
      <c r="M22" s="262"/>
      <c r="N22" s="262"/>
      <c r="O22" s="262"/>
      <c r="P22" s="262"/>
      <c r="Q22" s="262"/>
      <c r="R22" s="290">
        <f t="shared" si="4"/>
        <v>0</v>
      </c>
      <c r="S22" s="291">
        <f t="shared" si="0"/>
        <v>0</v>
      </c>
      <c r="AS22" s="251" t="s">
        <v>272</v>
      </c>
      <c r="AT22" s="252" t="s">
        <v>273</v>
      </c>
    </row>
    <row r="23" spans="1:46" s="250" customFormat="1" ht="176.25" customHeight="1" x14ac:dyDescent="0.25">
      <c r="A23" s="247"/>
      <c r="B23" s="194"/>
      <c r="C23" s="194"/>
      <c r="D23" s="175" t="s">
        <v>514</v>
      </c>
      <c r="E23" s="264"/>
      <c r="F23" s="262"/>
      <c r="G23" s="262"/>
      <c r="H23" s="262"/>
      <c r="I23" s="262"/>
      <c r="J23" s="262"/>
      <c r="K23" s="263">
        <f>IF(E23="x",5,0)+IF(F23="x",3,0)+IF(G23="x",1,0)+IF(H23="x",5,0)+IF(I23="x",3,0)+IF(J23="x",1,0)</f>
        <v>0</v>
      </c>
      <c r="L23" s="262"/>
      <c r="M23" s="262"/>
      <c r="N23" s="262"/>
      <c r="O23" s="262"/>
      <c r="P23" s="262"/>
      <c r="Q23" s="262"/>
      <c r="R23" s="290">
        <f>IF(L23="x",5,0)+IF(M23="x",3,0)+IF(N23="x",1,0)+IF(O23="x",1,0)+IF(P23="x",3,0)+IF(Q23="x",5,0)</f>
        <v>0</v>
      </c>
      <c r="S23" s="291">
        <f t="shared" si="0"/>
        <v>0</v>
      </c>
      <c r="T23" s="248"/>
      <c r="U23" s="248"/>
      <c r="V23" s="248"/>
      <c r="W23" s="248"/>
      <c r="X23" s="249"/>
      <c r="AS23" s="251" t="s">
        <v>217</v>
      </c>
      <c r="AT23" s="252" t="s">
        <v>218</v>
      </c>
    </row>
    <row r="24" spans="1:46" s="250" customFormat="1" ht="176.25" customHeight="1" x14ac:dyDescent="0.25">
      <c r="A24" s="247"/>
      <c r="B24" s="194"/>
      <c r="C24" s="194"/>
      <c r="D24" s="175" t="s">
        <v>521</v>
      </c>
      <c r="E24" s="265"/>
      <c r="F24" s="266"/>
      <c r="G24" s="266"/>
      <c r="H24" s="266"/>
      <c r="I24" s="266"/>
      <c r="J24" s="266"/>
      <c r="K24" s="263">
        <f t="shared" ref="K24:K26" si="5">IF(E24="x",5,0)+IF(F24="x",3,0)+IF(G24="x",1,0)+IF(H24="x",5,0)+IF(I24="x",3,0)+IF(J24="x",1,0)</f>
        <v>0</v>
      </c>
      <c r="L24" s="266"/>
      <c r="M24" s="266"/>
      <c r="N24" s="266"/>
      <c r="O24" s="266"/>
      <c r="P24" s="266"/>
      <c r="Q24" s="266"/>
      <c r="R24" s="290">
        <f t="shared" ref="R24:R26" si="6">IF(L24="x",5,0)+IF(M24="x",3,0)+IF(N24="x",1,0)+IF(O24="x",1,0)+IF(P24="x",3,0)+IF(Q24="x",5,0)</f>
        <v>0</v>
      </c>
      <c r="S24" s="291">
        <f t="shared" si="0"/>
        <v>0</v>
      </c>
      <c r="T24" s="248"/>
      <c r="U24" s="248"/>
      <c r="V24" s="248"/>
      <c r="W24" s="248"/>
      <c r="X24" s="249"/>
      <c r="AS24" s="251"/>
      <c r="AT24" s="252"/>
    </row>
    <row r="25" spans="1:46" s="250" customFormat="1" ht="176.25" customHeight="1" x14ac:dyDescent="0.25">
      <c r="A25" s="247"/>
      <c r="B25" s="194"/>
      <c r="C25" s="194"/>
      <c r="D25" s="175" t="s">
        <v>522</v>
      </c>
      <c r="E25" s="265"/>
      <c r="F25" s="266"/>
      <c r="G25" s="266"/>
      <c r="H25" s="266"/>
      <c r="I25" s="266"/>
      <c r="J25" s="266"/>
      <c r="K25" s="263">
        <f t="shared" si="5"/>
        <v>0</v>
      </c>
      <c r="L25" s="266"/>
      <c r="M25" s="266"/>
      <c r="N25" s="266"/>
      <c r="O25" s="266"/>
      <c r="P25" s="266"/>
      <c r="Q25" s="266"/>
      <c r="R25" s="290">
        <f t="shared" si="6"/>
        <v>0</v>
      </c>
      <c r="S25" s="291">
        <f t="shared" si="0"/>
        <v>0</v>
      </c>
      <c r="T25" s="248"/>
      <c r="U25" s="248"/>
      <c r="V25" s="248"/>
      <c r="W25" s="248"/>
      <c r="X25" s="249"/>
      <c r="AS25" s="251"/>
      <c r="AT25" s="252"/>
    </row>
    <row r="26" spans="1:46" s="250" customFormat="1" ht="176.25" customHeight="1" x14ac:dyDescent="0.25">
      <c r="A26" s="247"/>
      <c r="B26" s="194"/>
      <c r="C26" s="194"/>
      <c r="D26" s="175" t="s">
        <v>523</v>
      </c>
      <c r="E26" s="264"/>
      <c r="F26" s="262"/>
      <c r="G26" s="262"/>
      <c r="H26" s="262"/>
      <c r="I26" s="262"/>
      <c r="J26" s="262"/>
      <c r="K26" s="263">
        <f t="shared" si="5"/>
        <v>0</v>
      </c>
      <c r="L26" s="262"/>
      <c r="M26" s="262"/>
      <c r="N26" s="262"/>
      <c r="O26" s="262"/>
      <c r="P26" s="262"/>
      <c r="Q26" s="262"/>
      <c r="R26" s="290">
        <f t="shared" si="6"/>
        <v>0</v>
      </c>
      <c r="S26" s="291">
        <f t="shared" si="0"/>
        <v>0</v>
      </c>
      <c r="AS26" s="251" t="s">
        <v>272</v>
      </c>
      <c r="AT26" s="252" t="s">
        <v>273</v>
      </c>
    </row>
    <row r="27" spans="1:46" s="250" customFormat="1" ht="176.25" customHeight="1" x14ac:dyDescent="0.25">
      <c r="A27" s="247"/>
      <c r="B27" s="194"/>
      <c r="C27" s="194"/>
      <c r="D27" s="175" t="s">
        <v>514</v>
      </c>
      <c r="E27" s="264"/>
      <c r="F27" s="262"/>
      <c r="G27" s="262"/>
      <c r="H27" s="262"/>
      <c r="I27" s="262"/>
      <c r="J27" s="262"/>
      <c r="K27" s="263">
        <f>IF(E27="x",5,0)+IF(F27="x",3,0)+IF(G27="x",1,0)+IF(H27="x",5,0)+IF(I27="x",3,0)+IF(J27="x",1,0)</f>
        <v>0</v>
      </c>
      <c r="L27" s="262"/>
      <c r="M27" s="262"/>
      <c r="N27" s="262"/>
      <c r="O27" s="262"/>
      <c r="P27" s="262"/>
      <c r="Q27" s="262"/>
      <c r="R27" s="290">
        <f>IF(L27="x",5,0)+IF(M27="x",3,0)+IF(N27="x",1,0)+IF(O27="x",1,0)+IF(P27="x",3,0)+IF(Q27="x",5,0)</f>
        <v>0</v>
      </c>
      <c r="S27" s="291">
        <f t="shared" si="0"/>
        <v>0</v>
      </c>
      <c r="T27" s="248"/>
      <c r="U27" s="248"/>
      <c r="V27" s="248"/>
      <c r="W27" s="248"/>
      <c r="X27" s="249"/>
      <c r="AS27" s="251" t="s">
        <v>217</v>
      </c>
      <c r="AT27" s="252" t="s">
        <v>218</v>
      </c>
    </row>
    <row r="28" spans="1:46" s="250" customFormat="1" ht="176.25" customHeight="1" x14ac:dyDescent="0.25">
      <c r="A28" s="247"/>
      <c r="B28" s="194"/>
      <c r="C28" s="194"/>
      <c r="D28" s="175" t="s">
        <v>514</v>
      </c>
      <c r="E28" s="265"/>
      <c r="F28" s="266"/>
      <c r="G28" s="266"/>
      <c r="H28" s="266"/>
      <c r="I28" s="266"/>
      <c r="J28" s="266"/>
      <c r="K28" s="263">
        <f t="shared" ref="K28:K30" si="7">IF(E28="x",5,0)+IF(F28="x",3,0)+IF(G28="x",1,0)+IF(H28="x",5,0)+IF(I28="x",3,0)+IF(J28="x",1,0)</f>
        <v>0</v>
      </c>
      <c r="L28" s="266"/>
      <c r="M28" s="266"/>
      <c r="N28" s="266"/>
      <c r="O28" s="266"/>
      <c r="P28" s="266"/>
      <c r="Q28" s="266"/>
      <c r="R28" s="290">
        <f t="shared" ref="R28:R30" si="8">IF(L28="x",5,0)+IF(M28="x",3,0)+IF(N28="x",1,0)+IF(O28="x",1,0)+IF(P28="x",3,0)+IF(Q28="x",5,0)</f>
        <v>0</v>
      </c>
      <c r="S28" s="291">
        <f t="shared" si="0"/>
        <v>0</v>
      </c>
      <c r="T28" s="248"/>
      <c r="U28" s="248"/>
      <c r="V28" s="248"/>
      <c r="W28" s="248"/>
      <c r="X28" s="249"/>
      <c r="AS28" s="251"/>
      <c r="AT28" s="252"/>
    </row>
    <row r="29" spans="1:46" s="250" customFormat="1" ht="176.25" customHeight="1" x14ac:dyDescent="0.25">
      <c r="A29" s="247"/>
      <c r="B29" s="194"/>
      <c r="C29" s="194"/>
      <c r="D29" s="175" t="s">
        <v>514</v>
      </c>
      <c r="E29" s="265"/>
      <c r="F29" s="266"/>
      <c r="G29" s="266"/>
      <c r="H29" s="266"/>
      <c r="I29" s="266"/>
      <c r="J29" s="266"/>
      <c r="K29" s="263">
        <f t="shared" si="7"/>
        <v>0</v>
      </c>
      <c r="L29" s="266"/>
      <c r="M29" s="266"/>
      <c r="N29" s="266"/>
      <c r="O29" s="266"/>
      <c r="P29" s="266"/>
      <c r="Q29" s="266"/>
      <c r="R29" s="290">
        <f t="shared" si="8"/>
        <v>0</v>
      </c>
      <c r="S29" s="291">
        <f t="shared" si="0"/>
        <v>0</v>
      </c>
      <c r="T29" s="248"/>
      <c r="U29" s="248"/>
      <c r="V29" s="248"/>
      <c r="W29" s="248"/>
      <c r="X29" s="249"/>
      <c r="AS29" s="251"/>
      <c r="AT29" s="252"/>
    </row>
    <row r="30" spans="1:46" s="250" customFormat="1" ht="176.25" customHeight="1" x14ac:dyDescent="0.25">
      <c r="A30" s="247"/>
      <c r="B30" s="194"/>
      <c r="C30" s="194"/>
      <c r="D30" s="175" t="s">
        <v>514</v>
      </c>
      <c r="E30" s="264"/>
      <c r="F30" s="262"/>
      <c r="G30" s="262"/>
      <c r="H30" s="262"/>
      <c r="I30" s="262"/>
      <c r="J30" s="262"/>
      <c r="K30" s="263">
        <f t="shared" si="7"/>
        <v>0</v>
      </c>
      <c r="L30" s="262"/>
      <c r="M30" s="262"/>
      <c r="N30" s="262"/>
      <c r="O30" s="262"/>
      <c r="P30" s="262"/>
      <c r="Q30" s="262"/>
      <c r="R30" s="290">
        <f t="shared" si="8"/>
        <v>0</v>
      </c>
      <c r="S30" s="291">
        <f t="shared" si="0"/>
        <v>0</v>
      </c>
      <c r="AS30" s="251" t="s">
        <v>272</v>
      </c>
      <c r="AT30" s="252" t="s">
        <v>273</v>
      </c>
    </row>
    <row r="31" spans="1:46" s="250" customFormat="1" ht="32.25" hidden="1" customHeight="1" x14ac:dyDescent="0.25">
      <c r="A31" s="247"/>
      <c r="B31" s="194"/>
      <c r="C31" s="194"/>
      <c r="D31" s="175" t="s">
        <v>524</v>
      </c>
      <c r="E31" s="264"/>
      <c r="F31" s="262"/>
      <c r="G31" s="262"/>
      <c r="H31" s="262"/>
      <c r="I31" s="262"/>
      <c r="J31" s="262"/>
      <c r="K31" s="263">
        <f>IF(E31="x",5,0)+IF(F31="x",3,0)+IF(G31="x",1,0)+IF(H31="x",5,0)+IF(I31="x",3,0)+IF(J31="x",1,0)</f>
        <v>0</v>
      </c>
      <c r="L31" s="262"/>
      <c r="M31" s="262"/>
      <c r="N31" s="262"/>
      <c r="O31" s="262"/>
      <c r="P31" s="262"/>
      <c r="Q31" s="262"/>
      <c r="R31" s="290">
        <f>IF(L31="x",5,0)+IF(M31="x",3,0)+IF(N31="x",1,0)+IF(O31="x",1,0)+IF(P31="x",3,0)+IF(Q31="x",5,0)</f>
        <v>0</v>
      </c>
      <c r="S31" s="291">
        <f t="shared" si="0"/>
        <v>0</v>
      </c>
      <c r="T31" s="248"/>
      <c r="U31" s="248"/>
      <c r="V31" s="248"/>
      <c r="W31" s="248"/>
      <c r="X31" s="249"/>
      <c r="AS31" s="251" t="s">
        <v>217</v>
      </c>
      <c r="AT31" s="252" t="s">
        <v>218</v>
      </c>
    </row>
    <row r="32" spans="1:46" s="250" customFormat="1" ht="32.25" hidden="1" customHeight="1" x14ac:dyDescent="0.25">
      <c r="A32" s="247"/>
      <c r="B32" s="194"/>
      <c r="C32" s="194"/>
      <c r="D32" s="175" t="s">
        <v>525</v>
      </c>
      <c r="E32" s="265"/>
      <c r="F32" s="266"/>
      <c r="G32" s="266"/>
      <c r="H32" s="266"/>
      <c r="I32" s="266"/>
      <c r="J32" s="266"/>
      <c r="K32" s="263">
        <f t="shared" ref="K32:K34" si="9">IF(E32="x",5,0)+IF(F32="x",3,0)+IF(G32="x",1,0)+IF(H32="x",5,0)+IF(I32="x",3,0)+IF(J32="x",1,0)</f>
        <v>0</v>
      </c>
      <c r="L32" s="266"/>
      <c r="M32" s="266"/>
      <c r="N32" s="266"/>
      <c r="O32" s="266"/>
      <c r="P32" s="266"/>
      <c r="Q32" s="266"/>
      <c r="R32" s="290">
        <f t="shared" ref="R32:R34" si="10">IF(L32="x",5,0)+IF(M32="x",3,0)+IF(N32="x",1,0)+IF(O32="x",1,0)+IF(P32="x",3,0)+IF(Q32="x",5,0)</f>
        <v>0</v>
      </c>
      <c r="S32" s="291">
        <f t="shared" si="0"/>
        <v>0</v>
      </c>
      <c r="T32" s="248"/>
      <c r="U32" s="248"/>
      <c r="V32" s="248"/>
      <c r="W32" s="248"/>
      <c r="X32" s="249"/>
      <c r="AS32" s="251"/>
      <c r="AT32" s="252"/>
    </row>
    <row r="33" spans="1:46" s="250" customFormat="1" ht="32.25" hidden="1" customHeight="1" x14ac:dyDescent="0.25">
      <c r="A33" s="247"/>
      <c r="B33" s="194"/>
      <c r="C33" s="194"/>
      <c r="D33" s="175" t="s">
        <v>526</v>
      </c>
      <c r="E33" s="265"/>
      <c r="F33" s="266"/>
      <c r="G33" s="266"/>
      <c r="H33" s="266"/>
      <c r="I33" s="266"/>
      <c r="J33" s="266"/>
      <c r="K33" s="263">
        <f t="shared" si="9"/>
        <v>0</v>
      </c>
      <c r="L33" s="266"/>
      <c r="M33" s="266"/>
      <c r="N33" s="266"/>
      <c r="O33" s="266"/>
      <c r="P33" s="266"/>
      <c r="Q33" s="266"/>
      <c r="R33" s="290">
        <f t="shared" si="10"/>
        <v>0</v>
      </c>
      <c r="S33" s="291">
        <f t="shared" si="0"/>
        <v>0</v>
      </c>
      <c r="T33" s="248"/>
      <c r="U33" s="248"/>
      <c r="V33" s="248"/>
      <c r="W33" s="248"/>
      <c r="X33" s="249"/>
      <c r="AS33" s="251"/>
      <c r="AT33" s="252"/>
    </row>
    <row r="34" spans="1:46" s="250" customFormat="1" ht="32.25" hidden="1" customHeight="1" x14ac:dyDescent="0.25">
      <c r="A34" s="247"/>
      <c r="B34" s="194"/>
      <c r="C34" s="194"/>
      <c r="D34" s="175" t="s">
        <v>527</v>
      </c>
      <c r="E34" s="264"/>
      <c r="F34" s="262"/>
      <c r="G34" s="262"/>
      <c r="H34" s="262"/>
      <c r="I34" s="262"/>
      <c r="J34" s="262"/>
      <c r="K34" s="263">
        <f t="shared" si="9"/>
        <v>0</v>
      </c>
      <c r="L34" s="262"/>
      <c r="M34" s="262"/>
      <c r="N34" s="262"/>
      <c r="O34" s="262"/>
      <c r="P34" s="262"/>
      <c r="Q34" s="262"/>
      <c r="R34" s="290">
        <f t="shared" si="10"/>
        <v>0</v>
      </c>
      <c r="S34" s="291">
        <f t="shared" si="0"/>
        <v>0</v>
      </c>
      <c r="AS34" s="251" t="s">
        <v>272</v>
      </c>
      <c r="AT34" s="252" t="s">
        <v>273</v>
      </c>
    </row>
    <row r="35" spans="1:46" ht="33" customHeight="1" thickBot="1" x14ac:dyDescent="0.3">
      <c r="A35" s="236"/>
      <c r="B35" s="369"/>
      <c r="C35" s="369"/>
      <c r="D35" s="253"/>
      <c r="E35" s="370" t="s">
        <v>313</v>
      </c>
      <c r="F35" s="371"/>
      <c r="G35" s="371"/>
      <c r="H35" s="371"/>
      <c r="I35" s="371"/>
      <c r="J35" s="372"/>
      <c r="K35" s="376">
        <f>SUM(K11:K14)</f>
        <v>0</v>
      </c>
      <c r="L35" s="378" t="s">
        <v>329</v>
      </c>
      <c r="M35" s="378"/>
      <c r="N35" s="378"/>
      <c r="O35" s="378"/>
      <c r="P35" s="378"/>
      <c r="Q35" s="378"/>
      <c r="R35" s="370">
        <f>SUM(R11:R14)</f>
        <v>0</v>
      </c>
      <c r="S35" s="379">
        <f>SUM(S11:S34)</f>
        <v>0</v>
      </c>
      <c r="AS35" s="254"/>
      <c r="AT35" s="255"/>
    </row>
    <row r="36" spans="1:46" ht="32.25" customHeight="1" thickBot="1" x14ac:dyDescent="0.3">
      <c r="A36" s="236"/>
      <c r="B36" s="369"/>
      <c r="C36" s="369"/>
      <c r="D36" s="253"/>
      <c r="E36" s="373"/>
      <c r="F36" s="374"/>
      <c r="G36" s="374"/>
      <c r="H36" s="374"/>
      <c r="I36" s="374"/>
      <c r="J36" s="375"/>
      <c r="K36" s="377"/>
      <c r="L36" s="378"/>
      <c r="M36" s="378"/>
      <c r="N36" s="378"/>
      <c r="O36" s="378"/>
      <c r="P36" s="378"/>
      <c r="Q36" s="378"/>
      <c r="R36" s="373"/>
      <c r="S36" s="380"/>
      <c r="AS36" s="256"/>
    </row>
    <row r="37" spans="1:46" ht="18" hidden="1" customHeight="1" x14ac:dyDescent="0.25">
      <c r="A37" s="236"/>
      <c r="B37" s="191"/>
      <c r="C37" s="191"/>
      <c r="D37" s="191"/>
      <c r="E37" s="190"/>
      <c r="F37" s="190"/>
      <c r="G37" s="190"/>
      <c r="H37" s="190"/>
      <c r="I37" s="190"/>
      <c r="J37" s="190"/>
      <c r="K37" s="190"/>
      <c r="L37" s="190"/>
      <c r="M37" s="190"/>
      <c r="N37" s="190"/>
      <c r="O37" s="190"/>
      <c r="P37" s="190"/>
      <c r="Q37" s="190"/>
      <c r="R37" s="190"/>
    </row>
    <row r="38" spans="1:46" ht="27" hidden="1" customHeight="1" x14ac:dyDescent="0.25">
      <c r="A38" s="236"/>
      <c r="B38" s="366"/>
      <c r="C38" s="366"/>
      <c r="D38" s="191"/>
      <c r="E38" s="190"/>
      <c r="F38" s="190"/>
      <c r="G38" s="190"/>
      <c r="H38" s="190"/>
      <c r="I38" s="190"/>
      <c r="J38" s="190"/>
      <c r="K38" s="190"/>
      <c r="L38" s="190"/>
      <c r="M38" s="190"/>
      <c r="N38" s="190"/>
      <c r="O38" s="190"/>
      <c r="P38" s="190"/>
      <c r="Q38" s="190"/>
      <c r="R38" s="190"/>
    </row>
    <row r="39" spans="1:46" ht="15.75" hidden="1" customHeight="1" x14ac:dyDescent="0.25">
      <c r="A39" s="236"/>
      <c r="B39" s="191"/>
      <c r="C39" s="191"/>
      <c r="D39" s="191"/>
      <c r="E39" s="190"/>
      <c r="F39" s="190"/>
      <c r="G39" s="190"/>
      <c r="H39" s="190"/>
      <c r="I39" s="190"/>
      <c r="J39" s="190"/>
      <c r="K39" s="190"/>
      <c r="L39" s="190"/>
      <c r="M39" s="190"/>
      <c r="N39" s="190"/>
      <c r="O39" s="190"/>
      <c r="P39" s="190"/>
      <c r="Q39" s="190"/>
      <c r="R39" s="190"/>
    </row>
    <row r="40" spans="1:46" ht="0.75" customHeight="1" thickTop="1" x14ac:dyDescent="0.25">
      <c r="A40" s="367"/>
      <c r="B40" s="368"/>
      <c r="C40" s="368"/>
      <c r="D40" s="368"/>
      <c r="E40" s="368"/>
      <c r="F40" s="368"/>
      <c r="G40" s="368"/>
      <c r="H40" s="368"/>
      <c r="I40" s="368"/>
      <c r="J40" s="368"/>
      <c r="K40" s="368"/>
      <c r="L40" s="368"/>
      <c r="M40" s="368"/>
      <c r="N40" s="368"/>
      <c r="O40" s="368"/>
      <c r="P40" s="368"/>
      <c r="Q40" s="368"/>
      <c r="R40" s="368"/>
    </row>
  </sheetData>
  <autoFilter ref="A10:WXB36" xr:uid="{00000000-0009-0000-0000-000000000000}"/>
  <mergeCells count="23">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8:C38"/>
    <mergeCell ref="A40:R40"/>
    <mergeCell ref="B35:C36"/>
    <mergeCell ref="E35:J36"/>
    <mergeCell ref="K35:K36"/>
    <mergeCell ref="L35:Q36"/>
    <mergeCell ref="R35:R36"/>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E884-F8CF-42EC-93D4-680F33064E21}">
  <dimension ref="A1:BJ78"/>
  <sheetViews>
    <sheetView topLeftCell="A13" zoomScale="75" zoomScaleNormal="75" workbookViewId="0">
      <selection activeCell="D30" sqref="D30"/>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t="s">
        <v>610</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609</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41.25" customHeight="1" x14ac:dyDescent="0.25">
      <c r="A29" s="126"/>
      <c r="B29" s="314" t="s">
        <v>601</v>
      </c>
      <c r="C29" s="314" t="s">
        <v>611</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E5:J5"/>
    <mergeCell ref="E6:J6"/>
    <mergeCell ref="B10:C12"/>
    <mergeCell ref="D10:D13"/>
    <mergeCell ref="E10:E13"/>
    <mergeCell ref="F10:F13"/>
    <mergeCell ref="G10:G13"/>
    <mergeCell ref="H10:L10"/>
    <mergeCell ref="M10:M13"/>
    <mergeCell ref="B43:C43"/>
    <mergeCell ref="E43:G43"/>
    <mergeCell ref="B44:C46"/>
    <mergeCell ref="D44:D47"/>
    <mergeCell ref="E44:E47"/>
    <mergeCell ref="F44:F47"/>
    <mergeCell ref="G44:G47"/>
    <mergeCell ref="B23:C24"/>
    <mergeCell ref="E23:G23"/>
    <mergeCell ref="H23:L23"/>
    <mergeCell ref="E24:G24"/>
    <mergeCell ref="B25:M25"/>
    <mergeCell ref="M26:M28"/>
    <mergeCell ref="B41:C42"/>
    <mergeCell ref="E41:G41"/>
    <mergeCell ref="H41:L42"/>
    <mergeCell ref="M41:M42"/>
    <mergeCell ref="E42:G42"/>
    <mergeCell ref="B26:C27"/>
    <mergeCell ref="D26:D28"/>
    <mergeCell ref="E26:E28"/>
    <mergeCell ref="F26:F28"/>
    <mergeCell ref="G26:G28"/>
    <mergeCell ref="H44:L44"/>
    <mergeCell ref="M45:M47"/>
    <mergeCell ref="B67:C67"/>
    <mergeCell ref="E67:G67"/>
    <mergeCell ref="H67:L67"/>
    <mergeCell ref="C76:G76"/>
    <mergeCell ref="B68:C68"/>
    <mergeCell ref="E68:G68"/>
    <mergeCell ref="A70:N70"/>
    <mergeCell ref="C72:G72"/>
    <mergeCell ref="C74:G74"/>
  </mergeCells>
  <conditionalFormatting sqref="H29:H40 H14:H22">
    <cfRule type="cellIs" dxfId="164" priority="6" stopIfTrue="1" operator="equal">
      <formula>"X"</formula>
    </cfRule>
  </conditionalFormatting>
  <conditionalFormatting sqref="H48:H66">
    <cfRule type="cellIs" dxfId="163" priority="1" stopIfTrue="1" operator="equal">
      <formula>"X"</formula>
    </cfRule>
  </conditionalFormatting>
  <conditionalFormatting sqref="I29:I40 I14:I22">
    <cfRule type="cellIs" dxfId="162" priority="8" stopIfTrue="1" operator="equal">
      <formula>"X"</formula>
    </cfRule>
  </conditionalFormatting>
  <conditionalFormatting sqref="I48:I66">
    <cfRule type="cellIs" dxfId="161" priority="3" stopIfTrue="1" operator="equal">
      <formula>"X"</formula>
    </cfRule>
  </conditionalFormatting>
  <conditionalFormatting sqref="J29:J40 J14:J22">
    <cfRule type="cellIs" dxfId="160" priority="9" stopIfTrue="1" operator="equal">
      <formula>"X"</formula>
    </cfRule>
  </conditionalFormatting>
  <conditionalFormatting sqref="J48:J66">
    <cfRule type="cellIs" dxfId="159" priority="4" stopIfTrue="1" operator="equal">
      <formula>"X"</formula>
    </cfRule>
  </conditionalFormatting>
  <conditionalFormatting sqref="K29:K40 K14:K22">
    <cfRule type="cellIs" dxfId="158" priority="7" stopIfTrue="1" operator="equal">
      <formula>"X"</formula>
    </cfRule>
  </conditionalFormatting>
  <conditionalFormatting sqref="K48:K66">
    <cfRule type="cellIs" dxfId="157" priority="2" stopIfTrue="1" operator="equal">
      <formula>"X"</formula>
    </cfRule>
  </conditionalFormatting>
  <conditionalFormatting sqref="L48:L66 L14:M22">
    <cfRule type="cellIs" dxfId="156" priority="5" stopIfTrue="1" operator="equal">
      <formula>"X"</formula>
    </cfRule>
  </conditionalFormatting>
  <conditionalFormatting sqref="L29:M40">
    <cfRule type="cellIs" dxfId="15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18286C3C-C884-4715-95AC-5A2382444863}">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8F52EA10-96D6-4A81-A84F-F9AEF37133A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F024A9-2F15-4B7D-A9CD-50670C1E29A4}">
          <x14:formula1>
            <xm:f>Foglio1!$B$2:$B$10</xm:f>
          </x14:formula1>
          <xm:sqref>B38:B45 C48</xm:sqref>
        </x14:dataValidation>
        <x14:dataValidation type="list" allowBlank="1" showInputMessage="1" showErrorMessage="1" xr:uid="{83170999-F7B4-4F36-8A1F-87C331A2A480}">
          <x14:formula1>
            <xm:f>Foglio1!$A$2:$A$10</xm:f>
          </x14:formula1>
          <xm:sqref>A38:A45 B48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E708-0B6B-408E-9FF9-2F53727EA52B}">
  <dimension ref="A1:BJ78"/>
  <sheetViews>
    <sheetView topLeftCell="A19" zoomScaleNormal="100" workbookViewId="0">
      <selection activeCell="B29" sqref="B29"/>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t="s">
        <v>610</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612</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18.600000000000001" customHeight="1" x14ac:dyDescent="0.25">
      <c r="A29" s="126"/>
      <c r="B29" s="314" t="s">
        <v>599</v>
      </c>
      <c r="C29" s="314" t="s">
        <v>613</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E5:J5"/>
    <mergeCell ref="E6:J6"/>
    <mergeCell ref="B10:C12"/>
    <mergeCell ref="D10:D13"/>
    <mergeCell ref="E10:E13"/>
    <mergeCell ref="F10:F13"/>
    <mergeCell ref="G10:G13"/>
    <mergeCell ref="H10:L10"/>
    <mergeCell ref="M10:M13"/>
    <mergeCell ref="B43:C43"/>
    <mergeCell ref="E43:G43"/>
    <mergeCell ref="B44:C46"/>
    <mergeCell ref="D44:D47"/>
    <mergeCell ref="E44:E47"/>
    <mergeCell ref="F44:F47"/>
    <mergeCell ref="G44:G47"/>
    <mergeCell ref="B23:C24"/>
    <mergeCell ref="E23:G23"/>
    <mergeCell ref="H23:L23"/>
    <mergeCell ref="E24:G24"/>
    <mergeCell ref="B25:M25"/>
    <mergeCell ref="M26:M28"/>
    <mergeCell ref="B41:C42"/>
    <mergeCell ref="E41:G41"/>
    <mergeCell ref="H41:L42"/>
    <mergeCell ref="M41:M42"/>
    <mergeCell ref="E42:G42"/>
    <mergeCell ref="B26:C27"/>
    <mergeCell ref="D26:D28"/>
    <mergeCell ref="E26:E28"/>
    <mergeCell ref="F26:F28"/>
    <mergeCell ref="G26:G28"/>
    <mergeCell ref="H44:L44"/>
    <mergeCell ref="M45:M47"/>
    <mergeCell ref="B67:C67"/>
    <mergeCell ref="E67:G67"/>
    <mergeCell ref="H67:L67"/>
    <mergeCell ref="C76:G76"/>
    <mergeCell ref="B68:C68"/>
    <mergeCell ref="E68:G68"/>
    <mergeCell ref="A70:N70"/>
    <mergeCell ref="C72:G72"/>
    <mergeCell ref="C74:G74"/>
  </mergeCells>
  <conditionalFormatting sqref="H29:H40 H14:H22">
    <cfRule type="cellIs" dxfId="154" priority="6" stopIfTrue="1" operator="equal">
      <formula>"X"</formula>
    </cfRule>
  </conditionalFormatting>
  <conditionalFormatting sqref="H48:H66">
    <cfRule type="cellIs" dxfId="153" priority="1" stopIfTrue="1" operator="equal">
      <formula>"X"</formula>
    </cfRule>
  </conditionalFormatting>
  <conditionalFormatting sqref="I29:I40 I14:I22">
    <cfRule type="cellIs" dxfId="152" priority="8" stopIfTrue="1" operator="equal">
      <formula>"X"</formula>
    </cfRule>
  </conditionalFormatting>
  <conditionalFormatting sqref="I48:I66">
    <cfRule type="cellIs" dxfId="151" priority="3" stopIfTrue="1" operator="equal">
      <formula>"X"</formula>
    </cfRule>
  </conditionalFormatting>
  <conditionalFormatting sqref="J29:J40 J14:J22">
    <cfRule type="cellIs" dxfId="150" priority="9" stopIfTrue="1" operator="equal">
      <formula>"X"</formula>
    </cfRule>
  </conditionalFormatting>
  <conditionalFormatting sqref="J48:J66">
    <cfRule type="cellIs" dxfId="149" priority="4" stopIfTrue="1" operator="equal">
      <formula>"X"</formula>
    </cfRule>
  </conditionalFormatting>
  <conditionalFormatting sqref="K29:K40 K14:K22">
    <cfRule type="cellIs" dxfId="148" priority="7" stopIfTrue="1" operator="equal">
      <formula>"X"</formula>
    </cfRule>
  </conditionalFormatting>
  <conditionalFormatting sqref="K48:K66">
    <cfRule type="cellIs" dxfId="147" priority="2" stopIfTrue="1" operator="equal">
      <formula>"X"</formula>
    </cfRule>
  </conditionalFormatting>
  <conditionalFormatting sqref="L48:L66 L14:M22">
    <cfRule type="cellIs" dxfId="146" priority="5" stopIfTrue="1" operator="equal">
      <formula>"X"</formula>
    </cfRule>
  </conditionalFormatting>
  <conditionalFormatting sqref="L29:M40">
    <cfRule type="cellIs" dxfId="14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F9F38E02-2647-4035-A112-B5214B3974BF}">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39E4EE2F-06F3-48A5-A88E-843349014C47}">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C8D592-0049-4C1B-9739-AAAA98326621}">
          <x14:formula1>
            <xm:f>Foglio1!$A$2:$A$10</xm:f>
          </x14:formula1>
          <xm:sqref>A38:A45 B48</xm:sqref>
        </x14:dataValidation>
        <x14:dataValidation type="list" allowBlank="1" showInputMessage="1" showErrorMessage="1" xr:uid="{F243C075-F1A4-4940-BADF-3A85D3C46C49}">
          <x14:formula1>
            <xm:f>Foglio1!$B$2:$B$10</xm:f>
          </x14:formula1>
          <xm:sqref>B38:B45 C48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4F00-031E-4B9B-868A-86D984593503}">
  <dimension ref="A1:BJ78"/>
  <sheetViews>
    <sheetView topLeftCell="A16" zoomScaleNormal="100" workbookViewId="0">
      <selection activeCell="E7" sqref="E7"/>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t="s">
        <v>615</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614</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x14ac:dyDescent="0.25">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18.600000000000001" customHeight="1" x14ac:dyDescent="0.25">
      <c r="A29" s="126"/>
      <c r="B29" s="314" t="s">
        <v>599</v>
      </c>
      <c r="C29" s="314" t="s">
        <v>613</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E5:J5"/>
    <mergeCell ref="E6:J6"/>
    <mergeCell ref="B10:C12"/>
    <mergeCell ref="D10:D13"/>
    <mergeCell ref="E10:E13"/>
    <mergeCell ref="F10:F13"/>
    <mergeCell ref="G10:G13"/>
    <mergeCell ref="H10:L10"/>
    <mergeCell ref="M10:M13"/>
    <mergeCell ref="B43:C43"/>
    <mergeCell ref="E43:G43"/>
    <mergeCell ref="B44:C46"/>
    <mergeCell ref="D44:D47"/>
    <mergeCell ref="E44:E47"/>
    <mergeCell ref="F44:F47"/>
    <mergeCell ref="G44:G47"/>
    <mergeCell ref="B23:C24"/>
    <mergeCell ref="E23:G23"/>
    <mergeCell ref="H23:L23"/>
    <mergeCell ref="E24:G24"/>
    <mergeCell ref="B25:M25"/>
    <mergeCell ref="M26:M28"/>
    <mergeCell ref="B41:C42"/>
    <mergeCell ref="E41:G41"/>
    <mergeCell ref="H41:L42"/>
    <mergeCell ref="M41:M42"/>
    <mergeCell ref="E42:G42"/>
    <mergeCell ref="B26:C27"/>
    <mergeCell ref="D26:D28"/>
    <mergeCell ref="E26:E28"/>
    <mergeCell ref="F26:F28"/>
    <mergeCell ref="G26:G28"/>
    <mergeCell ref="H44:L44"/>
    <mergeCell ref="M45:M47"/>
    <mergeCell ref="B67:C67"/>
    <mergeCell ref="E67:G67"/>
    <mergeCell ref="H67:L67"/>
    <mergeCell ref="C76:G76"/>
    <mergeCell ref="B68:C68"/>
    <mergeCell ref="E68:G68"/>
    <mergeCell ref="A70:N70"/>
    <mergeCell ref="C72:G72"/>
    <mergeCell ref="C74:G74"/>
  </mergeCells>
  <conditionalFormatting sqref="H29:H40 H14:H22">
    <cfRule type="cellIs" dxfId="144" priority="6" stopIfTrue="1" operator="equal">
      <formula>"X"</formula>
    </cfRule>
  </conditionalFormatting>
  <conditionalFormatting sqref="H48:H66">
    <cfRule type="cellIs" dxfId="143" priority="1" stopIfTrue="1" operator="equal">
      <formula>"X"</formula>
    </cfRule>
  </conditionalFormatting>
  <conditionalFormatting sqref="I29:I40 I14:I22">
    <cfRule type="cellIs" dxfId="142" priority="8" stopIfTrue="1" operator="equal">
      <formula>"X"</formula>
    </cfRule>
  </conditionalFormatting>
  <conditionalFormatting sqref="I48:I66">
    <cfRule type="cellIs" dxfId="141" priority="3" stopIfTrue="1" operator="equal">
      <formula>"X"</formula>
    </cfRule>
  </conditionalFormatting>
  <conditionalFormatting sqref="J29:J40 J14:J22">
    <cfRule type="cellIs" dxfId="140" priority="9" stopIfTrue="1" operator="equal">
      <formula>"X"</formula>
    </cfRule>
  </conditionalFormatting>
  <conditionalFormatting sqref="J48:J66">
    <cfRule type="cellIs" dxfId="139" priority="4" stopIfTrue="1" operator="equal">
      <formula>"X"</formula>
    </cfRule>
  </conditionalFormatting>
  <conditionalFormatting sqref="K29:K40 K14:K22">
    <cfRule type="cellIs" dxfId="138" priority="7" stopIfTrue="1" operator="equal">
      <formula>"X"</formula>
    </cfRule>
  </conditionalFormatting>
  <conditionalFormatting sqref="K48:K66">
    <cfRule type="cellIs" dxfId="137" priority="2" stopIfTrue="1" operator="equal">
      <formula>"X"</formula>
    </cfRule>
  </conditionalFormatting>
  <conditionalFormatting sqref="L48:L66 L14:M22">
    <cfRule type="cellIs" dxfId="136" priority="5" stopIfTrue="1" operator="equal">
      <formula>"X"</formula>
    </cfRule>
  </conditionalFormatting>
  <conditionalFormatting sqref="L29:M40">
    <cfRule type="cellIs" dxfId="135" priority="10" stopIfTrue="1" operator="equal">
      <formula>"X"</formula>
    </cfRule>
  </conditionalFormatting>
  <dataValidations count="2">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79923EA4-B258-40EE-8F28-4EE78142AB31}">
      <formula1>Comportamenti</formula1>
    </dataValidation>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3C1050DA-C138-4FD0-981F-5FE2815B88FC}">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5B957A-9F8C-4A46-9D7E-93DA851F8918}">
          <x14:formula1>
            <xm:f>Foglio1!$B$2:$B$10</xm:f>
          </x14:formula1>
          <xm:sqref>B38:B45 C48</xm:sqref>
        </x14:dataValidation>
        <x14:dataValidation type="list" allowBlank="1" showInputMessage="1" showErrorMessage="1" xr:uid="{BED111CC-B757-4D8B-B49B-3B7342E4ABB2}">
          <x14:formula1>
            <xm:f>Foglio1!$A$2:$A$10</xm:f>
          </x14:formula1>
          <xm:sqref>A38:A45 B48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46D6-A407-4873-BD97-057BDB25BB0E}">
  <dimension ref="A1:BJ79"/>
  <sheetViews>
    <sheetView topLeftCell="A15" zoomScaleNormal="100" workbookViewId="0">
      <selection activeCell="A1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34" priority="6" stopIfTrue="1" operator="equal">
      <formula>"X"</formula>
    </cfRule>
  </conditionalFormatting>
  <conditionalFormatting sqref="H49:H67">
    <cfRule type="cellIs" dxfId="133" priority="1" stopIfTrue="1" operator="equal">
      <formula>"X"</formula>
    </cfRule>
  </conditionalFormatting>
  <conditionalFormatting sqref="I14:I23 I30:I41">
    <cfRule type="cellIs" dxfId="132" priority="8" stopIfTrue="1" operator="equal">
      <formula>"X"</formula>
    </cfRule>
  </conditionalFormatting>
  <conditionalFormatting sqref="I49:I67">
    <cfRule type="cellIs" dxfId="131" priority="3" stopIfTrue="1" operator="equal">
      <formula>"X"</formula>
    </cfRule>
  </conditionalFormatting>
  <conditionalFormatting sqref="J14:J23 J30:J41">
    <cfRule type="cellIs" dxfId="130" priority="9" stopIfTrue="1" operator="equal">
      <formula>"X"</formula>
    </cfRule>
  </conditionalFormatting>
  <conditionalFormatting sqref="J49:J67">
    <cfRule type="cellIs" dxfId="129" priority="4" stopIfTrue="1" operator="equal">
      <formula>"X"</formula>
    </cfRule>
  </conditionalFormatting>
  <conditionalFormatting sqref="K14:K23 K30:K41">
    <cfRule type="cellIs" dxfId="128" priority="7" stopIfTrue="1" operator="equal">
      <formula>"X"</formula>
    </cfRule>
  </conditionalFormatting>
  <conditionalFormatting sqref="K49:K67">
    <cfRule type="cellIs" dxfId="127" priority="2" stopIfTrue="1" operator="equal">
      <formula>"X"</formula>
    </cfRule>
  </conditionalFormatting>
  <conditionalFormatting sqref="L49:L67">
    <cfRule type="cellIs" dxfId="126" priority="5" stopIfTrue="1" operator="equal">
      <formula>"X"</formula>
    </cfRule>
  </conditionalFormatting>
  <conditionalFormatting sqref="L14:M23 L30:M41">
    <cfRule type="cellIs" dxfId="12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C3B21633-8613-4B3D-89B4-963F7E36045B}">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B052F22F-DCCC-43B6-A667-5D2E2439B50F}">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F961A0-1619-4C12-8EA4-DA2C39BA8AB0}">
          <x14:formula1>
            <xm:f>Foglio1!$A$2:$A$10</xm:f>
          </x14:formula1>
          <xm:sqref>A39:A46 B49</xm:sqref>
        </x14:dataValidation>
        <x14:dataValidation type="list" allowBlank="1" showInputMessage="1" showErrorMessage="1" xr:uid="{CAB3E46D-536A-4058-86F4-454186DB8908}">
          <x14:formula1>
            <xm:f>Foglio1!$B$2:$B$10</xm:f>
          </x14:formula1>
          <xm:sqref>B39:B46 C49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E5B2-8A02-43F6-9EE8-451036A4B729}">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24" priority="6" stopIfTrue="1" operator="equal">
      <formula>"X"</formula>
    </cfRule>
  </conditionalFormatting>
  <conditionalFormatting sqref="H49:H67">
    <cfRule type="cellIs" dxfId="123" priority="1" stopIfTrue="1" operator="equal">
      <formula>"X"</formula>
    </cfRule>
  </conditionalFormatting>
  <conditionalFormatting sqref="I14:I23 I30:I41">
    <cfRule type="cellIs" dxfId="122" priority="8" stopIfTrue="1" operator="equal">
      <formula>"X"</formula>
    </cfRule>
  </conditionalFormatting>
  <conditionalFormatting sqref="I49:I67">
    <cfRule type="cellIs" dxfId="121" priority="3" stopIfTrue="1" operator="equal">
      <formula>"X"</formula>
    </cfRule>
  </conditionalFormatting>
  <conditionalFormatting sqref="J14:J23 J30:J41">
    <cfRule type="cellIs" dxfId="120" priority="9" stopIfTrue="1" operator="equal">
      <formula>"X"</formula>
    </cfRule>
  </conditionalFormatting>
  <conditionalFormatting sqref="J49:J67">
    <cfRule type="cellIs" dxfId="119" priority="4" stopIfTrue="1" operator="equal">
      <formula>"X"</formula>
    </cfRule>
  </conditionalFormatting>
  <conditionalFormatting sqref="K14:K23 K30:K41">
    <cfRule type="cellIs" dxfId="118" priority="7" stopIfTrue="1" operator="equal">
      <formula>"X"</formula>
    </cfRule>
  </conditionalFormatting>
  <conditionalFormatting sqref="K49:K67">
    <cfRule type="cellIs" dxfId="117" priority="2" stopIfTrue="1" operator="equal">
      <formula>"X"</formula>
    </cfRule>
  </conditionalFormatting>
  <conditionalFormatting sqref="L49:L67">
    <cfRule type="cellIs" dxfId="116" priority="5" stopIfTrue="1" operator="equal">
      <formula>"X"</formula>
    </cfRule>
  </conditionalFormatting>
  <conditionalFormatting sqref="L14:M23 L30:M41">
    <cfRule type="cellIs" dxfId="11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6AC6A16A-E6E4-4923-B151-2A9F0A554C04}">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25B9F83F-0EFD-404C-97EC-15CE66A201C6}">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FBA713-4CBA-47AA-BC2C-FC5D98EBDC23}">
          <x14:formula1>
            <xm:f>Foglio1!$B$2:$B$10</xm:f>
          </x14:formula1>
          <xm:sqref>B39:B46 C49</xm:sqref>
        </x14:dataValidation>
        <x14:dataValidation type="list" allowBlank="1" showInputMessage="1" showErrorMessage="1" xr:uid="{845A19DF-B30A-479A-83E9-0F5868F401DB}">
          <x14:formula1>
            <xm:f>Foglio1!$A$2:$A$10</xm:f>
          </x14:formula1>
          <xm:sqref>A39:A46 B49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6D1F-7A82-40E6-B6DF-733AA589BA60}">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14" priority="6" stopIfTrue="1" operator="equal">
      <formula>"X"</formula>
    </cfRule>
  </conditionalFormatting>
  <conditionalFormatting sqref="H49:H67">
    <cfRule type="cellIs" dxfId="113" priority="1" stopIfTrue="1" operator="equal">
      <formula>"X"</formula>
    </cfRule>
  </conditionalFormatting>
  <conditionalFormatting sqref="I14:I23 I30:I41">
    <cfRule type="cellIs" dxfId="112" priority="8" stopIfTrue="1" operator="equal">
      <formula>"X"</formula>
    </cfRule>
  </conditionalFormatting>
  <conditionalFormatting sqref="I49:I67">
    <cfRule type="cellIs" dxfId="111" priority="3" stopIfTrue="1" operator="equal">
      <formula>"X"</formula>
    </cfRule>
  </conditionalFormatting>
  <conditionalFormatting sqref="J14:J23 J30:J41">
    <cfRule type="cellIs" dxfId="110" priority="9" stopIfTrue="1" operator="equal">
      <formula>"X"</formula>
    </cfRule>
  </conditionalFormatting>
  <conditionalFormatting sqref="J49:J67">
    <cfRule type="cellIs" dxfId="109" priority="4" stopIfTrue="1" operator="equal">
      <formula>"X"</formula>
    </cfRule>
  </conditionalFormatting>
  <conditionalFormatting sqref="K14:K23 K30:K41">
    <cfRule type="cellIs" dxfId="108" priority="7" stopIfTrue="1" operator="equal">
      <formula>"X"</formula>
    </cfRule>
  </conditionalFormatting>
  <conditionalFormatting sqref="K49:K67">
    <cfRule type="cellIs" dxfId="107" priority="2" stopIfTrue="1" operator="equal">
      <formula>"X"</formula>
    </cfRule>
  </conditionalFormatting>
  <conditionalFormatting sqref="L49:L67">
    <cfRule type="cellIs" dxfId="106" priority="5" stopIfTrue="1" operator="equal">
      <formula>"X"</formula>
    </cfRule>
  </conditionalFormatting>
  <conditionalFormatting sqref="L14:M23 L30:M41">
    <cfRule type="cellIs" dxfId="10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E46F7EB4-0815-4F71-8F0A-988CDB90CBA2}">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E0B6C6D-0EA8-461E-AD4A-979A0C69C6BC}">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A479AEA-AF1C-4382-A59F-6599F1B1B637}">
          <x14:formula1>
            <xm:f>Foglio1!$A$2:$A$10</xm:f>
          </x14:formula1>
          <xm:sqref>A39:A46 B49</xm:sqref>
        </x14:dataValidation>
        <x14:dataValidation type="list" allowBlank="1" showInputMessage="1" showErrorMessage="1" xr:uid="{67D73800-B6D6-4CB8-88DE-3025480C44E6}">
          <x14:formula1>
            <xm:f>Foglio1!$B$2:$B$10</xm:f>
          </x14:formula1>
          <xm:sqref>B39:B46 C49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34E-B9DE-4A9D-8C0E-7FD5550693EA}">
  <dimension ref="A1:BJ79"/>
  <sheetViews>
    <sheetView topLeftCell="A45" zoomScaleNormal="100" workbookViewId="0">
      <selection activeCell="A45"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104" priority="6" stopIfTrue="1" operator="equal">
      <formula>"X"</formula>
    </cfRule>
  </conditionalFormatting>
  <conditionalFormatting sqref="H49:H67">
    <cfRule type="cellIs" dxfId="103" priority="1" stopIfTrue="1" operator="equal">
      <formula>"X"</formula>
    </cfRule>
  </conditionalFormatting>
  <conditionalFormatting sqref="I14:I23 I30:I41">
    <cfRule type="cellIs" dxfId="102" priority="8" stopIfTrue="1" operator="equal">
      <formula>"X"</formula>
    </cfRule>
  </conditionalFormatting>
  <conditionalFormatting sqref="I49:I67">
    <cfRule type="cellIs" dxfId="101" priority="3" stopIfTrue="1" operator="equal">
      <formula>"X"</formula>
    </cfRule>
  </conditionalFormatting>
  <conditionalFormatting sqref="J14:J23 J30:J41">
    <cfRule type="cellIs" dxfId="100" priority="9" stopIfTrue="1" operator="equal">
      <formula>"X"</formula>
    </cfRule>
  </conditionalFormatting>
  <conditionalFormatting sqref="J49:J67">
    <cfRule type="cellIs" dxfId="99" priority="4" stopIfTrue="1" operator="equal">
      <formula>"X"</formula>
    </cfRule>
  </conditionalFormatting>
  <conditionalFormatting sqref="K14:K23 K30:K41">
    <cfRule type="cellIs" dxfId="98" priority="7" stopIfTrue="1" operator="equal">
      <formula>"X"</formula>
    </cfRule>
  </conditionalFormatting>
  <conditionalFormatting sqref="K49:K67">
    <cfRule type="cellIs" dxfId="97" priority="2" stopIfTrue="1" operator="equal">
      <formula>"X"</formula>
    </cfRule>
  </conditionalFormatting>
  <conditionalFormatting sqref="L49:L67">
    <cfRule type="cellIs" dxfId="96" priority="5" stopIfTrue="1" operator="equal">
      <formula>"X"</formula>
    </cfRule>
  </conditionalFormatting>
  <conditionalFormatting sqref="L14:M23 L30:M41">
    <cfRule type="cellIs" dxfId="9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A921143A-B82F-4387-A512-D634D52C641A}">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8CF49F6-A542-4D0F-87F8-0A411123D9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72E1744-7D06-4A04-9E62-38BB13B0CD61}">
          <x14:formula1>
            <xm:f>Foglio1!$B$2:$B$10</xm:f>
          </x14:formula1>
          <xm:sqref>B39:B46 C49</xm:sqref>
        </x14:dataValidation>
        <x14:dataValidation type="list" allowBlank="1" showInputMessage="1" showErrorMessage="1" xr:uid="{CDC251B0-77AC-42BE-970C-40A70436F75B}">
          <x14:formula1>
            <xm:f>Foglio1!$A$2:$A$10</xm:f>
          </x14:formula1>
          <xm:sqref>A39:A46 B49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90E-4033-4C64-9F3E-BB7C4EF1E87E}">
  <dimension ref="A1:BJ79"/>
  <sheetViews>
    <sheetView zoomScaleNormal="100" workbookViewId="0">
      <selection sqref="A1:XFD1048576"/>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70.150000000000006"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24"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24" hidden="1" customHeight="1" x14ac:dyDescent="0.25">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24" hidden="1" customHeight="1" x14ac:dyDescent="0.25">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24"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24"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7.9" customHeight="1" x14ac:dyDescent="0.25">
      <c r="A26" s="126"/>
      <c r="B26" s="516"/>
      <c r="C26" s="516"/>
      <c r="D26" s="516"/>
      <c r="E26" s="516"/>
      <c r="F26" s="516"/>
      <c r="G26" s="516"/>
      <c r="H26" s="516"/>
      <c r="I26" s="516"/>
      <c r="J26" s="516"/>
      <c r="K26" s="516"/>
      <c r="L26" s="516"/>
      <c r="M26" s="516"/>
      <c r="N26" s="127"/>
      <c r="BI26" s="135"/>
      <c r="BJ26" s="136"/>
    </row>
    <row r="27" spans="1:62" s="60" customFormat="1" ht="24"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24"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15"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18.600000000000001"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18.600000000000001"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8.600000000000001"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17.45"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24"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27.6"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27.6"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7.6"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24" hidden="1"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19.899999999999999" hidden="1"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48.6" hidden="1"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24"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24"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t="e">
        <f>SUM(O67:O69)</f>
        <v>#DIV/0!</v>
      </c>
    </row>
    <row r="73" spans="1:62" ht="17.45" customHeight="1" x14ac:dyDescent="0.25">
      <c r="A73" s="126"/>
      <c r="B73" s="138"/>
      <c r="C73" s="488" t="s">
        <v>537</v>
      </c>
      <c r="D73" s="488"/>
      <c r="E73" s="488"/>
      <c r="F73" s="488"/>
      <c r="G73" s="488"/>
      <c r="H73" s="306">
        <f>M25</f>
        <v>0</v>
      </c>
      <c r="I73" s="40" t="e">
        <f>M25/E25</f>
        <v>#DIV/0!</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t="e">
        <f>M69/E69</f>
        <v>#DIV/0!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94" priority="6" stopIfTrue="1" operator="equal">
      <formula>"X"</formula>
    </cfRule>
  </conditionalFormatting>
  <conditionalFormatting sqref="H49:H67">
    <cfRule type="cellIs" dxfId="93" priority="1" stopIfTrue="1" operator="equal">
      <formula>"X"</formula>
    </cfRule>
  </conditionalFormatting>
  <conditionalFormatting sqref="I14:I23 I30:I41">
    <cfRule type="cellIs" dxfId="92" priority="8" stopIfTrue="1" operator="equal">
      <formula>"X"</formula>
    </cfRule>
  </conditionalFormatting>
  <conditionalFormatting sqref="I49:I67">
    <cfRule type="cellIs" dxfId="91" priority="3" stopIfTrue="1" operator="equal">
      <formula>"X"</formula>
    </cfRule>
  </conditionalFormatting>
  <conditionalFormatting sqref="J14:J23 J30:J41">
    <cfRule type="cellIs" dxfId="90" priority="9" stopIfTrue="1" operator="equal">
      <formula>"X"</formula>
    </cfRule>
  </conditionalFormatting>
  <conditionalFormatting sqref="J49:J67">
    <cfRule type="cellIs" dxfId="89" priority="4" stopIfTrue="1" operator="equal">
      <formula>"X"</formula>
    </cfRule>
  </conditionalFormatting>
  <conditionalFormatting sqref="K14:K23 K30:K41">
    <cfRule type="cellIs" dxfId="88" priority="7" stopIfTrue="1" operator="equal">
      <formula>"X"</formula>
    </cfRule>
  </conditionalFormatting>
  <conditionalFormatting sqref="K49:K67">
    <cfRule type="cellIs" dxfId="87" priority="2" stopIfTrue="1" operator="equal">
      <formula>"X"</formula>
    </cfRule>
  </conditionalFormatting>
  <conditionalFormatting sqref="L49:L67">
    <cfRule type="cellIs" dxfId="86" priority="5" stopIfTrue="1" operator="equal">
      <formula>"X"</formula>
    </cfRule>
  </conditionalFormatting>
  <conditionalFormatting sqref="L14:M23 L30:M41">
    <cfRule type="cellIs" dxfId="85" priority="10" stopIfTrue="1" operator="equal">
      <formula>"X"</formula>
    </cfRule>
  </conditionalFormatting>
  <dataValidations count="2">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4EF90AAD-BDA1-4AA8-B2BE-CC4FE3EDD198}">
      <formula1>Valore</formula1>
    </dataValidation>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C55A3158-D11F-444D-8E7F-AF9710B87394}">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921C3A6-D55B-45D6-83F9-279A412BABF5}">
          <x14:formula1>
            <xm:f>Foglio1!$A$2:$A$10</xm:f>
          </x14:formula1>
          <xm:sqref>A39:A46 B49</xm:sqref>
        </x14:dataValidation>
        <x14:dataValidation type="list" allowBlank="1" showInputMessage="1" showErrorMessage="1" xr:uid="{0F37F52E-940F-45A9-B44D-410B749EEDAF}">
          <x14:formula1>
            <xm:f>Foglio1!$B$2:$B$10</xm:f>
          </x14:formula1>
          <xm:sqref>B39:B46 C49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9BF6-3605-48B1-8271-FB300ED94D6A}">
  <dimension ref="A1:BJ79"/>
  <sheetViews>
    <sheetView topLeftCell="A9" zoomScaleNormal="100" workbookViewId="0">
      <selection activeCell="B24" sqref="B24:C25"/>
    </sheetView>
  </sheetViews>
  <sheetFormatPr defaultRowHeight="34.9"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34.9" customHeight="1" thickTop="1" thickBot="1" x14ac:dyDescent="0.3">
      <c r="A1" s="124"/>
      <c r="B1" s="482"/>
      <c r="C1" s="483"/>
      <c r="D1" s="483"/>
      <c r="E1" s="483"/>
      <c r="F1" s="483"/>
      <c r="G1" s="483"/>
      <c r="H1" s="483"/>
      <c r="I1" s="483"/>
      <c r="J1" s="483"/>
      <c r="K1" s="483"/>
      <c r="L1" s="483"/>
      <c r="M1" s="484"/>
      <c r="N1" s="125"/>
      <c r="BI1" s="43" t="s">
        <v>186</v>
      </c>
      <c r="BJ1" s="44" t="s">
        <v>187</v>
      </c>
    </row>
    <row r="2" spans="1:62" ht="34.9" customHeight="1" x14ac:dyDescent="0.25">
      <c r="A2" s="126"/>
      <c r="B2" s="535" t="s">
        <v>585</v>
      </c>
      <c r="C2" s="535"/>
      <c r="D2" s="535"/>
      <c r="E2" s="535"/>
      <c r="F2" s="535"/>
      <c r="G2" s="535"/>
      <c r="H2" s="535"/>
      <c r="I2" s="535"/>
      <c r="J2" s="535"/>
      <c r="K2" s="535"/>
      <c r="L2" s="535"/>
      <c r="M2" s="535"/>
      <c r="N2" s="127"/>
      <c r="BI2" s="128"/>
      <c r="BJ2" s="129"/>
    </row>
    <row r="3" spans="1:62" ht="34.9" customHeight="1" thickBot="1" x14ac:dyDescent="0.3">
      <c r="A3" s="183"/>
      <c r="B3" s="357"/>
      <c r="C3" s="357"/>
      <c r="D3" s="358"/>
      <c r="E3" s="358"/>
      <c r="F3" s="358"/>
      <c r="G3" s="359"/>
      <c r="H3" s="359"/>
      <c r="I3" s="359"/>
      <c r="J3" s="359"/>
      <c r="K3" s="359"/>
      <c r="L3" s="359"/>
      <c r="M3" s="360"/>
      <c r="N3" s="127"/>
      <c r="BI3" s="128"/>
      <c r="BJ3" s="129"/>
    </row>
    <row r="4" spans="1:62" ht="34.9" customHeight="1" thickBot="1" x14ac:dyDescent="0.3">
      <c r="A4" s="183"/>
      <c r="B4" s="357"/>
      <c r="C4" s="357"/>
      <c r="D4" s="358"/>
      <c r="E4" s="358"/>
      <c r="F4" s="358"/>
      <c r="G4" s="359"/>
      <c r="H4" s="359"/>
      <c r="I4" s="359"/>
      <c r="J4" s="359"/>
      <c r="K4" s="359"/>
      <c r="L4" s="359"/>
      <c r="M4" s="361"/>
      <c r="N4" s="127"/>
      <c r="BI4" s="43" t="s">
        <v>186</v>
      </c>
      <c r="BJ4" s="44" t="s">
        <v>187</v>
      </c>
    </row>
    <row r="5" spans="1:62" ht="34.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34.9" customHeight="1" x14ac:dyDescent="0.25">
      <c r="A6" s="183"/>
      <c r="B6" s="362" t="s">
        <v>588</v>
      </c>
      <c r="C6" s="365" t="str">
        <f>Dirigente!C6</f>
        <v>Pol. Sociali, pubblica istruzione, demografici</v>
      </c>
      <c r="D6" s="358"/>
      <c r="E6" s="534"/>
      <c r="F6" s="534"/>
      <c r="G6" s="534"/>
      <c r="H6" s="534"/>
      <c r="I6" s="534"/>
      <c r="J6" s="534"/>
      <c r="L6" s="358">
        <v>2024</v>
      </c>
      <c r="M6" s="361"/>
      <c r="N6" s="127"/>
      <c r="BI6" s="49" t="s">
        <v>193</v>
      </c>
      <c r="BJ6" s="50" t="s">
        <v>194</v>
      </c>
    </row>
    <row r="7" spans="1:62" ht="34.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34.9" customHeight="1" thickBot="1" x14ac:dyDescent="0.3">
      <c r="A8" s="183"/>
      <c r="B8" s="362" t="s">
        <v>229</v>
      </c>
      <c r="C8" s="365"/>
      <c r="D8" s="359"/>
      <c r="E8" s="359"/>
      <c r="F8" s="359"/>
      <c r="G8" s="359"/>
      <c r="H8" s="359"/>
      <c r="I8" s="359"/>
      <c r="J8" s="359"/>
      <c r="K8" s="359"/>
      <c r="L8" s="359"/>
      <c r="M8" s="361"/>
      <c r="N8" s="127"/>
      <c r="BI8" s="355"/>
      <c r="BJ8" s="356"/>
    </row>
    <row r="9" spans="1:62" ht="34.9" customHeight="1" thickBot="1" x14ac:dyDescent="0.3">
      <c r="A9" s="183"/>
      <c r="B9" s="362"/>
      <c r="C9" s="357"/>
      <c r="D9" s="359"/>
      <c r="E9" s="359"/>
      <c r="F9" s="359"/>
      <c r="G9" s="359"/>
      <c r="H9" s="359"/>
      <c r="I9" s="359"/>
      <c r="J9" s="359"/>
      <c r="K9" s="359"/>
      <c r="L9" s="359"/>
      <c r="M9" s="363"/>
      <c r="N9" s="127"/>
      <c r="BI9" s="43" t="s">
        <v>186</v>
      </c>
      <c r="BJ9" s="44" t="s">
        <v>187</v>
      </c>
    </row>
    <row r="10" spans="1:62" ht="34.9"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34.9"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34.9"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34.9"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34.9"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c r="E14" s="347" t="e">
        <f>(D14/D$44)*80</f>
        <v>#DIV/0!</v>
      </c>
      <c r="F14" s="315">
        <f>G14/100</f>
        <v>0</v>
      </c>
      <c r="G14" s="317"/>
      <c r="H14" s="318" t="str">
        <f t="shared" ref="H14:H23" si="0">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34.9" customHeight="1" x14ac:dyDescent="0.25">
      <c r="A15" s="126"/>
      <c r="B15" s="314" t="str">
        <f>'Elenco Obiettivi'!C10</f>
        <v xml:space="preserve">Attuazione delle misure previste dalla normativa  in materia di trasparenza </v>
      </c>
      <c r="C15" s="314"/>
      <c r="D15" s="315"/>
      <c r="E15" s="347" t="e">
        <f t="shared" ref="E15:E20" si="1">(D15/D$44)*80</f>
        <v>#DIV/0!</v>
      </c>
      <c r="F15" s="315">
        <f t="shared" ref="F15:F23" si="2">G15/100</f>
        <v>0</v>
      </c>
      <c r="G15" s="317"/>
      <c r="H15" s="320" t="str">
        <f t="shared" si="0"/>
        <v>x</v>
      </c>
      <c r="I15" s="320" t="str">
        <f t="shared" ref="I15:I23" si="3">IF(F15&lt;=0.5,IF(F15&gt;=0.21,"x",""),"")</f>
        <v/>
      </c>
      <c r="J15" s="320" t="str">
        <f t="shared" ref="J15:J23" si="4">IF(F15&lt;=0.7,IF(F15&gt;=0.51,"x",""),"")</f>
        <v/>
      </c>
      <c r="K15" s="320" t="str">
        <f t="shared" ref="K15:K23" si="5">IF(F15&lt;=0.9,IF(F15&gt;=0.71,"x",""),"")</f>
        <v/>
      </c>
      <c r="L15" s="320" t="str">
        <f t="shared" ref="L15:L23" si="6">IF(F15&lt;=1,IF(F15&gt;0.9,"x",""),"")</f>
        <v/>
      </c>
      <c r="M15" s="320"/>
      <c r="N15" s="127"/>
      <c r="O15" s="42" t="str">
        <f>IF(G14&gt;76&lt;100,1,"")</f>
        <v/>
      </c>
      <c r="BI15" s="49" t="s">
        <v>274</v>
      </c>
      <c r="BJ15" s="50" t="s">
        <v>275</v>
      </c>
    </row>
    <row r="16" spans="1:62" ht="34.9" customHeight="1" x14ac:dyDescent="0.25">
      <c r="A16" s="126"/>
      <c r="B16" s="314" t="str">
        <f>'Elenco Obiettivi'!C11</f>
        <v>Attuazione delle misure previste dalla normativa  in materia di Anticorruzione</v>
      </c>
      <c r="C16" s="314"/>
      <c r="D16" s="315"/>
      <c r="E16" s="347" t="e">
        <f t="shared" si="1"/>
        <v>#DIV/0!</v>
      </c>
      <c r="F16" s="315">
        <f t="shared" si="2"/>
        <v>0</v>
      </c>
      <c r="G16" s="317"/>
      <c r="H16" s="320" t="str">
        <f t="shared" si="0"/>
        <v>x</v>
      </c>
      <c r="I16" s="320" t="str">
        <f t="shared" si="3"/>
        <v/>
      </c>
      <c r="J16" s="320" t="str">
        <f t="shared" si="4"/>
        <v/>
      </c>
      <c r="K16" s="320" t="str">
        <f t="shared" si="5"/>
        <v/>
      </c>
      <c r="L16" s="320" t="str">
        <f t="shared" si="6"/>
        <v/>
      </c>
      <c r="M16" s="320"/>
      <c r="N16" s="127"/>
      <c r="BI16" s="49" t="s">
        <v>276</v>
      </c>
      <c r="BJ16" s="50" t="s">
        <v>277</v>
      </c>
    </row>
    <row r="17" spans="1:62" ht="34.9"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c r="E17" s="347" t="e">
        <f t="shared" si="1"/>
        <v>#DIV/0!</v>
      </c>
      <c r="F17" s="315">
        <f t="shared" si="2"/>
        <v>0</v>
      </c>
      <c r="G17" s="317"/>
      <c r="H17" s="320" t="str">
        <f t="shared" si="0"/>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34.9"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c r="E18" s="347" t="e">
        <f t="shared" si="1"/>
        <v>#DIV/0!</v>
      </c>
      <c r="F18" s="315">
        <f t="shared" si="2"/>
        <v>0</v>
      </c>
      <c r="G18" s="317"/>
      <c r="H18" s="320" t="str">
        <f t="shared" si="0"/>
        <v>x</v>
      </c>
      <c r="I18" s="320" t="str">
        <f t="shared" si="3"/>
        <v/>
      </c>
      <c r="J18" s="320" t="str">
        <f t="shared" si="4"/>
        <v/>
      </c>
      <c r="K18" s="320" t="str">
        <f t="shared" si="5"/>
        <v/>
      </c>
      <c r="L18" s="320" t="str">
        <f t="shared" si="6"/>
        <v/>
      </c>
      <c r="M18" s="320"/>
      <c r="N18" s="127"/>
      <c r="BI18" s="49" t="s">
        <v>280</v>
      </c>
      <c r="BJ18" s="50" t="s">
        <v>281</v>
      </c>
    </row>
    <row r="19" spans="1:62" ht="50.45" customHeight="1" thickBot="1" x14ac:dyDescent="0.3">
      <c r="A19" s="126"/>
      <c r="B19" s="314" t="s">
        <v>542</v>
      </c>
      <c r="C19" s="314"/>
      <c r="D19" s="315"/>
      <c r="E19" s="347" t="e">
        <f t="shared" si="1"/>
        <v>#DIV/0!</v>
      </c>
      <c r="F19" s="315">
        <f t="shared" si="2"/>
        <v>0</v>
      </c>
      <c r="G19" s="317"/>
      <c r="H19" s="320" t="str">
        <f t="shared" si="0"/>
        <v>x</v>
      </c>
      <c r="I19" s="320" t="str">
        <f t="shared" si="3"/>
        <v/>
      </c>
      <c r="J19" s="320" t="str">
        <f t="shared" si="4"/>
        <v/>
      </c>
      <c r="K19" s="320" t="str">
        <f t="shared" si="5"/>
        <v/>
      </c>
      <c r="L19" s="320" t="str">
        <f t="shared" si="6"/>
        <v/>
      </c>
      <c r="M19" s="320"/>
      <c r="N19" s="127"/>
      <c r="O19" s="42" t="str">
        <f>IF(G17&gt;76&lt;100,1,"")</f>
        <v/>
      </c>
      <c r="P19" s="145" t="e">
        <f>SUM(E14:E19)</f>
        <v>#DIV/0!</v>
      </c>
      <c r="BI19" s="133" t="s">
        <v>282</v>
      </c>
      <c r="BJ19" s="134" t="s">
        <v>283</v>
      </c>
    </row>
    <row r="20" spans="1:62" ht="34.9" customHeight="1" thickBot="1" x14ac:dyDescent="0.3">
      <c r="A20" s="126"/>
      <c r="B20" s="341" t="s">
        <v>581</v>
      </c>
      <c r="C20" s="314"/>
      <c r="D20" s="315"/>
      <c r="E20" s="347" t="e">
        <f t="shared" si="1"/>
        <v>#DIV/0!</v>
      </c>
      <c r="F20" s="315">
        <f t="shared" si="2"/>
        <v>0</v>
      </c>
      <c r="G20" s="317"/>
      <c r="H20" s="320" t="str">
        <f t="shared" si="0"/>
        <v>x</v>
      </c>
      <c r="I20" s="320" t="str">
        <f t="shared" si="3"/>
        <v/>
      </c>
      <c r="J20" s="320" t="str">
        <f t="shared" si="4"/>
        <v/>
      </c>
      <c r="K20" s="320" t="str">
        <f t="shared" si="5"/>
        <v/>
      </c>
      <c r="L20" s="320" t="str">
        <f t="shared" si="6"/>
        <v/>
      </c>
      <c r="M20" s="320"/>
      <c r="N20" s="127"/>
      <c r="BI20" s="133"/>
      <c r="BJ20" s="134"/>
    </row>
    <row r="21" spans="1:62" ht="34.9" customHeight="1" thickBot="1" x14ac:dyDescent="0.3">
      <c r="A21" s="126"/>
      <c r="B21" s="341" t="s">
        <v>590</v>
      </c>
      <c r="D21" s="315"/>
      <c r="E21" s="316" t="e">
        <f t="shared" ref="E21:E23" si="7">(D21/D$69)*100</f>
        <v>#DIV/0!</v>
      </c>
      <c r="F21" s="315">
        <f t="shared" si="2"/>
        <v>0</v>
      </c>
      <c r="G21" s="317"/>
      <c r="H21" s="320" t="str">
        <f t="shared" si="0"/>
        <v>x</v>
      </c>
      <c r="I21" s="320" t="str">
        <f t="shared" si="3"/>
        <v/>
      </c>
      <c r="J21" s="320" t="str">
        <f t="shared" si="4"/>
        <v/>
      </c>
      <c r="K21" s="320" t="str">
        <f t="shared" si="5"/>
        <v/>
      </c>
      <c r="L21" s="320" t="str">
        <f t="shared" si="6"/>
        <v/>
      </c>
      <c r="M21" s="320"/>
      <c r="N21" s="127"/>
      <c r="BI21" s="133"/>
      <c r="BJ21" s="134"/>
    </row>
    <row r="22" spans="1:62" ht="34.9" hidden="1" customHeight="1" thickBot="1" x14ac:dyDescent="0.3">
      <c r="A22" s="126"/>
      <c r="B22" s="314">
        <f>'Elenco Obiettivi'!C17</f>
        <v>0</v>
      </c>
      <c r="C22" s="314">
        <f>'Elenco Obiettivi'!E17</f>
        <v>0</v>
      </c>
      <c r="D22" s="315"/>
      <c r="E22" s="316" t="e">
        <f t="shared" si="7"/>
        <v>#DIV/0!</v>
      </c>
      <c r="F22" s="315">
        <f t="shared" si="2"/>
        <v>0</v>
      </c>
      <c r="G22" s="317"/>
      <c r="H22" s="320" t="str">
        <f t="shared" si="0"/>
        <v>x</v>
      </c>
      <c r="I22" s="320" t="str">
        <f t="shared" si="3"/>
        <v/>
      </c>
      <c r="J22" s="320" t="str">
        <f t="shared" si="4"/>
        <v/>
      </c>
      <c r="K22" s="320" t="str">
        <f t="shared" si="5"/>
        <v/>
      </c>
      <c r="L22" s="320" t="str">
        <f t="shared" si="6"/>
        <v/>
      </c>
      <c r="M22" s="320"/>
      <c r="N22" s="127"/>
      <c r="BI22" s="133"/>
      <c r="BJ22" s="134"/>
    </row>
    <row r="23" spans="1:62" ht="34.9" hidden="1" customHeight="1" thickBot="1" x14ac:dyDescent="0.3">
      <c r="A23" s="126"/>
      <c r="B23" s="314">
        <f>'Elenco Obiettivi'!C18</f>
        <v>0</v>
      </c>
      <c r="C23" s="314">
        <f>'Elenco Obiettivi'!E18</f>
        <v>0</v>
      </c>
      <c r="D23" s="315"/>
      <c r="E23" s="316" t="e">
        <f t="shared" si="7"/>
        <v>#DIV/0!</v>
      </c>
      <c r="F23" s="315">
        <f t="shared" si="2"/>
        <v>0</v>
      </c>
      <c r="G23" s="317"/>
      <c r="H23" s="320" t="str">
        <f t="shared" si="0"/>
        <v>x</v>
      </c>
      <c r="I23" s="320" t="str">
        <f t="shared" si="3"/>
        <v/>
      </c>
      <c r="J23" s="320" t="str">
        <f t="shared" si="4"/>
        <v/>
      </c>
      <c r="K23" s="320" t="str">
        <f t="shared" si="5"/>
        <v/>
      </c>
      <c r="L23" s="320" t="str">
        <f t="shared" si="6"/>
        <v/>
      </c>
      <c r="M23" s="320"/>
      <c r="N23" s="127"/>
      <c r="BI23" s="133"/>
      <c r="BJ23" s="134"/>
    </row>
    <row r="24" spans="1:62" s="60" customFormat="1" ht="34.9" customHeight="1" thickBot="1" x14ac:dyDescent="0.3">
      <c r="A24" s="126"/>
      <c r="B24" s="513" t="s">
        <v>284</v>
      </c>
      <c r="C24" s="514"/>
      <c r="D24" s="333" t="s">
        <v>285</v>
      </c>
      <c r="E24" s="491" t="s">
        <v>286</v>
      </c>
      <c r="F24" s="491"/>
      <c r="G24" s="491"/>
      <c r="H24" s="490" t="s">
        <v>287</v>
      </c>
      <c r="I24" s="490"/>
      <c r="J24" s="490"/>
      <c r="K24" s="490"/>
      <c r="L24" s="490"/>
      <c r="M24" s="328" t="s">
        <v>288</v>
      </c>
      <c r="N24" s="127"/>
      <c r="BI24" s="133"/>
      <c r="BJ24" s="134"/>
    </row>
    <row r="25" spans="1:62" s="60" customFormat="1" ht="34.9" customHeight="1" x14ac:dyDescent="0.25">
      <c r="A25" s="126"/>
      <c r="B25" s="515"/>
      <c r="C25" s="507"/>
      <c r="D25" s="334">
        <f>SUM(D14:D23)</f>
        <v>0</v>
      </c>
      <c r="E25" s="491" t="e">
        <f>SUM(E14:E20)</f>
        <v>#DIV/0!</v>
      </c>
      <c r="F25" s="491"/>
      <c r="G25" s="491"/>
      <c r="H25" s="335"/>
      <c r="I25" s="336">
        <f>IF(I14="x",F14*E14)++IF(I15="x",F15*E15)+IF(I16="x",F16*E16)+IF(I17="x",F17*E17)+IF(I18="x",F18*E18)+IF(I19="x",F19*E19)+IF(I20="x",F20*E20)+IF(I21="x",F21*E21)+IF(I22="x",F22*E22)+IF(I23="x",F23*E23)</f>
        <v>0</v>
      </c>
      <c r="J25" s="336">
        <f>IF(J14="x",F14*E14)+IF(J15="x",F15*E15)+IF(J16="x",F16*E16)+IF(J17="x",F17*E17)+IF(J18="x",F18*E18)+IF(J19="x",F19*E19)+IF(J20="x",F20*E20)+IF(J21="x",F21*E21)+IF(J22="x",F22*E22)+IF(J23="x",F23*E23)</f>
        <v>0</v>
      </c>
      <c r="K25" s="336">
        <f>IF(K14="x",F14*E14)+IF(K15="x",F15*E15)+IF(K16="x",F16*E16)+IF(K17="x",F17*E17)+IF(K18="x",F18*E18)+IF(K19="x",F19*E19)+IF(K20="x",F20*E20)+IF(K21="x",F21*E21)+IF(K22="x",F22*E22)+IF(K23="x",F23*E23)</f>
        <v>0</v>
      </c>
      <c r="L25" s="336">
        <f>IF(L14="x",F14*E14)+IF(L15="x",F15*E15)+IF(L16="x",F16*E16)+IF(L17="x",F17*E17)+IF(L18="x",F18*E18)+IF(L19="x",F19*E19)+IF(L20="x",F20*E20)+IF(L21="x",F21*E21)+IF(L22="x",F22*E22)+IF(L23="x",F23*E23)</f>
        <v>0</v>
      </c>
      <c r="M25" s="337">
        <f>SUM(I25:L25)</f>
        <v>0</v>
      </c>
      <c r="N25" s="127"/>
      <c r="BI25" s="135"/>
      <c r="BJ25" s="136"/>
    </row>
    <row r="26" spans="1:62" s="60" customFormat="1" ht="34.9" customHeight="1" x14ac:dyDescent="0.25">
      <c r="A26" s="126"/>
      <c r="B26" s="516"/>
      <c r="C26" s="516"/>
      <c r="D26" s="516"/>
      <c r="E26" s="516"/>
      <c r="F26" s="516"/>
      <c r="G26" s="516"/>
      <c r="H26" s="516"/>
      <c r="I26" s="516"/>
      <c r="J26" s="516"/>
      <c r="K26" s="516"/>
      <c r="L26" s="516"/>
      <c r="M26" s="516"/>
      <c r="N26" s="127"/>
      <c r="BI26" s="135"/>
      <c r="BJ26" s="136"/>
    </row>
    <row r="27" spans="1:62" s="60" customFormat="1" ht="34.9" customHeight="1" x14ac:dyDescent="0.25">
      <c r="A27" s="126"/>
      <c r="B27" s="529" t="s">
        <v>289</v>
      </c>
      <c r="C27" s="530"/>
      <c r="D27" s="512" t="str">
        <f>D10</f>
        <v>Peso Assoluto Obiettivo</v>
      </c>
      <c r="E27" s="512" t="str">
        <f>E10</f>
        <v>Peso % Obiettivo</v>
      </c>
      <c r="F27" s="512" t="str">
        <f>F10</f>
        <v>Fornule</v>
      </c>
      <c r="G27" s="512" t="str">
        <f>G10</f>
        <v>Risultato (%)</v>
      </c>
      <c r="H27" s="329">
        <v>1</v>
      </c>
      <c r="I27" s="329">
        <v>2</v>
      </c>
      <c r="J27" s="329">
        <v>3</v>
      </c>
      <c r="K27" s="329">
        <v>4</v>
      </c>
      <c r="L27" s="329">
        <v>5</v>
      </c>
      <c r="M27" s="489" t="str">
        <f>M10</f>
        <v>NOTE</v>
      </c>
      <c r="N27" s="127"/>
      <c r="BI27" s="135"/>
      <c r="BJ27" s="136"/>
    </row>
    <row r="28" spans="1:62" s="60" customFormat="1" ht="34.9" customHeight="1" x14ac:dyDescent="0.25">
      <c r="A28" s="126"/>
      <c r="B28" s="531"/>
      <c r="C28" s="532"/>
      <c r="D28" s="512"/>
      <c r="E28" s="512"/>
      <c r="F28" s="512"/>
      <c r="G28" s="512"/>
      <c r="H28" s="330" t="s">
        <v>232</v>
      </c>
      <c r="I28" s="330" t="s">
        <v>233</v>
      </c>
      <c r="J28" s="331" t="s">
        <v>234</v>
      </c>
      <c r="K28" s="331" t="s">
        <v>270</v>
      </c>
      <c r="L28" s="331" t="s">
        <v>271</v>
      </c>
      <c r="M28" s="489"/>
      <c r="N28" s="127"/>
      <c r="BI28" s="135"/>
      <c r="BJ28" s="136"/>
    </row>
    <row r="29" spans="1:62" s="60" customFormat="1" ht="34.9" customHeight="1" x14ac:dyDescent="0.25">
      <c r="A29" s="126"/>
      <c r="B29" s="332" t="s">
        <v>586</v>
      </c>
      <c r="C29" s="332" t="s">
        <v>238</v>
      </c>
      <c r="D29" s="512"/>
      <c r="E29" s="512"/>
      <c r="F29" s="512"/>
      <c r="G29" s="512"/>
      <c r="H29" s="328" t="s">
        <v>56</v>
      </c>
      <c r="I29" s="328" t="s">
        <v>57</v>
      </c>
      <c r="J29" s="328" t="s">
        <v>243</v>
      </c>
      <c r="K29" s="328" t="s">
        <v>244</v>
      </c>
      <c r="L29" s="328" t="s">
        <v>245</v>
      </c>
      <c r="M29" s="489"/>
      <c r="N29" s="127"/>
      <c r="BI29" s="135"/>
      <c r="BJ29" s="136"/>
    </row>
    <row r="30" spans="1:62" s="60" customFormat="1" ht="34.9" customHeight="1" x14ac:dyDescent="0.25">
      <c r="A30" s="126"/>
      <c r="B30" s="314"/>
      <c r="C30" s="314"/>
      <c r="D30" s="315"/>
      <c r="E30" s="347" t="e">
        <f>(D30/D$44)*80</f>
        <v>#DIV/0!</v>
      </c>
      <c r="F30" s="315">
        <f t="shared" ref="F30:F40" si="8">G30/100</f>
        <v>0</v>
      </c>
      <c r="G30" s="317"/>
      <c r="H30" s="320" t="str">
        <f t="shared" ref="H30:H41" si="9">IF($F30&lt;=0.2,IF($F30&gt;=0,"x",""),"")</f>
        <v>x</v>
      </c>
      <c r="I30" s="320" t="str">
        <f t="shared" ref="I30:I41" si="10">IF(F30&lt;=0.5,IF(F30&gt;=0.21,"x",""),"")</f>
        <v/>
      </c>
      <c r="J30" s="320" t="str">
        <f t="shared" ref="J30:J41" si="11">IF(F30&lt;=0.7,IF(F30&gt;=0.51,"x",""),"")</f>
        <v/>
      </c>
      <c r="K30" s="320" t="str">
        <f t="shared" ref="K30:K41" si="12">IF(F30&lt;=0.9,IF(F30&gt;=0.71,"x",""),"")</f>
        <v/>
      </c>
      <c r="L30" s="320" t="str">
        <f t="shared" ref="L30:L41" si="13">IF(F30&lt;=1,IF(F30&gt;0.9,"x",""),"")</f>
        <v/>
      </c>
      <c r="M30" s="320"/>
      <c r="N30" s="127"/>
      <c r="BI30" s="135"/>
      <c r="BJ30" s="136"/>
    </row>
    <row r="31" spans="1:62" s="60" customFormat="1" ht="34.9" customHeight="1" x14ac:dyDescent="0.25">
      <c r="A31" s="126"/>
      <c r="B31" s="314"/>
      <c r="C31" s="314"/>
      <c r="D31" s="315"/>
      <c r="E31" s="347" t="e">
        <f t="shared" ref="E31:E41" si="14">(D31/D$44)*80</f>
        <v>#DIV/0!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34.9" customHeight="1" x14ac:dyDescent="0.25">
      <c r="A32" s="126"/>
      <c r="B32" s="314"/>
      <c r="C32" s="314"/>
      <c r="D32" s="315"/>
      <c r="E32" s="347" t="e">
        <f t="shared" si="14"/>
        <v>#DIV/0!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34.9" customHeight="1" x14ac:dyDescent="0.25">
      <c r="A33" s="126"/>
      <c r="B33" s="314"/>
      <c r="C33" s="314"/>
      <c r="D33" s="315"/>
      <c r="E33" s="347" t="e">
        <f t="shared" si="14"/>
        <v>#DIV/0!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4.9" customHeight="1" x14ac:dyDescent="0.25">
      <c r="A34" s="126"/>
      <c r="B34" s="314"/>
      <c r="C34" s="314"/>
      <c r="D34" s="315"/>
      <c r="E34" s="347" t="e">
        <f t="shared" si="14"/>
        <v>#DIV/0!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34.9" customHeight="1" x14ac:dyDescent="0.25">
      <c r="A35" s="126"/>
      <c r="B35" s="314"/>
      <c r="C35" s="314"/>
      <c r="D35" s="315"/>
      <c r="E35" s="347" t="e">
        <f t="shared" si="14"/>
        <v>#DIV/0!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4.9" customHeight="1" x14ac:dyDescent="0.25">
      <c r="A36" s="126"/>
      <c r="B36" s="314"/>
      <c r="C36" s="314"/>
      <c r="D36" s="315"/>
      <c r="E36" s="347" t="e">
        <f t="shared" si="14"/>
        <v>#DIV/0!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34.9" customHeight="1" x14ac:dyDescent="0.25">
      <c r="A37" s="126"/>
      <c r="B37" s="314"/>
      <c r="C37" s="314"/>
      <c r="D37" s="315"/>
      <c r="E37" s="347" t="e">
        <f t="shared" si="14"/>
        <v>#DIV/0!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34.9" customHeight="1" x14ac:dyDescent="0.25">
      <c r="A38" s="126"/>
      <c r="B38" s="314"/>
      <c r="C38" s="314"/>
      <c r="D38" s="315"/>
      <c r="E38" s="347" t="e">
        <f t="shared" si="14"/>
        <v>#DIV/0!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34.9" customHeight="1" x14ac:dyDescent="0.25">
      <c r="A39" s="126"/>
      <c r="B39" s="314"/>
      <c r="C39" s="314"/>
      <c r="D39" s="315"/>
      <c r="E39" s="347" t="e">
        <f t="shared" si="14"/>
        <v>#DIV/0!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34.9" customHeight="1" x14ac:dyDescent="0.25">
      <c r="A40" s="126"/>
      <c r="B40" s="314"/>
      <c r="C40" s="314"/>
      <c r="D40" s="315"/>
      <c r="E40" s="347" t="e">
        <f t="shared" si="14"/>
        <v>#DIV/0!</v>
      </c>
      <c r="F40" s="315">
        <f t="shared" si="8"/>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34.9" customHeight="1" x14ac:dyDescent="0.25">
      <c r="A41" s="126"/>
      <c r="B41" s="314"/>
      <c r="C41" s="314"/>
      <c r="D41" s="315"/>
      <c r="E41" s="347" t="e">
        <f t="shared" si="14"/>
        <v>#DIV/0!</v>
      </c>
      <c r="F41" s="315">
        <f>G41/100</f>
        <v>0</v>
      </c>
      <c r="G41" s="317"/>
      <c r="H41" s="320" t="str">
        <f t="shared" si="9"/>
        <v>x</v>
      </c>
      <c r="I41" s="320" t="str">
        <f t="shared" si="10"/>
        <v/>
      </c>
      <c r="J41" s="320" t="str">
        <f t="shared" si="11"/>
        <v/>
      </c>
      <c r="K41" s="320" t="str">
        <f t="shared" si="12"/>
        <v/>
      </c>
      <c r="L41" s="320" t="str">
        <f t="shared" si="13"/>
        <v/>
      </c>
      <c r="M41" s="320"/>
      <c r="N41" s="127"/>
      <c r="BI41" s="135"/>
      <c r="BJ41" s="136"/>
    </row>
    <row r="42" spans="1:62" s="60" customFormat="1" ht="34.9" customHeight="1" thickBot="1" x14ac:dyDescent="0.3">
      <c r="A42" s="126"/>
      <c r="B42" s="505" t="s">
        <v>582</v>
      </c>
      <c r="C42" s="524"/>
      <c r="D42" s="348" t="s">
        <v>285</v>
      </c>
      <c r="E42" s="510" t="s">
        <v>286</v>
      </c>
      <c r="F42" s="510"/>
      <c r="G42" s="510"/>
      <c r="H42" s="504" t="s">
        <v>287</v>
      </c>
      <c r="I42" s="505"/>
      <c r="J42" s="505"/>
      <c r="K42" s="505"/>
      <c r="L42" s="505"/>
      <c r="M42" s="508" t="s">
        <v>288</v>
      </c>
      <c r="N42" s="127"/>
      <c r="P42" s="312" t="e">
        <f>SUM(E30:E41)</f>
        <v>#DIV/0!</v>
      </c>
      <c r="BI42" s="133"/>
      <c r="BJ42" s="134"/>
    </row>
    <row r="43" spans="1:62" s="60" customFormat="1" ht="34.9" customHeight="1" x14ac:dyDescent="0.25">
      <c r="A43" s="126"/>
      <c r="B43" s="525"/>
      <c r="C43" s="526"/>
      <c r="D43" s="349">
        <f>SUM(D30:D41)</f>
        <v>0</v>
      </c>
      <c r="E43" s="501" t="e">
        <f>SUM(E30:E41)</f>
        <v>#DIV/0!</v>
      </c>
      <c r="F43" s="502"/>
      <c r="G43" s="503"/>
      <c r="H43" s="506"/>
      <c r="I43" s="507"/>
      <c r="J43" s="507"/>
      <c r="K43" s="507"/>
      <c r="L43" s="507"/>
      <c r="M43" s="509"/>
      <c r="N43" s="127"/>
      <c r="P43" s="312"/>
      <c r="BI43" s="345"/>
      <c r="BJ43" s="345"/>
    </row>
    <row r="44" spans="1:62" s="60" customFormat="1" ht="34.9" customHeight="1" x14ac:dyDescent="0.25">
      <c r="A44" s="126"/>
      <c r="B44" s="527" t="s">
        <v>583</v>
      </c>
      <c r="C44" s="528"/>
      <c r="D44" s="350">
        <f>D43+D25</f>
        <v>0</v>
      </c>
      <c r="E44" s="511" t="e">
        <f>E43+E25</f>
        <v>#DIV/0!</v>
      </c>
      <c r="F44" s="511"/>
      <c r="G44" s="511"/>
      <c r="H44" s="335"/>
      <c r="I44" s="336">
        <f>IF(I30="x",F30*E30)+IF(I31="x",F31*E31)+IF(I32="x",F32*E32)++IF(I33="x",F33*E33)+IF(I34="x",F34*E34)+IF(I35="x",F35*E35)+IF(I36="x",F36*E36)+IF(I37="x",F37*E37)+IF(I38="x",F38*E38)+IF(I39="x",F39*E39)+IF(I40="x",F40*E40)+IF(I41="x",F41*E41)</f>
        <v>0</v>
      </c>
      <c r="J44" s="336">
        <f>IF(J32="x",F32*E32)+IF(J33="x",F33*E33)+IF(J34="x",F34*E34)+IF(J35="x",F35*E35)+IF(J36="x",F36*E36)+IF(J37="x",F37*E37)+IF(J38="x",F38*E38)+IF(J39="x",F39*E39)+IF(J40="x",F40*E40)+IF(J41="x",F41*E41)</f>
        <v>0</v>
      </c>
      <c r="K44" s="336">
        <f>IF(K32="x",F32*E32)+IF(K33="x",F33*E33)+IF(K34="x",F34*E34)+IF(K35="x",F35*E35)+IF(K36="x",F36*E36)+IF(K37="x",F37*E37)+IF(K38="x",F38*E38)+IF(K39="x",F39*E39)+IF(K40="x",F40*E40)+IF(K41="x",F41*E41)</f>
        <v>0</v>
      </c>
      <c r="L44" s="336">
        <f>IF(L30="x",F30*E30)+IF(L31="x",F31*E31)+IF(L32="x",F32*E32)+IF(L33="x",F33*E33)+IF(L34="x",F34*E34)+IF(L35="x",F35*E35)+IF(L36="x",F36*E36)+IF(L37="x",F37*E37)+IF(L38="x",F38*E38)+IF(L39="x",F39*E39)+IF(L40="x",F40*E40)+IF(L41="x",F41*E41)</f>
        <v>0</v>
      </c>
      <c r="M44" s="351">
        <f>SUM(I44:L44)</f>
        <v>0</v>
      </c>
      <c r="N44" s="127"/>
      <c r="BI44" s="135"/>
      <c r="BJ44" s="136"/>
    </row>
    <row r="45" spans="1:62" ht="34.9"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34.9" customHeight="1" x14ac:dyDescent="0.25">
      <c r="A46" s="126"/>
      <c r="B46" s="492"/>
      <c r="C46" s="493"/>
      <c r="D46" s="497"/>
      <c r="E46" s="497"/>
      <c r="F46" s="497"/>
      <c r="G46" s="499"/>
      <c r="H46" s="329">
        <v>1</v>
      </c>
      <c r="I46" s="329">
        <v>2</v>
      </c>
      <c r="J46" s="329">
        <v>3</v>
      </c>
      <c r="K46" s="329">
        <v>4</v>
      </c>
      <c r="L46" s="329">
        <v>5</v>
      </c>
      <c r="M46" s="489" t="str">
        <f>M27</f>
        <v>NOTE</v>
      </c>
      <c r="N46" s="127"/>
      <c r="BI46" s="49"/>
      <c r="BJ46" s="50"/>
    </row>
    <row r="47" spans="1:62" ht="34.9"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34.9"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34.9" customHeight="1" x14ac:dyDescent="0.25">
      <c r="A49" s="126"/>
      <c r="B49" s="321"/>
      <c r="C49" s="321"/>
      <c r="D49" s="316">
        <v>0</v>
      </c>
      <c r="E49" s="346" t="e">
        <f>(D49/D$69)*20</f>
        <v>#DIV/0!</v>
      </c>
      <c r="F49" s="323">
        <f t="shared" ref="F49:F67" si="15">G49/100</f>
        <v>0</v>
      </c>
      <c r="G49" s="324"/>
      <c r="H49" s="320" t="str">
        <f t="shared" ref="H49:H67" si="16">IF($F49&lt;=0.2,IF($F49&gt;=0,"x",""),"")</f>
        <v>x</v>
      </c>
      <c r="I49" s="320" t="str">
        <f t="shared" ref="I49:I67" si="17">IF(F49&lt;=0.5,IF(F49&gt;=0.21,"x",""),"")</f>
        <v/>
      </c>
      <c r="J49" s="320" t="str">
        <f t="shared" ref="J49:J67" si="18">IF(F49&lt;=0.7,IF(F49&gt;=0.51,"x",""),"")</f>
        <v/>
      </c>
      <c r="K49" s="320" t="str">
        <f t="shared" ref="K49:K67" si="19">IF(F49&lt;=0.9,IF(F49&gt;=0.71,"x",""),"")</f>
        <v/>
      </c>
      <c r="L49" s="320" t="str">
        <f t="shared" ref="L49:L67" si="20">IF(F49&lt;=1,IF(F49&gt;0.9,"x",""),"")</f>
        <v/>
      </c>
      <c r="M49" s="325"/>
      <c r="N49" s="127"/>
      <c r="BI49" s="42"/>
      <c r="BJ49" s="42"/>
    </row>
    <row r="50" spans="1:62" ht="34.9" customHeight="1" x14ac:dyDescent="0.25">
      <c r="A50" s="126"/>
      <c r="B50" s="321"/>
      <c r="C50" s="321"/>
      <c r="D50" s="316"/>
      <c r="E50" s="346" t="e">
        <f t="shared" ref="E50:E57" si="21">(D50/D$69)*20</f>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34.9"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34.9"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34.9"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34.9"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34.9"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34.9"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34.9" customHeight="1" x14ac:dyDescent="0.25">
      <c r="A57" s="126"/>
      <c r="B57" s="321"/>
      <c r="C57" s="321"/>
      <c r="D57" s="316"/>
      <c r="E57" s="346" t="e">
        <f t="shared" si="21"/>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34.9" customHeight="1" x14ac:dyDescent="0.25">
      <c r="A58" s="126"/>
      <c r="B58" s="321" t="s">
        <v>570</v>
      </c>
      <c r="C58" s="326"/>
      <c r="D58" s="316"/>
      <c r="E58" s="322" t="e">
        <f t="shared" ref="E58:E67" si="22">(D58/D$69)*100</f>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34.9"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34.9"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34.9"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34.9"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34.9"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34.9" customHeight="1" x14ac:dyDescent="0.25">
      <c r="A64" s="126"/>
      <c r="B64" s="321" t="s">
        <v>570</v>
      </c>
      <c r="C64" s="326"/>
      <c r="D64" s="316"/>
      <c r="E64" s="322" t="e">
        <f t="shared" si="22"/>
        <v>#DIV/0!</v>
      </c>
      <c r="F64" s="323">
        <f t="shared" si="15"/>
        <v>0</v>
      </c>
      <c r="G64" s="324"/>
      <c r="H64" s="320" t="str">
        <f t="shared" si="16"/>
        <v>x</v>
      </c>
      <c r="I64" s="320" t="str">
        <f t="shared" si="17"/>
        <v/>
      </c>
      <c r="J64" s="320" t="str">
        <f t="shared" si="18"/>
        <v/>
      </c>
      <c r="K64" s="320" t="str">
        <f t="shared" si="19"/>
        <v/>
      </c>
      <c r="L64" s="320" t="str">
        <f t="shared" si="20"/>
        <v/>
      </c>
      <c r="M64" s="325"/>
      <c r="N64" s="127"/>
      <c r="BI64" s="42"/>
      <c r="BJ64" s="42"/>
    </row>
    <row r="65" spans="1:62" ht="34.9" customHeight="1" x14ac:dyDescent="0.25">
      <c r="A65" s="126"/>
      <c r="B65" s="321" t="s">
        <v>570</v>
      </c>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34.9" customHeight="1" x14ac:dyDescent="0.25">
      <c r="A66" s="126"/>
      <c r="B66" s="321"/>
      <c r="C66" s="326"/>
      <c r="D66" s="316"/>
      <c r="E66" s="322" t="e">
        <f t="shared" si="22"/>
        <v>#DIV/0!</v>
      </c>
      <c r="F66" s="323">
        <f>G66/100</f>
        <v>0</v>
      </c>
      <c r="G66" s="324"/>
      <c r="H66" s="320" t="str">
        <f t="shared" si="16"/>
        <v>x</v>
      </c>
      <c r="I66" s="320" t="str">
        <f t="shared" si="17"/>
        <v/>
      </c>
      <c r="J66" s="320" t="str">
        <f t="shared" si="18"/>
        <v/>
      </c>
      <c r="K66" s="320" t="str">
        <f t="shared" si="19"/>
        <v/>
      </c>
      <c r="L66" s="320" t="str">
        <f t="shared" si="20"/>
        <v/>
      </c>
      <c r="M66" s="325"/>
      <c r="N66" s="127"/>
    </row>
    <row r="67" spans="1:62" ht="34.9" customHeight="1" x14ac:dyDescent="0.25">
      <c r="A67" s="126"/>
      <c r="D67" s="316"/>
      <c r="E67" s="322" t="e">
        <f t="shared" si="22"/>
        <v>#DIV/0!</v>
      </c>
      <c r="F67" s="323">
        <f t="shared" si="15"/>
        <v>0</v>
      </c>
      <c r="G67" s="324"/>
      <c r="H67" s="320" t="str">
        <f t="shared" si="16"/>
        <v>x</v>
      </c>
      <c r="I67" s="320" t="str">
        <f t="shared" si="17"/>
        <v/>
      </c>
      <c r="J67" s="320" t="str">
        <f t="shared" si="18"/>
        <v/>
      </c>
      <c r="K67" s="320" t="str">
        <f t="shared" si="19"/>
        <v/>
      </c>
      <c r="L67" s="320" t="str">
        <f t="shared" si="20"/>
        <v/>
      </c>
      <c r="M67" s="325"/>
      <c r="N67" s="127"/>
      <c r="O67" s="145" t="e">
        <f>SUM(E30:E41)</f>
        <v>#DIV/0!</v>
      </c>
      <c r="P67" s="313" t="e">
        <f>SUM(E49:E67)</f>
        <v>#DIV/0!</v>
      </c>
    </row>
    <row r="68" spans="1:62" s="60" customFormat="1" ht="34.9" customHeight="1" x14ac:dyDescent="0.25">
      <c r="A68" s="126"/>
      <c r="B68" s="490" t="s">
        <v>305</v>
      </c>
      <c r="C68" s="490"/>
      <c r="D68" s="354">
        <f>SUM(D49:D67)</f>
        <v>0</v>
      </c>
      <c r="E68" s="491" t="s">
        <v>306</v>
      </c>
      <c r="F68" s="491"/>
      <c r="G68" s="491"/>
      <c r="H68" s="490" t="s">
        <v>287</v>
      </c>
      <c r="I68" s="490"/>
      <c r="J68" s="490"/>
      <c r="K68" s="490"/>
      <c r="L68" s="490"/>
      <c r="M68" s="328" t="s">
        <v>288</v>
      </c>
      <c r="N68" s="127"/>
      <c r="O68" s="311" t="e">
        <f>SUM(E49:E67)</f>
        <v>#DIV/0!</v>
      </c>
      <c r="P68" s="60" t="e">
        <f>SUM(P3:P67)</f>
        <v>#DIV/0!</v>
      </c>
      <c r="BI68" s="135"/>
      <c r="BJ68" s="136"/>
    </row>
    <row r="69" spans="1:62" s="60" customFormat="1" ht="34.9" customHeight="1" x14ac:dyDescent="0.25">
      <c r="A69" s="126"/>
      <c r="B69" s="490" t="s">
        <v>535</v>
      </c>
      <c r="C69" s="490"/>
      <c r="D69" s="354">
        <f>SUM(D49:D57)</f>
        <v>0</v>
      </c>
      <c r="E69" s="491" t="e">
        <f>SUM(E49:E57)</f>
        <v>#DIV/0!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t="e">
        <f>SUM(E14:E19)</f>
        <v>#DIV/0!</v>
      </c>
      <c r="BI69" s="136"/>
      <c r="BJ69" s="136"/>
    </row>
    <row r="70" spans="1:62" ht="34.9" customHeight="1" x14ac:dyDescent="0.25">
      <c r="A70" s="126"/>
      <c r="B70" s="53"/>
      <c r="C70" s="53"/>
      <c r="D70" s="53"/>
      <c r="E70" s="53"/>
      <c r="F70" s="53"/>
      <c r="G70" s="53"/>
      <c r="H70" s="53"/>
      <c r="I70" s="53"/>
      <c r="J70" s="53"/>
      <c r="K70" s="53"/>
      <c r="L70" s="53"/>
      <c r="M70" s="53"/>
      <c r="N70" s="127"/>
    </row>
    <row r="71" spans="1:62" ht="34.9" customHeight="1" x14ac:dyDescent="0.25">
      <c r="A71" s="485"/>
      <c r="B71" s="486"/>
      <c r="C71" s="486"/>
      <c r="D71" s="486"/>
      <c r="E71" s="486"/>
      <c r="F71" s="486"/>
      <c r="G71" s="486"/>
      <c r="H71" s="486"/>
      <c r="I71" s="486"/>
      <c r="J71" s="486"/>
      <c r="K71" s="486"/>
      <c r="L71" s="486"/>
      <c r="M71" s="486"/>
      <c r="N71" s="487"/>
    </row>
    <row r="72" spans="1:62" ht="34.9" customHeight="1" x14ac:dyDescent="0.25">
      <c r="A72" s="126"/>
      <c r="B72" s="53"/>
      <c r="C72" s="53"/>
      <c r="D72" s="53"/>
      <c r="E72" s="53"/>
      <c r="F72" s="45"/>
      <c r="G72" s="45"/>
      <c r="H72" s="53"/>
      <c r="I72" s="137"/>
      <c r="J72" s="137"/>
      <c r="K72" s="53"/>
      <c r="L72" s="53"/>
      <c r="M72" s="53"/>
      <c r="N72" s="127"/>
      <c r="O72" s="145" t="e">
        <f>SUM(O67:O69)</f>
        <v>#DIV/0!</v>
      </c>
    </row>
    <row r="73" spans="1:62" ht="34.9" customHeight="1" x14ac:dyDescent="0.25">
      <c r="A73" s="126"/>
      <c r="B73" s="138"/>
      <c r="C73" s="488" t="s">
        <v>537</v>
      </c>
      <c r="D73" s="488"/>
      <c r="E73" s="488"/>
      <c r="F73" s="488"/>
      <c r="G73" s="488"/>
      <c r="H73" s="306">
        <f>M25</f>
        <v>0</v>
      </c>
      <c r="I73" s="40" t="e">
        <f>M25/E25</f>
        <v>#DIV/0!</v>
      </c>
      <c r="J73" s="40"/>
      <c r="K73" s="40"/>
      <c r="L73" s="40"/>
      <c r="M73" s="53"/>
      <c r="N73" s="127"/>
    </row>
    <row r="74" spans="1:62" ht="34.9" customHeight="1" x14ac:dyDescent="0.25">
      <c r="A74" s="126"/>
      <c r="B74" s="138"/>
      <c r="C74" s="40"/>
      <c r="D74" s="40"/>
      <c r="E74" s="40"/>
      <c r="F74" s="40"/>
      <c r="G74" s="40"/>
      <c r="H74" s="40"/>
      <c r="I74" s="40"/>
      <c r="J74" s="40"/>
      <c r="K74" s="40"/>
      <c r="L74" s="40"/>
      <c r="M74" s="53"/>
      <c r="N74" s="127"/>
    </row>
    <row r="75" spans="1:62" ht="34.9" customHeight="1" x14ac:dyDescent="0.25">
      <c r="A75" s="126"/>
      <c r="B75" s="53" t="s">
        <v>536</v>
      </c>
      <c r="C75" s="488" t="s">
        <v>538</v>
      </c>
      <c r="D75" s="488"/>
      <c r="E75" s="488"/>
      <c r="F75" s="488"/>
      <c r="G75" s="488"/>
      <c r="H75" s="306">
        <f>M44</f>
        <v>0</v>
      </c>
      <c r="I75" s="40" t="e">
        <f>M44/E43</f>
        <v>#DIV/0!</v>
      </c>
      <c r="J75" s="304" t="e">
        <f>AVERAGE(I73:I77)</f>
        <v>#DIV/0!</v>
      </c>
      <c r="K75" s="305" t="s">
        <v>584</v>
      </c>
      <c r="L75" s="304" t="e">
        <f>IF(J75&gt;90%,100%,J75)</f>
        <v>#DIV/0!</v>
      </c>
      <c r="M75" s="53"/>
      <c r="N75" s="127"/>
    </row>
    <row r="76" spans="1:62" ht="34.9" customHeight="1" x14ac:dyDescent="0.25">
      <c r="A76" s="126"/>
      <c r="B76" s="138"/>
      <c r="C76" s="40"/>
      <c r="D76" s="40"/>
      <c r="E76" s="40"/>
      <c r="F76" s="40"/>
      <c r="G76" s="40"/>
      <c r="H76" s="40"/>
      <c r="I76" s="307"/>
      <c r="J76" s="307"/>
      <c r="K76" s="307"/>
      <c r="L76" s="307"/>
      <c r="M76" s="53"/>
      <c r="N76" s="127"/>
    </row>
    <row r="77" spans="1:62" ht="34.9" customHeight="1" x14ac:dyDescent="0.25">
      <c r="A77" s="126"/>
      <c r="B77" s="138"/>
      <c r="C77" s="488" t="s">
        <v>307</v>
      </c>
      <c r="D77" s="488"/>
      <c r="E77" s="488"/>
      <c r="F77" s="488"/>
      <c r="G77" s="488"/>
      <c r="H77" s="306">
        <f>M69</f>
        <v>0</v>
      </c>
      <c r="I77" s="307" t="e">
        <f>M69/E69</f>
        <v>#DIV/0!</v>
      </c>
      <c r="J77" s="307"/>
      <c r="K77" s="307"/>
      <c r="L77" s="307"/>
      <c r="M77" s="137"/>
      <c r="N77" s="127"/>
    </row>
    <row r="78" spans="1:62" ht="34.9" customHeight="1" thickBot="1" x14ac:dyDescent="0.3">
      <c r="A78" s="139"/>
      <c r="B78" s="140"/>
      <c r="C78" s="140"/>
      <c r="D78" s="141"/>
      <c r="E78" s="141"/>
      <c r="F78" s="141"/>
      <c r="G78" s="141"/>
      <c r="H78" s="141"/>
      <c r="I78" s="142"/>
      <c r="J78" s="142"/>
      <c r="K78" s="141"/>
      <c r="L78" s="141"/>
      <c r="M78" s="141"/>
      <c r="N78" s="143"/>
    </row>
    <row r="79" spans="1:62" ht="34.9" customHeight="1" thickTop="1" x14ac:dyDescent="0.25">
      <c r="G79" s="144"/>
      <c r="K79" s="145"/>
    </row>
  </sheetData>
  <mergeCells count="45">
    <mergeCell ref="B1:M1"/>
    <mergeCell ref="B2:M2"/>
    <mergeCell ref="E5:J5"/>
    <mergeCell ref="E6:J6"/>
    <mergeCell ref="B10:C12"/>
    <mergeCell ref="D10:D13"/>
    <mergeCell ref="E10:E13"/>
    <mergeCell ref="F10:F13"/>
    <mergeCell ref="G10:G13"/>
    <mergeCell ref="H10:L10"/>
    <mergeCell ref="M10:M13"/>
    <mergeCell ref="B44:C44"/>
    <mergeCell ref="E44:G44"/>
    <mergeCell ref="B45:C47"/>
    <mergeCell ref="D45:D48"/>
    <mergeCell ref="E45:E48"/>
    <mergeCell ref="F45:F48"/>
    <mergeCell ref="G45:G48"/>
    <mergeCell ref="B24:C25"/>
    <mergeCell ref="E24:G24"/>
    <mergeCell ref="H24:L24"/>
    <mergeCell ref="E25:G25"/>
    <mergeCell ref="B26:M26"/>
    <mergeCell ref="M27:M29"/>
    <mergeCell ref="B42:C43"/>
    <mergeCell ref="E42:G42"/>
    <mergeCell ref="H42:L43"/>
    <mergeCell ref="M42:M43"/>
    <mergeCell ref="E43:G43"/>
    <mergeCell ref="B27:C28"/>
    <mergeCell ref="D27:D29"/>
    <mergeCell ref="E27:E29"/>
    <mergeCell ref="F27:F29"/>
    <mergeCell ref="G27:G29"/>
    <mergeCell ref="H45:L45"/>
    <mergeCell ref="M46:M48"/>
    <mergeCell ref="B68:C68"/>
    <mergeCell ref="E68:G68"/>
    <mergeCell ref="H68:L68"/>
    <mergeCell ref="C77:G77"/>
    <mergeCell ref="B69:C69"/>
    <mergeCell ref="E69:G69"/>
    <mergeCell ref="A71:N71"/>
    <mergeCell ref="C73:G73"/>
    <mergeCell ref="C75:G75"/>
  </mergeCells>
  <conditionalFormatting sqref="H14:H23 H30:H41">
    <cfRule type="cellIs" dxfId="84" priority="6" stopIfTrue="1" operator="equal">
      <formula>"X"</formula>
    </cfRule>
  </conditionalFormatting>
  <conditionalFormatting sqref="H49:H67">
    <cfRule type="cellIs" dxfId="83" priority="1" stopIfTrue="1" operator="equal">
      <formula>"X"</formula>
    </cfRule>
  </conditionalFormatting>
  <conditionalFormatting sqref="I14:I23 I30:I41">
    <cfRule type="cellIs" dxfId="82" priority="8" stopIfTrue="1" operator="equal">
      <formula>"X"</formula>
    </cfRule>
  </conditionalFormatting>
  <conditionalFormatting sqref="I49:I67">
    <cfRule type="cellIs" dxfId="81" priority="3" stopIfTrue="1" operator="equal">
      <formula>"X"</formula>
    </cfRule>
  </conditionalFormatting>
  <conditionalFormatting sqref="J14:J23 J30:J41">
    <cfRule type="cellIs" dxfId="80" priority="9" stopIfTrue="1" operator="equal">
      <formula>"X"</formula>
    </cfRule>
  </conditionalFormatting>
  <conditionalFormatting sqref="J49:J67">
    <cfRule type="cellIs" dxfId="79" priority="4" stopIfTrue="1" operator="equal">
      <formula>"X"</formula>
    </cfRule>
  </conditionalFormatting>
  <conditionalFormatting sqref="K14:K23 K30:K41">
    <cfRule type="cellIs" dxfId="78" priority="7" stopIfTrue="1" operator="equal">
      <formula>"X"</formula>
    </cfRule>
  </conditionalFormatting>
  <conditionalFormatting sqref="K49:K67">
    <cfRule type="cellIs" dxfId="77" priority="2" stopIfTrue="1" operator="equal">
      <formula>"X"</formula>
    </cfRule>
  </conditionalFormatting>
  <conditionalFormatting sqref="L49:L67">
    <cfRule type="cellIs" dxfId="76" priority="5" stopIfTrue="1" operator="equal">
      <formula>"X"</formula>
    </cfRule>
  </conditionalFormatting>
  <conditionalFormatting sqref="L14:M23 L30:M41">
    <cfRule type="cellIs" dxfId="75" priority="10" stopIfTrue="1" operator="equal">
      <formula>"X"</formula>
    </cfRule>
  </conditionalFormatting>
  <dataValidations count="2">
    <dataValidation type="list" allowBlank="1" showInputMessage="1" showErrorMessage="1" sqref="WVJ983082:WVJ983089 IX38:IX46 ST38:ST46 ACP38:ACP46 AML38:AML46 AWH38:AWH46 BGD38:BGD46 BPZ38:BPZ46 BZV38:BZV46 CJR38:CJR46 CTN38:CTN46 DDJ38:DDJ46 DNF38:DNF46 DXB38:DXB46 EGX38:EGX46 EQT38:EQT46 FAP38:FAP46 FKL38:FKL46 FUH38:FUH46 GED38:GED46 GNZ38:GNZ46 GXV38:GXV46 HHR38:HHR46 HRN38:HRN46 IBJ38:IBJ46 ILF38:ILF46 IVB38:IVB46 JEX38:JEX46 JOT38:JOT46 JYP38:JYP46 KIL38:KIL46 KSH38:KSH46 LCD38:LCD46 LLZ38:LLZ46 LVV38:LVV46 MFR38:MFR46 MPN38:MPN46 MZJ38:MZJ46 NJF38:NJF46 NTB38:NTB46 OCX38:OCX46 OMT38:OMT46 OWP38:OWP46 PGL38:PGL46 PQH38:PQH46 QAD38:QAD46 QJZ38:QJZ46 QTV38:QTV46 RDR38:RDR46 RNN38:RNN46 RXJ38:RXJ46 SHF38:SHF46 SRB38:SRB46 TAX38:TAX46 TKT38:TKT46 TUP38:TUP46 UEL38:UEL46 UOH38:UOH46 UYD38:UYD46 VHZ38:VHZ46 VRV38:VRV46 WBR38:WBR46 WLN38:WLN46 WVJ38:WVJ46 A65578:A65585 IX65578:IX65585 ST65578:ST65585 ACP65578:ACP65585 AML65578:AML65585 AWH65578:AWH65585 BGD65578:BGD65585 BPZ65578:BPZ65585 BZV65578:BZV65585 CJR65578:CJR65585 CTN65578:CTN65585 DDJ65578:DDJ65585 DNF65578:DNF65585 DXB65578:DXB65585 EGX65578:EGX65585 EQT65578:EQT65585 FAP65578:FAP65585 FKL65578:FKL65585 FUH65578:FUH65585 GED65578:GED65585 GNZ65578:GNZ65585 GXV65578:GXV65585 HHR65578:HHR65585 HRN65578:HRN65585 IBJ65578:IBJ65585 ILF65578:ILF65585 IVB65578:IVB65585 JEX65578:JEX65585 JOT65578:JOT65585 JYP65578:JYP65585 KIL65578:KIL65585 KSH65578:KSH65585 LCD65578:LCD65585 LLZ65578:LLZ65585 LVV65578:LVV65585 MFR65578:MFR65585 MPN65578:MPN65585 MZJ65578:MZJ65585 NJF65578:NJF65585 NTB65578:NTB65585 OCX65578:OCX65585 OMT65578:OMT65585 OWP65578:OWP65585 PGL65578:PGL65585 PQH65578:PQH65585 QAD65578:QAD65585 QJZ65578:QJZ65585 QTV65578:QTV65585 RDR65578:RDR65585 RNN65578:RNN65585 RXJ65578:RXJ65585 SHF65578:SHF65585 SRB65578:SRB65585 TAX65578:TAX65585 TKT65578:TKT65585 TUP65578:TUP65585 UEL65578:UEL65585 UOH65578:UOH65585 UYD65578:UYD65585 VHZ65578:VHZ65585 VRV65578:VRV65585 WBR65578:WBR65585 WLN65578:WLN65585 WVJ65578:WVJ65585 A131114:A131121 IX131114:IX131121 ST131114:ST131121 ACP131114:ACP131121 AML131114:AML131121 AWH131114:AWH131121 BGD131114:BGD131121 BPZ131114:BPZ131121 BZV131114:BZV131121 CJR131114:CJR131121 CTN131114:CTN131121 DDJ131114:DDJ131121 DNF131114:DNF131121 DXB131114:DXB131121 EGX131114:EGX131121 EQT131114:EQT131121 FAP131114:FAP131121 FKL131114:FKL131121 FUH131114:FUH131121 GED131114:GED131121 GNZ131114:GNZ131121 GXV131114:GXV131121 HHR131114:HHR131121 HRN131114:HRN131121 IBJ131114:IBJ131121 ILF131114:ILF131121 IVB131114:IVB131121 JEX131114:JEX131121 JOT131114:JOT131121 JYP131114:JYP131121 KIL131114:KIL131121 KSH131114:KSH131121 LCD131114:LCD131121 LLZ131114:LLZ131121 LVV131114:LVV131121 MFR131114:MFR131121 MPN131114:MPN131121 MZJ131114:MZJ131121 NJF131114:NJF131121 NTB131114:NTB131121 OCX131114:OCX131121 OMT131114:OMT131121 OWP131114:OWP131121 PGL131114:PGL131121 PQH131114:PQH131121 QAD131114:QAD131121 QJZ131114:QJZ131121 QTV131114:QTV131121 RDR131114:RDR131121 RNN131114:RNN131121 RXJ131114:RXJ131121 SHF131114:SHF131121 SRB131114:SRB131121 TAX131114:TAX131121 TKT131114:TKT131121 TUP131114:TUP131121 UEL131114:UEL131121 UOH131114:UOH131121 UYD131114:UYD131121 VHZ131114:VHZ131121 VRV131114:VRV131121 WBR131114:WBR131121 WLN131114:WLN131121 WVJ131114:WVJ131121 A196650:A196657 IX196650:IX196657 ST196650:ST196657 ACP196650:ACP196657 AML196650:AML196657 AWH196650:AWH196657 BGD196650:BGD196657 BPZ196650:BPZ196657 BZV196650:BZV196657 CJR196650:CJR196657 CTN196650:CTN196657 DDJ196650:DDJ196657 DNF196650:DNF196657 DXB196650:DXB196657 EGX196650:EGX196657 EQT196650:EQT196657 FAP196650:FAP196657 FKL196650:FKL196657 FUH196650:FUH196657 GED196650:GED196657 GNZ196650:GNZ196657 GXV196650:GXV196657 HHR196650:HHR196657 HRN196650:HRN196657 IBJ196650:IBJ196657 ILF196650:ILF196657 IVB196650:IVB196657 JEX196650:JEX196657 JOT196650:JOT196657 JYP196650:JYP196657 KIL196650:KIL196657 KSH196650:KSH196657 LCD196650:LCD196657 LLZ196650:LLZ196657 LVV196650:LVV196657 MFR196650:MFR196657 MPN196650:MPN196657 MZJ196650:MZJ196657 NJF196650:NJF196657 NTB196650:NTB196657 OCX196650:OCX196657 OMT196650:OMT196657 OWP196650:OWP196657 PGL196650:PGL196657 PQH196650:PQH196657 QAD196650:QAD196657 QJZ196650:QJZ196657 QTV196650:QTV196657 RDR196650:RDR196657 RNN196650:RNN196657 RXJ196650:RXJ196657 SHF196650:SHF196657 SRB196650:SRB196657 TAX196650:TAX196657 TKT196650:TKT196657 TUP196650:TUP196657 UEL196650:UEL196657 UOH196650:UOH196657 UYD196650:UYD196657 VHZ196650:VHZ196657 VRV196650:VRV196657 WBR196650:WBR196657 WLN196650:WLN196657 WVJ196650:WVJ196657 A262186:A262193 IX262186:IX262193 ST262186:ST262193 ACP262186:ACP262193 AML262186:AML262193 AWH262186:AWH262193 BGD262186:BGD262193 BPZ262186:BPZ262193 BZV262186:BZV262193 CJR262186:CJR262193 CTN262186:CTN262193 DDJ262186:DDJ262193 DNF262186:DNF262193 DXB262186:DXB262193 EGX262186:EGX262193 EQT262186:EQT262193 FAP262186:FAP262193 FKL262186:FKL262193 FUH262186:FUH262193 GED262186:GED262193 GNZ262186:GNZ262193 GXV262186:GXV262193 HHR262186:HHR262193 HRN262186:HRN262193 IBJ262186:IBJ262193 ILF262186:ILF262193 IVB262186:IVB262193 JEX262186:JEX262193 JOT262186:JOT262193 JYP262186:JYP262193 KIL262186:KIL262193 KSH262186:KSH262193 LCD262186:LCD262193 LLZ262186:LLZ262193 LVV262186:LVV262193 MFR262186:MFR262193 MPN262186:MPN262193 MZJ262186:MZJ262193 NJF262186:NJF262193 NTB262186:NTB262193 OCX262186:OCX262193 OMT262186:OMT262193 OWP262186:OWP262193 PGL262186:PGL262193 PQH262186:PQH262193 QAD262186:QAD262193 QJZ262186:QJZ262193 QTV262186:QTV262193 RDR262186:RDR262193 RNN262186:RNN262193 RXJ262186:RXJ262193 SHF262186:SHF262193 SRB262186:SRB262193 TAX262186:TAX262193 TKT262186:TKT262193 TUP262186:TUP262193 UEL262186:UEL262193 UOH262186:UOH262193 UYD262186:UYD262193 VHZ262186:VHZ262193 VRV262186:VRV262193 WBR262186:WBR262193 WLN262186:WLN262193 WVJ262186:WVJ262193 A327722:A327729 IX327722:IX327729 ST327722:ST327729 ACP327722:ACP327729 AML327722:AML327729 AWH327722:AWH327729 BGD327722:BGD327729 BPZ327722:BPZ327729 BZV327722:BZV327729 CJR327722:CJR327729 CTN327722:CTN327729 DDJ327722:DDJ327729 DNF327722:DNF327729 DXB327722:DXB327729 EGX327722:EGX327729 EQT327722:EQT327729 FAP327722:FAP327729 FKL327722:FKL327729 FUH327722:FUH327729 GED327722:GED327729 GNZ327722:GNZ327729 GXV327722:GXV327729 HHR327722:HHR327729 HRN327722:HRN327729 IBJ327722:IBJ327729 ILF327722:ILF327729 IVB327722:IVB327729 JEX327722:JEX327729 JOT327722:JOT327729 JYP327722:JYP327729 KIL327722:KIL327729 KSH327722:KSH327729 LCD327722:LCD327729 LLZ327722:LLZ327729 LVV327722:LVV327729 MFR327722:MFR327729 MPN327722:MPN327729 MZJ327722:MZJ327729 NJF327722:NJF327729 NTB327722:NTB327729 OCX327722:OCX327729 OMT327722:OMT327729 OWP327722:OWP327729 PGL327722:PGL327729 PQH327722:PQH327729 QAD327722:QAD327729 QJZ327722:QJZ327729 QTV327722:QTV327729 RDR327722:RDR327729 RNN327722:RNN327729 RXJ327722:RXJ327729 SHF327722:SHF327729 SRB327722:SRB327729 TAX327722:TAX327729 TKT327722:TKT327729 TUP327722:TUP327729 UEL327722:UEL327729 UOH327722:UOH327729 UYD327722:UYD327729 VHZ327722:VHZ327729 VRV327722:VRV327729 WBR327722:WBR327729 WLN327722:WLN327729 WVJ327722:WVJ327729 A393258:A393265 IX393258:IX393265 ST393258:ST393265 ACP393258:ACP393265 AML393258:AML393265 AWH393258:AWH393265 BGD393258:BGD393265 BPZ393258:BPZ393265 BZV393258:BZV393265 CJR393258:CJR393265 CTN393258:CTN393265 DDJ393258:DDJ393265 DNF393258:DNF393265 DXB393258:DXB393265 EGX393258:EGX393265 EQT393258:EQT393265 FAP393258:FAP393265 FKL393258:FKL393265 FUH393258:FUH393265 GED393258:GED393265 GNZ393258:GNZ393265 GXV393258:GXV393265 HHR393258:HHR393265 HRN393258:HRN393265 IBJ393258:IBJ393265 ILF393258:ILF393265 IVB393258:IVB393265 JEX393258:JEX393265 JOT393258:JOT393265 JYP393258:JYP393265 KIL393258:KIL393265 KSH393258:KSH393265 LCD393258:LCD393265 LLZ393258:LLZ393265 LVV393258:LVV393265 MFR393258:MFR393265 MPN393258:MPN393265 MZJ393258:MZJ393265 NJF393258:NJF393265 NTB393258:NTB393265 OCX393258:OCX393265 OMT393258:OMT393265 OWP393258:OWP393265 PGL393258:PGL393265 PQH393258:PQH393265 QAD393258:QAD393265 QJZ393258:QJZ393265 QTV393258:QTV393265 RDR393258:RDR393265 RNN393258:RNN393265 RXJ393258:RXJ393265 SHF393258:SHF393265 SRB393258:SRB393265 TAX393258:TAX393265 TKT393258:TKT393265 TUP393258:TUP393265 UEL393258:UEL393265 UOH393258:UOH393265 UYD393258:UYD393265 VHZ393258:VHZ393265 VRV393258:VRV393265 WBR393258:WBR393265 WLN393258:WLN393265 WVJ393258:WVJ393265 A458794:A458801 IX458794:IX458801 ST458794:ST458801 ACP458794:ACP458801 AML458794:AML458801 AWH458794:AWH458801 BGD458794:BGD458801 BPZ458794:BPZ458801 BZV458794:BZV458801 CJR458794:CJR458801 CTN458794:CTN458801 DDJ458794:DDJ458801 DNF458794:DNF458801 DXB458794:DXB458801 EGX458794:EGX458801 EQT458794:EQT458801 FAP458794:FAP458801 FKL458794:FKL458801 FUH458794:FUH458801 GED458794:GED458801 GNZ458794:GNZ458801 GXV458794:GXV458801 HHR458794:HHR458801 HRN458794:HRN458801 IBJ458794:IBJ458801 ILF458794:ILF458801 IVB458794:IVB458801 JEX458794:JEX458801 JOT458794:JOT458801 JYP458794:JYP458801 KIL458794:KIL458801 KSH458794:KSH458801 LCD458794:LCD458801 LLZ458794:LLZ458801 LVV458794:LVV458801 MFR458794:MFR458801 MPN458794:MPN458801 MZJ458794:MZJ458801 NJF458794:NJF458801 NTB458794:NTB458801 OCX458794:OCX458801 OMT458794:OMT458801 OWP458794:OWP458801 PGL458794:PGL458801 PQH458794:PQH458801 QAD458794:QAD458801 QJZ458794:QJZ458801 QTV458794:QTV458801 RDR458794:RDR458801 RNN458794:RNN458801 RXJ458794:RXJ458801 SHF458794:SHF458801 SRB458794:SRB458801 TAX458794:TAX458801 TKT458794:TKT458801 TUP458794:TUP458801 UEL458794:UEL458801 UOH458794:UOH458801 UYD458794:UYD458801 VHZ458794:VHZ458801 VRV458794:VRV458801 WBR458794:WBR458801 WLN458794:WLN458801 WVJ458794:WVJ458801 A524330:A524337 IX524330:IX524337 ST524330:ST524337 ACP524330:ACP524337 AML524330:AML524337 AWH524330:AWH524337 BGD524330:BGD524337 BPZ524330:BPZ524337 BZV524330:BZV524337 CJR524330:CJR524337 CTN524330:CTN524337 DDJ524330:DDJ524337 DNF524330:DNF524337 DXB524330:DXB524337 EGX524330:EGX524337 EQT524330:EQT524337 FAP524330:FAP524337 FKL524330:FKL524337 FUH524330:FUH524337 GED524330:GED524337 GNZ524330:GNZ524337 GXV524330:GXV524337 HHR524330:HHR524337 HRN524330:HRN524337 IBJ524330:IBJ524337 ILF524330:ILF524337 IVB524330:IVB524337 JEX524330:JEX524337 JOT524330:JOT524337 JYP524330:JYP524337 KIL524330:KIL524337 KSH524330:KSH524337 LCD524330:LCD524337 LLZ524330:LLZ524337 LVV524330:LVV524337 MFR524330:MFR524337 MPN524330:MPN524337 MZJ524330:MZJ524337 NJF524330:NJF524337 NTB524330:NTB524337 OCX524330:OCX524337 OMT524330:OMT524337 OWP524330:OWP524337 PGL524330:PGL524337 PQH524330:PQH524337 QAD524330:QAD524337 QJZ524330:QJZ524337 QTV524330:QTV524337 RDR524330:RDR524337 RNN524330:RNN524337 RXJ524330:RXJ524337 SHF524330:SHF524337 SRB524330:SRB524337 TAX524330:TAX524337 TKT524330:TKT524337 TUP524330:TUP524337 UEL524330:UEL524337 UOH524330:UOH524337 UYD524330:UYD524337 VHZ524330:VHZ524337 VRV524330:VRV524337 WBR524330:WBR524337 WLN524330:WLN524337 WVJ524330:WVJ524337 A589866:A589873 IX589866:IX589873 ST589866:ST589873 ACP589866:ACP589873 AML589866:AML589873 AWH589866:AWH589873 BGD589866:BGD589873 BPZ589866:BPZ589873 BZV589866:BZV589873 CJR589866:CJR589873 CTN589866:CTN589873 DDJ589866:DDJ589873 DNF589866:DNF589873 DXB589866:DXB589873 EGX589866:EGX589873 EQT589866:EQT589873 FAP589866:FAP589873 FKL589866:FKL589873 FUH589866:FUH589873 GED589866:GED589873 GNZ589866:GNZ589873 GXV589866:GXV589873 HHR589866:HHR589873 HRN589866:HRN589873 IBJ589866:IBJ589873 ILF589866:ILF589873 IVB589866:IVB589873 JEX589866:JEX589873 JOT589866:JOT589873 JYP589866:JYP589873 KIL589866:KIL589873 KSH589866:KSH589873 LCD589866:LCD589873 LLZ589866:LLZ589873 LVV589866:LVV589873 MFR589866:MFR589873 MPN589866:MPN589873 MZJ589866:MZJ589873 NJF589866:NJF589873 NTB589866:NTB589873 OCX589866:OCX589873 OMT589866:OMT589873 OWP589866:OWP589873 PGL589866:PGL589873 PQH589866:PQH589873 QAD589866:QAD589873 QJZ589866:QJZ589873 QTV589866:QTV589873 RDR589866:RDR589873 RNN589866:RNN589873 RXJ589866:RXJ589873 SHF589866:SHF589873 SRB589866:SRB589873 TAX589866:TAX589873 TKT589866:TKT589873 TUP589866:TUP589873 UEL589866:UEL589873 UOH589866:UOH589873 UYD589866:UYD589873 VHZ589866:VHZ589873 VRV589866:VRV589873 WBR589866:WBR589873 WLN589866:WLN589873 WVJ589866:WVJ589873 A655402:A655409 IX655402:IX655409 ST655402:ST655409 ACP655402:ACP655409 AML655402:AML655409 AWH655402:AWH655409 BGD655402:BGD655409 BPZ655402:BPZ655409 BZV655402:BZV655409 CJR655402:CJR655409 CTN655402:CTN655409 DDJ655402:DDJ655409 DNF655402:DNF655409 DXB655402:DXB655409 EGX655402:EGX655409 EQT655402:EQT655409 FAP655402:FAP655409 FKL655402:FKL655409 FUH655402:FUH655409 GED655402:GED655409 GNZ655402:GNZ655409 GXV655402:GXV655409 HHR655402:HHR655409 HRN655402:HRN655409 IBJ655402:IBJ655409 ILF655402:ILF655409 IVB655402:IVB655409 JEX655402:JEX655409 JOT655402:JOT655409 JYP655402:JYP655409 KIL655402:KIL655409 KSH655402:KSH655409 LCD655402:LCD655409 LLZ655402:LLZ655409 LVV655402:LVV655409 MFR655402:MFR655409 MPN655402:MPN655409 MZJ655402:MZJ655409 NJF655402:NJF655409 NTB655402:NTB655409 OCX655402:OCX655409 OMT655402:OMT655409 OWP655402:OWP655409 PGL655402:PGL655409 PQH655402:PQH655409 QAD655402:QAD655409 QJZ655402:QJZ655409 QTV655402:QTV655409 RDR655402:RDR655409 RNN655402:RNN655409 RXJ655402:RXJ655409 SHF655402:SHF655409 SRB655402:SRB655409 TAX655402:TAX655409 TKT655402:TKT655409 TUP655402:TUP655409 UEL655402:UEL655409 UOH655402:UOH655409 UYD655402:UYD655409 VHZ655402:VHZ655409 VRV655402:VRV655409 WBR655402:WBR655409 WLN655402:WLN655409 WVJ655402:WVJ655409 A720938:A720945 IX720938:IX720945 ST720938:ST720945 ACP720938:ACP720945 AML720938:AML720945 AWH720938:AWH720945 BGD720938:BGD720945 BPZ720938:BPZ720945 BZV720938:BZV720945 CJR720938:CJR720945 CTN720938:CTN720945 DDJ720938:DDJ720945 DNF720938:DNF720945 DXB720938:DXB720945 EGX720938:EGX720945 EQT720938:EQT720945 FAP720938:FAP720945 FKL720938:FKL720945 FUH720938:FUH720945 GED720938:GED720945 GNZ720938:GNZ720945 GXV720938:GXV720945 HHR720938:HHR720945 HRN720938:HRN720945 IBJ720938:IBJ720945 ILF720938:ILF720945 IVB720938:IVB720945 JEX720938:JEX720945 JOT720938:JOT720945 JYP720938:JYP720945 KIL720938:KIL720945 KSH720938:KSH720945 LCD720938:LCD720945 LLZ720938:LLZ720945 LVV720938:LVV720945 MFR720938:MFR720945 MPN720938:MPN720945 MZJ720938:MZJ720945 NJF720938:NJF720945 NTB720938:NTB720945 OCX720938:OCX720945 OMT720938:OMT720945 OWP720938:OWP720945 PGL720938:PGL720945 PQH720938:PQH720945 QAD720938:QAD720945 QJZ720938:QJZ720945 QTV720938:QTV720945 RDR720938:RDR720945 RNN720938:RNN720945 RXJ720938:RXJ720945 SHF720938:SHF720945 SRB720938:SRB720945 TAX720938:TAX720945 TKT720938:TKT720945 TUP720938:TUP720945 UEL720938:UEL720945 UOH720938:UOH720945 UYD720938:UYD720945 VHZ720938:VHZ720945 VRV720938:VRV720945 WBR720938:WBR720945 WLN720938:WLN720945 WVJ720938:WVJ720945 A786474:A786481 IX786474:IX786481 ST786474:ST786481 ACP786474:ACP786481 AML786474:AML786481 AWH786474:AWH786481 BGD786474:BGD786481 BPZ786474:BPZ786481 BZV786474:BZV786481 CJR786474:CJR786481 CTN786474:CTN786481 DDJ786474:DDJ786481 DNF786474:DNF786481 DXB786474:DXB786481 EGX786474:EGX786481 EQT786474:EQT786481 FAP786474:FAP786481 FKL786474:FKL786481 FUH786474:FUH786481 GED786474:GED786481 GNZ786474:GNZ786481 GXV786474:GXV786481 HHR786474:HHR786481 HRN786474:HRN786481 IBJ786474:IBJ786481 ILF786474:ILF786481 IVB786474:IVB786481 JEX786474:JEX786481 JOT786474:JOT786481 JYP786474:JYP786481 KIL786474:KIL786481 KSH786474:KSH786481 LCD786474:LCD786481 LLZ786474:LLZ786481 LVV786474:LVV786481 MFR786474:MFR786481 MPN786474:MPN786481 MZJ786474:MZJ786481 NJF786474:NJF786481 NTB786474:NTB786481 OCX786474:OCX786481 OMT786474:OMT786481 OWP786474:OWP786481 PGL786474:PGL786481 PQH786474:PQH786481 QAD786474:QAD786481 QJZ786474:QJZ786481 QTV786474:QTV786481 RDR786474:RDR786481 RNN786474:RNN786481 RXJ786474:RXJ786481 SHF786474:SHF786481 SRB786474:SRB786481 TAX786474:TAX786481 TKT786474:TKT786481 TUP786474:TUP786481 UEL786474:UEL786481 UOH786474:UOH786481 UYD786474:UYD786481 VHZ786474:VHZ786481 VRV786474:VRV786481 WBR786474:WBR786481 WLN786474:WLN786481 WVJ786474:WVJ786481 A852010:A852017 IX852010:IX852017 ST852010:ST852017 ACP852010:ACP852017 AML852010:AML852017 AWH852010:AWH852017 BGD852010:BGD852017 BPZ852010:BPZ852017 BZV852010:BZV852017 CJR852010:CJR852017 CTN852010:CTN852017 DDJ852010:DDJ852017 DNF852010:DNF852017 DXB852010:DXB852017 EGX852010:EGX852017 EQT852010:EQT852017 FAP852010:FAP852017 FKL852010:FKL852017 FUH852010:FUH852017 GED852010:GED852017 GNZ852010:GNZ852017 GXV852010:GXV852017 HHR852010:HHR852017 HRN852010:HRN852017 IBJ852010:IBJ852017 ILF852010:ILF852017 IVB852010:IVB852017 JEX852010:JEX852017 JOT852010:JOT852017 JYP852010:JYP852017 KIL852010:KIL852017 KSH852010:KSH852017 LCD852010:LCD852017 LLZ852010:LLZ852017 LVV852010:LVV852017 MFR852010:MFR852017 MPN852010:MPN852017 MZJ852010:MZJ852017 NJF852010:NJF852017 NTB852010:NTB852017 OCX852010:OCX852017 OMT852010:OMT852017 OWP852010:OWP852017 PGL852010:PGL852017 PQH852010:PQH852017 QAD852010:QAD852017 QJZ852010:QJZ852017 QTV852010:QTV852017 RDR852010:RDR852017 RNN852010:RNN852017 RXJ852010:RXJ852017 SHF852010:SHF852017 SRB852010:SRB852017 TAX852010:TAX852017 TKT852010:TKT852017 TUP852010:TUP852017 UEL852010:UEL852017 UOH852010:UOH852017 UYD852010:UYD852017 VHZ852010:VHZ852017 VRV852010:VRV852017 WBR852010:WBR852017 WLN852010:WLN852017 WVJ852010:WVJ852017 A917546:A917553 IX917546:IX917553 ST917546:ST917553 ACP917546:ACP917553 AML917546:AML917553 AWH917546:AWH917553 BGD917546:BGD917553 BPZ917546:BPZ917553 BZV917546:BZV917553 CJR917546:CJR917553 CTN917546:CTN917553 DDJ917546:DDJ917553 DNF917546:DNF917553 DXB917546:DXB917553 EGX917546:EGX917553 EQT917546:EQT917553 FAP917546:FAP917553 FKL917546:FKL917553 FUH917546:FUH917553 GED917546:GED917553 GNZ917546:GNZ917553 GXV917546:GXV917553 HHR917546:HHR917553 HRN917546:HRN917553 IBJ917546:IBJ917553 ILF917546:ILF917553 IVB917546:IVB917553 JEX917546:JEX917553 JOT917546:JOT917553 JYP917546:JYP917553 KIL917546:KIL917553 KSH917546:KSH917553 LCD917546:LCD917553 LLZ917546:LLZ917553 LVV917546:LVV917553 MFR917546:MFR917553 MPN917546:MPN917553 MZJ917546:MZJ917553 NJF917546:NJF917553 NTB917546:NTB917553 OCX917546:OCX917553 OMT917546:OMT917553 OWP917546:OWP917553 PGL917546:PGL917553 PQH917546:PQH917553 QAD917546:QAD917553 QJZ917546:QJZ917553 QTV917546:QTV917553 RDR917546:RDR917553 RNN917546:RNN917553 RXJ917546:RXJ917553 SHF917546:SHF917553 SRB917546:SRB917553 TAX917546:TAX917553 TKT917546:TKT917553 TUP917546:TUP917553 UEL917546:UEL917553 UOH917546:UOH917553 UYD917546:UYD917553 VHZ917546:VHZ917553 VRV917546:VRV917553 WBR917546:WBR917553 WLN917546:WLN917553 WVJ917546:WVJ917553 A983082:A983089 IX983082:IX983089 ST983082:ST983089 ACP983082:ACP983089 AML983082:AML983089 AWH983082:AWH983089 BGD983082:BGD983089 BPZ983082:BPZ983089 BZV983082:BZV983089 CJR983082:CJR983089 CTN983082:CTN983089 DDJ983082:DDJ983089 DNF983082:DNF983089 DXB983082:DXB983089 EGX983082:EGX983089 EQT983082:EQT983089 FAP983082:FAP983089 FKL983082:FKL983089 FUH983082:FUH983089 GED983082:GED983089 GNZ983082:GNZ983089 GXV983082:GXV983089 HHR983082:HHR983089 HRN983082:HRN983089 IBJ983082:IBJ983089 ILF983082:ILF983089 IVB983082:IVB983089 JEX983082:JEX983089 JOT983082:JOT983089 JYP983082:JYP983089 KIL983082:KIL983089 KSH983082:KSH983089 LCD983082:LCD983089 LLZ983082:LLZ983089 LVV983082:LVV983089 MFR983082:MFR983089 MPN983082:MPN983089 MZJ983082:MZJ983089 NJF983082:NJF983089 NTB983082:NTB983089 OCX983082:OCX983089 OMT983082:OMT983089 OWP983082:OWP983089 PGL983082:PGL983089 PQH983082:PQH983089 QAD983082:QAD983089 QJZ983082:QJZ983089 QTV983082:QTV983089 RDR983082:RDR983089 RNN983082:RNN983089 RXJ983082:RXJ983089 SHF983082:SHF983089 SRB983082:SRB983089 TAX983082:TAX983089 TKT983082:TKT983089 TUP983082:TUP983089 UEL983082:UEL983089 UOH983082:UOH983089 UYD983082:UYD983089 VHZ983082:VHZ983089 VRV983082:VRV983089 WBR983082:WBR983089 WLN983082:WLN983089 A38" xr:uid="{139D2C2A-988D-42A6-8CFD-9C8580266D04}">
      <formula1>Comportamenti</formula1>
    </dataValidation>
    <dataValidation type="list" allowBlank="1" showInputMessage="1" showErrorMessage="1" sqref="WVK983082:WVK983089 IY38:IY46 SU38:SU46 ACQ38:ACQ46 AMM38:AMM46 AWI38:AWI46 BGE38:BGE46 BQA38:BQA46 BZW38:BZW46 CJS38:CJS46 CTO38:CTO46 DDK38:DDK46 DNG38:DNG46 DXC38:DXC46 EGY38:EGY46 EQU38:EQU46 FAQ38:FAQ46 FKM38:FKM46 FUI38:FUI46 GEE38:GEE46 GOA38:GOA46 GXW38:GXW46 HHS38:HHS46 HRO38:HRO46 IBK38:IBK46 ILG38:ILG46 IVC38:IVC46 JEY38:JEY46 JOU38:JOU46 JYQ38:JYQ46 KIM38:KIM46 KSI38:KSI46 LCE38:LCE46 LMA38:LMA46 LVW38:LVW46 MFS38:MFS46 MPO38:MPO46 MZK38:MZK46 NJG38:NJG46 NTC38:NTC46 OCY38:OCY46 OMU38:OMU46 OWQ38:OWQ46 PGM38:PGM46 PQI38:PQI46 QAE38:QAE46 QKA38:QKA46 QTW38:QTW46 RDS38:RDS46 RNO38:RNO46 RXK38:RXK46 SHG38:SHG46 SRC38:SRC46 TAY38:TAY46 TKU38:TKU46 TUQ38:TUQ46 UEM38:UEM46 UOI38:UOI46 UYE38:UYE46 VIA38:VIA46 VRW38:VRW46 WBS38:WBS46 WLO38:WLO46 WVK38:WVK46 B65578:B65585 IY65578:IY65585 SU65578:SU65585 ACQ65578:ACQ65585 AMM65578:AMM65585 AWI65578:AWI65585 BGE65578:BGE65585 BQA65578:BQA65585 BZW65578:BZW65585 CJS65578:CJS65585 CTO65578:CTO65585 DDK65578:DDK65585 DNG65578:DNG65585 DXC65578:DXC65585 EGY65578:EGY65585 EQU65578:EQU65585 FAQ65578:FAQ65585 FKM65578:FKM65585 FUI65578:FUI65585 GEE65578:GEE65585 GOA65578:GOA65585 GXW65578:GXW65585 HHS65578:HHS65585 HRO65578:HRO65585 IBK65578:IBK65585 ILG65578:ILG65585 IVC65578:IVC65585 JEY65578:JEY65585 JOU65578:JOU65585 JYQ65578:JYQ65585 KIM65578:KIM65585 KSI65578:KSI65585 LCE65578:LCE65585 LMA65578:LMA65585 LVW65578:LVW65585 MFS65578:MFS65585 MPO65578:MPO65585 MZK65578:MZK65585 NJG65578:NJG65585 NTC65578:NTC65585 OCY65578:OCY65585 OMU65578:OMU65585 OWQ65578:OWQ65585 PGM65578:PGM65585 PQI65578:PQI65585 QAE65578:QAE65585 QKA65578:QKA65585 QTW65578:QTW65585 RDS65578:RDS65585 RNO65578:RNO65585 RXK65578:RXK65585 SHG65578:SHG65585 SRC65578:SRC65585 TAY65578:TAY65585 TKU65578:TKU65585 TUQ65578:TUQ65585 UEM65578:UEM65585 UOI65578:UOI65585 UYE65578:UYE65585 VIA65578:VIA65585 VRW65578:VRW65585 WBS65578:WBS65585 WLO65578:WLO65585 WVK65578:WVK65585 B131114:B131121 IY131114:IY131121 SU131114:SU131121 ACQ131114:ACQ131121 AMM131114:AMM131121 AWI131114:AWI131121 BGE131114:BGE131121 BQA131114:BQA131121 BZW131114:BZW131121 CJS131114:CJS131121 CTO131114:CTO131121 DDK131114:DDK131121 DNG131114:DNG131121 DXC131114:DXC131121 EGY131114:EGY131121 EQU131114:EQU131121 FAQ131114:FAQ131121 FKM131114:FKM131121 FUI131114:FUI131121 GEE131114:GEE131121 GOA131114:GOA131121 GXW131114:GXW131121 HHS131114:HHS131121 HRO131114:HRO131121 IBK131114:IBK131121 ILG131114:ILG131121 IVC131114:IVC131121 JEY131114:JEY131121 JOU131114:JOU131121 JYQ131114:JYQ131121 KIM131114:KIM131121 KSI131114:KSI131121 LCE131114:LCE131121 LMA131114:LMA131121 LVW131114:LVW131121 MFS131114:MFS131121 MPO131114:MPO131121 MZK131114:MZK131121 NJG131114:NJG131121 NTC131114:NTC131121 OCY131114:OCY131121 OMU131114:OMU131121 OWQ131114:OWQ131121 PGM131114:PGM131121 PQI131114:PQI131121 QAE131114:QAE131121 QKA131114:QKA131121 QTW131114:QTW131121 RDS131114:RDS131121 RNO131114:RNO131121 RXK131114:RXK131121 SHG131114:SHG131121 SRC131114:SRC131121 TAY131114:TAY131121 TKU131114:TKU131121 TUQ131114:TUQ131121 UEM131114:UEM131121 UOI131114:UOI131121 UYE131114:UYE131121 VIA131114:VIA131121 VRW131114:VRW131121 WBS131114:WBS131121 WLO131114:WLO131121 WVK131114:WVK131121 B196650:B196657 IY196650:IY196657 SU196650:SU196657 ACQ196650:ACQ196657 AMM196650:AMM196657 AWI196650:AWI196657 BGE196650:BGE196657 BQA196650:BQA196657 BZW196650:BZW196657 CJS196650:CJS196657 CTO196650:CTO196657 DDK196650:DDK196657 DNG196650:DNG196657 DXC196650:DXC196657 EGY196650:EGY196657 EQU196650:EQU196657 FAQ196650:FAQ196657 FKM196650:FKM196657 FUI196650:FUI196657 GEE196650:GEE196657 GOA196650:GOA196657 GXW196650:GXW196657 HHS196650:HHS196657 HRO196650:HRO196657 IBK196650:IBK196657 ILG196650:ILG196657 IVC196650:IVC196657 JEY196650:JEY196657 JOU196650:JOU196657 JYQ196650:JYQ196657 KIM196650:KIM196657 KSI196650:KSI196657 LCE196650:LCE196657 LMA196650:LMA196657 LVW196650:LVW196657 MFS196650:MFS196657 MPO196650:MPO196657 MZK196650:MZK196657 NJG196650:NJG196657 NTC196650:NTC196657 OCY196650:OCY196657 OMU196650:OMU196657 OWQ196650:OWQ196657 PGM196650:PGM196657 PQI196650:PQI196657 QAE196650:QAE196657 QKA196650:QKA196657 QTW196650:QTW196657 RDS196650:RDS196657 RNO196650:RNO196657 RXK196650:RXK196657 SHG196650:SHG196657 SRC196650:SRC196657 TAY196650:TAY196657 TKU196650:TKU196657 TUQ196650:TUQ196657 UEM196650:UEM196657 UOI196650:UOI196657 UYE196650:UYE196657 VIA196650:VIA196657 VRW196650:VRW196657 WBS196650:WBS196657 WLO196650:WLO196657 WVK196650:WVK196657 B262186:B262193 IY262186:IY262193 SU262186:SU262193 ACQ262186:ACQ262193 AMM262186:AMM262193 AWI262186:AWI262193 BGE262186:BGE262193 BQA262186:BQA262193 BZW262186:BZW262193 CJS262186:CJS262193 CTO262186:CTO262193 DDK262186:DDK262193 DNG262186:DNG262193 DXC262186:DXC262193 EGY262186:EGY262193 EQU262186:EQU262193 FAQ262186:FAQ262193 FKM262186:FKM262193 FUI262186:FUI262193 GEE262186:GEE262193 GOA262186:GOA262193 GXW262186:GXW262193 HHS262186:HHS262193 HRO262186:HRO262193 IBK262186:IBK262193 ILG262186:ILG262193 IVC262186:IVC262193 JEY262186:JEY262193 JOU262186:JOU262193 JYQ262186:JYQ262193 KIM262186:KIM262193 KSI262186:KSI262193 LCE262186:LCE262193 LMA262186:LMA262193 LVW262186:LVW262193 MFS262186:MFS262193 MPO262186:MPO262193 MZK262186:MZK262193 NJG262186:NJG262193 NTC262186:NTC262193 OCY262186:OCY262193 OMU262186:OMU262193 OWQ262186:OWQ262193 PGM262186:PGM262193 PQI262186:PQI262193 QAE262186:QAE262193 QKA262186:QKA262193 QTW262186:QTW262193 RDS262186:RDS262193 RNO262186:RNO262193 RXK262186:RXK262193 SHG262186:SHG262193 SRC262186:SRC262193 TAY262186:TAY262193 TKU262186:TKU262193 TUQ262186:TUQ262193 UEM262186:UEM262193 UOI262186:UOI262193 UYE262186:UYE262193 VIA262186:VIA262193 VRW262186:VRW262193 WBS262186:WBS262193 WLO262186:WLO262193 WVK262186:WVK262193 B327722:B327729 IY327722:IY327729 SU327722:SU327729 ACQ327722:ACQ327729 AMM327722:AMM327729 AWI327722:AWI327729 BGE327722:BGE327729 BQA327722:BQA327729 BZW327722:BZW327729 CJS327722:CJS327729 CTO327722:CTO327729 DDK327722:DDK327729 DNG327722:DNG327729 DXC327722:DXC327729 EGY327722:EGY327729 EQU327722:EQU327729 FAQ327722:FAQ327729 FKM327722:FKM327729 FUI327722:FUI327729 GEE327722:GEE327729 GOA327722:GOA327729 GXW327722:GXW327729 HHS327722:HHS327729 HRO327722:HRO327729 IBK327722:IBK327729 ILG327722:ILG327729 IVC327722:IVC327729 JEY327722:JEY327729 JOU327722:JOU327729 JYQ327722:JYQ327729 KIM327722:KIM327729 KSI327722:KSI327729 LCE327722:LCE327729 LMA327722:LMA327729 LVW327722:LVW327729 MFS327722:MFS327729 MPO327722:MPO327729 MZK327722:MZK327729 NJG327722:NJG327729 NTC327722:NTC327729 OCY327722:OCY327729 OMU327722:OMU327729 OWQ327722:OWQ327729 PGM327722:PGM327729 PQI327722:PQI327729 QAE327722:QAE327729 QKA327722:QKA327729 QTW327722:QTW327729 RDS327722:RDS327729 RNO327722:RNO327729 RXK327722:RXK327729 SHG327722:SHG327729 SRC327722:SRC327729 TAY327722:TAY327729 TKU327722:TKU327729 TUQ327722:TUQ327729 UEM327722:UEM327729 UOI327722:UOI327729 UYE327722:UYE327729 VIA327722:VIA327729 VRW327722:VRW327729 WBS327722:WBS327729 WLO327722:WLO327729 WVK327722:WVK327729 B393258:B393265 IY393258:IY393265 SU393258:SU393265 ACQ393258:ACQ393265 AMM393258:AMM393265 AWI393258:AWI393265 BGE393258:BGE393265 BQA393258:BQA393265 BZW393258:BZW393265 CJS393258:CJS393265 CTO393258:CTO393265 DDK393258:DDK393265 DNG393258:DNG393265 DXC393258:DXC393265 EGY393258:EGY393265 EQU393258:EQU393265 FAQ393258:FAQ393265 FKM393258:FKM393265 FUI393258:FUI393265 GEE393258:GEE393265 GOA393258:GOA393265 GXW393258:GXW393265 HHS393258:HHS393265 HRO393258:HRO393265 IBK393258:IBK393265 ILG393258:ILG393265 IVC393258:IVC393265 JEY393258:JEY393265 JOU393258:JOU393265 JYQ393258:JYQ393265 KIM393258:KIM393265 KSI393258:KSI393265 LCE393258:LCE393265 LMA393258:LMA393265 LVW393258:LVW393265 MFS393258:MFS393265 MPO393258:MPO393265 MZK393258:MZK393265 NJG393258:NJG393265 NTC393258:NTC393265 OCY393258:OCY393265 OMU393258:OMU393265 OWQ393258:OWQ393265 PGM393258:PGM393265 PQI393258:PQI393265 QAE393258:QAE393265 QKA393258:QKA393265 QTW393258:QTW393265 RDS393258:RDS393265 RNO393258:RNO393265 RXK393258:RXK393265 SHG393258:SHG393265 SRC393258:SRC393265 TAY393258:TAY393265 TKU393258:TKU393265 TUQ393258:TUQ393265 UEM393258:UEM393265 UOI393258:UOI393265 UYE393258:UYE393265 VIA393258:VIA393265 VRW393258:VRW393265 WBS393258:WBS393265 WLO393258:WLO393265 WVK393258:WVK393265 B458794:B458801 IY458794:IY458801 SU458794:SU458801 ACQ458794:ACQ458801 AMM458794:AMM458801 AWI458794:AWI458801 BGE458794:BGE458801 BQA458794:BQA458801 BZW458794:BZW458801 CJS458794:CJS458801 CTO458794:CTO458801 DDK458794:DDK458801 DNG458794:DNG458801 DXC458794:DXC458801 EGY458794:EGY458801 EQU458794:EQU458801 FAQ458794:FAQ458801 FKM458794:FKM458801 FUI458794:FUI458801 GEE458794:GEE458801 GOA458794:GOA458801 GXW458794:GXW458801 HHS458794:HHS458801 HRO458794:HRO458801 IBK458794:IBK458801 ILG458794:ILG458801 IVC458794:IVC458801 JEY458794:JEY458801 JOU458794:JOU458801 JYQ458794:JYQ458801 KIM458794:KIM458801 KSI458794:KSI458801 LCE458794:LCE458801 LMA458794:LMA458801 LVW458794:LVW458801 MFS458794:MFS458801 MPO458794:MPO458801 MZK458794:MZK458801 NJG458794:NJG458801 NTC458794:NTC458801 OCY458794:OCY458801 OMU458794:OMU458801 OWQ458794:OWQ458801 PGM458794:PGM458801 PQI458794:PQI458801 QAE458794:QAE458801 QKA458794:QKA458801 QTW458794:QTW458801 RDS458794:RDS458801 RNO458794:RNO458801 RXK458794:RXK458801 SHG458794:SHG458801 SRC458794:SRC458801 TAY458794:TAY458801 TKU458794:TKU458801 TUQ458794:TUQ458801 UEM458794:UEM458801 UOI458794:UOI458801 UYE458794:UYE458801 VIA458794:VIA458801 VRW458794:VRW458801 WBS458794:WBS458801 WLO458794:WLO458801 WVK458794:WVK458801 B524330:B524337 IY524330:IY524337 SU524330:SU524337 ACQ524330:ACQ524337 AMM524330:AMM524337 AWI524330:AWI524337 BGE524330:BGE524337 BQA524330:BQA524337 BZW524330:BZW524337 CJS524330:CJS524337 CTO524330:CTO524337 DDK524330:DDK524337 DNG524330:DNG524337 DXC524330:DXC524337 EGY524330:EGY524337 EQU524330:EQU524337 FAQ524330:FAQ524337 FKM524330:FKM524337 FUI524330:FUI524337 GEE524330:GEE524337 GOA524330:GOA524337 GXW524330:GXW524337 HHS524330:HHS524337 HRO524330:HRO524337 IBK524330:IBK524337 ILG524330:ILG524337 IVC524330:IVC524337 JEY524330:JEY524337 JOU524330:JOU524337 JYQ524330:JYQ524337 KIM524330:KIM524337 KSI524330:KSI524337 LCE524330:LCE524337 LMA524330:LMA524337 LVW524330:LVW524337 MFS524330:MFS524337 MPO524330:MPO524337 MZK524330:MZK524337 NJG524330:NJG524337 NTC524330:NTC524337 OCY524330:OCY524337 OMU524330:OMU524337 OWQ524330:OWQ524337 PGM524330:PGM524337 PQI524330:PQI524337 QAE524330:QAE524337 QKA524330:QKA524337 QTW524330:QTW524337 RDS524330:RDS524337 RNO524330:RNO524337 RXK524330:RXK524337 SHG524330:SHG524337 SRC524330:SRC524337 TAY524330:TAY524337 TKU524330:TKU524337 TUQ524330:TUQ524337 UEM524330:UEM524337 UOI524330:UOI524337 UYE524330:UYE524337 VIA524330:VIA524337 VRW524330:VRW524337 WBS524330:WBS524337 WLO524330:WLO524337 WVK524330:WVK524337 B589866:B589873 IY589866:IY589873 SU589866:SU589873 ACQ589866:ACQ589873 AMM589866:AMM589873 AWI589866:AWI589873 BGE589866:BGE589873 BQA589866:BQA589873 BZW589866:BZW589873 CJS589866:CJS589873 CTO589866:CTO589873 DDK589866:DDK589873 DNG589866:DNG589873 DXC589866:DXC589873 EGY589866:EGY589873 EQU589866:EQU589873 FAQ589866:FAQ589873 FKM589866:FKM589873 FUI589866:FUI589873 GEE589866:GEE589873 GOA589866:GOA589873 GXW589866:GXW589873 HHS589866:HHS589873 HRO589866:HRO589873 IBK589866:IBK589873 ILG589866:ILG589873 IVC589866:IVC589873 JEY589866:JEY589873 JOU589866:JOU589873 JYQ589866:JYQ589873 KIM589866:KIM589873 KSI589866:KSI589873 LCE589866:LCE589873 LMA589866:LMA589873 LVW589866:LVW589873 MFS589866:MFS589873 MPO589866:MPO589873 MZK589866:MZK589873 NJG589866:NJG589873 NTC589866:NTC589873 OCY589866:OCY589873 OMU589866:OMU589873 OWQ589866:OWQ589873 PGM589866:PGM589873 PQI589866:PQI589873 QAE589866:QAE589873 QKA589866:QKA589873 QTW589866:QTW589873 RDS589866:RDS589873 RNO589866:RNO589873 RXK589866:RXK589873 SHG589866:SHG589873 SRC589866:SRC589873 TAY589866:TAY589873 TKU589866:TKU589873 TUQ589866:TUQ589873 UEM589866:UEM589873 UOI589866:UOI589873 UYE589866:UYE589873 VIA589866:VIA589873 VRW589866:VRW589873 WBS589866:WBS589873 WLO589866:WLO589873 WVK589866:WVK589873 B655402:B655409 IY655402:IY655409 SU655402:SU655409 ACQ655402:ACQ655409 AMM655402:AMM655409 AWI655402:AWI655409 BGE655402:BGE655409 BQA655402:BQA655409 BZW655402:BZW655409 CJS655402:CJS655409 CTO655402:CTO655409 DDK655402:DDK655409 DNG655402:DNG655409 DXC655402:DXC655409 EGY655402:EGY655409 EQU655402:EQU655409 FAQ655402:FAQ655409 FKM655402:FKM655409 FUI655402:FUI655409 GEE655402:GEE655409 GOA655402:GOA655409 GXW655402:GXW655409 HHS655402:HHS655409 HRO655402:HRO655409 IBK655402:IBK655409 ILG655402:ILG655409 IVC655402:IVC655409 JEY655402:JEY655409 JOU655402:JOU655409 JYQ655402:JYQ655409 KIM655402:KIM655409 KSI655402:KSI655409 LCE655402:LCE655409 LMA655402:LMA655409 LVW655402:LVW655409 MFS655402:MFS655409 MPO655402:MPO655409 MZK655402:MZK655409 NJG655402:NJG655409 NTC655402:NTC655409 OCY655402:OCY655409 OMU655402:OMU655409 OWQ655402:OWQ655409 PGM655402:PGM655409 PQI655402:PQI655409 QAE655402:QAE655409 QKA655402:QKA655409 QTW655402:QTW655409 RDS655402:RDS655409 RNO655402:RNO655409 RXK655402:RXK655409 SHG655402:SHG655409 SRC655402:SRC655409 TAY655402:TAY655409 TKU655402:TKU655409 TUQ655402:TUQ655409 UEM655402:UEM655409 UOI655402:UOI655409 UYE655402:UYE655409 VIA655402:VIA655409 VRW655402:VRW655409 WBS655402:WBS655409 WLO655402:WLO655409 WVK655402:WVK655409 B720938:B720945 IY720938:IY720945 SU720938:SU720945 ACQ720938:ACQ720945 AMM720938:AMM720945 AWI720938:AWI720945 BGE720938:BGE720945 BQA720938:BQA720945 BZW720938:BZW720945 CJS720938:CJS720945 CTO720938:CTO720945 DDK720938:DDK720945 DNG720938:DNG720945 DXC720938:DXC720945 EGY720938:EGY720945 EQU720938:EQU720945 FAQ720938:FAQ720945 FKM720938:FKM720945 FUI720938:FUI720945 GEE720938:GEE720945 GOA720938:GOA720945 GXW720938:GXW720945 HHS720938:HHS720945 HRO720938:HRO720945 IBK720938:IBK720945 ILG720938:ILG720945 IVC720938:IVC720945 JEY720938:JEY720945 JOU720938:JOU720945 JYQ720938:JYQ720945 KIM720938:KIM720945 KSI720938:KSI720945 LCE720938:LCE720945 LMA720938:LMA720945 LVW720938:LVW720945 MFS720938:MFS720945 MPO720938:MPO720945 MZK720938:MZK720945 NJG720938:NJG720945 NTC720938:NTC720945 OCY720938:OCY720945 OMU720938:OMU720945 OWQ720938:OWQ720945 PGM720938:PGM720945 PQI720938:PQI720945 QAE720938:QAE720945 QKA720938:QKA720945 QTW720938:QTW720945 RDS720938:RDS720945 RNO720938:RNO720945 RXK720938:RXK720945 SHG720938:SHG720945 SRC720938:SRC720945 TAY720938:TAY720945 TKU720938:TKU720945 TUQ720938:TUQ720945 UEM720938:UEM720945 UOI720938:UOI720945 UYE720938:UYE720945 VIA720938:VIA720945 VRW720938:VRW720945 WBS720938:WBS720945 WLO720938:WLO720945 WVK720938:WVK720945 B786474:B786481 IY786474:IY786481 SU786474:SU786481 ACQ786474:ACQ786481 AMM786474:AMM786481 AWI786474:AWI786481 BGE786474:BGE786481 BQA786474:BQA786481 BZW786474:BZW786481 CJS786474:CJS786481 CTO786474:CTO786481 DDK786474:DDK786481 DNG786474:DNG786481 DXC786474:DXC786481 EGY786474:EGY786481 EQU786474:EQU786481 FAQ786474:FAQ786481 FKM786474:FKM786481 FUI786474:FUI786481 GEE786474:GEE786481 GOA786474:GOA786481 GXW786474:GXW786481 HHS786474:HHS786481 HRO786474:HRO786481 IBK786474:IBK786481 ILG786474:ILG786481 IVC786474:IVC786481 JEY786474:JEY786481 JOU786474:JOU786481 JYQ786474:JYQ786481 KIM786474:KIM786481 KSI786474:KSI786481 LCE786474:LCE786481 LMA786474:LMA786481 LVW786474:LVW786481 MFS786474:MFS786481 MPO786474:MPO786481 MZK786474:MZK786481 NJG786474:NJG786481 NTC786474:NTC786481 OCY786474:OCY786481 OMU786474:OMU786481 OWQ786474:OWQ786481 PGM786474:PGM786481 PQI786474:PQI786481 QAE786474:QAE786481 QKA786474:QKA786481 QTW786474:QTW786481 RDS786474:RDS786481 RNO786474:RNO786481 RXK786474:RXK786481 SHG786474:SHG786481 SRC786474:SRC786481 TAY786474:TAY786481 TKU786474:TKU786481 TUQ786474:TUQ786481 UEM786474:UEM786481 UOI786474:UOI786481 UYE786474:UYE786481 VIA786474:VIA786481 VRW786474:VRW786481 WBS786474:WBS786481 WLO786474:WLO786481 WVK786474:WVK786481 B852010:B852017 IY852010:IY852017 SU852010:SU852017 ACQ852010:ACQ852017 AMM852010:AMM852017 AWI852010:AWI852017 BGE852010:BGE852017 BQA852010:BQA852017 BZW852010:BZW852017 CJS852010:CJS852017 CTO852010:CTO852017 DDK852010:DDK852017 DNG852010:DNG852017 DXC852010:DXC852017 EGY852010:EGY852017 EQU852010:EQU852017 FAQ852010:FAQ852017 FKM852010:FKM852017 FUI852010:FUI852017 GEE852010:GEE852017 GOA852010:GOA852017 GXW852010:GXW852017 HHS852010:HHS852017 HRO852010:HRO852017 IBK852010:IBK852017 ILG852010:ILG852017 IVC852010:IVC852017 JEY852010:JEY852017 JOU852010:JOU852017 JYQ852010:JYQ852017 KIM852010:KIM852017 KSI852010:KSI852017 LCE852010:LCE852017 LMA852010:LMA852017 LVW852010:LVW852017 MFS852010:MFS852017 MPO852010:MPO852017 MZK852010:MZK852017 NJG852010:NJG852017 NTC852010:NTC852017 OCY852010:OCY852017 OMU852010:OMU852017 OWQ852010:OWQ852017 PGM852010:PGM852017 PQI852010:PQI852017 QAE852010:QAE852017 QKA852010:QKA852017 QTW852010:QTW852017 RDS852010:RDS852017 RNO852010:RNO852017 RXK852010:RXK852017 SHG852010:SHG852017 SRC852010:SRC852017 TAY852010:TAY852017 TKU852010:TKU852017 TUQ852010:TUQ852017 UEM852010:UEM852017 UOI852010:UOI852017 UYE852010:UYE852017 VIA852010:VIA852017 VRW852010:VRW852017 WBS852010:WBS852017 WLO852010:WLO852017 WVK852010:WVK852017 B917546:B917553 IY917546:IY917553 SU917546:SU917553 ACQ917546:ACQ917553 AMM917546:AMM917553 AWI917546:AWI917553 BGE917546:BGE917553 BQA917546:BQA917553 BZW917546:BZW917553 CJS917546:CJS917553 CTO917546:CTO917553 DDK917546:DDK917553 DNG917546:DNG917553 DXC917546:DXC917553 EGY917546:EGY917553 EQU917546:EQU917553 FAQ917546:FAQ917553 FKM917546:FKM917553 FUI917546:FUI917553 GEE917546:GEE917553 GOA917546:GOA917553 GXW917546:GXW917553 HHS917546:HHS917553 HRO917546:HRO917553 IBK917546:IBK917553 ILG917546:ILG917553 IVC917546:IVC917553 JEY917546:JEY917553 JOU917546:JOU917553 JYQ917546:JYQ917553 KIM917546:KIM917553 KSI917546:KSI917553 LCE917546:LCE917553 LMA917546:LMA917553 LVW917546:LVW917553 MFS917546:MFS917553 MPO917546:MPO917553 MZK917546:MZK917553 NJG917546:NJG917553 NTC917546:NTC917553 OCY917546:OCY917553 OMU917546:OMU917553 OWQ917546:OWQ917553 PGM917546:PGM917553 PQI917546:PQI917553 QAE917546:QAE917553 QKA917546:QKA917553 QTW917546:QTW917553 RDS917546:RDS917553 RNO917546:RNO917553 RXK917546:RXK917553 SHG917546:SHG917553 SRC917546:SRC917553 TAY917546:TAY917553 TKU917546:TKU917553 TUQ917546:TUQ917553 UEM917546:UEM917553 UOI917546:UOI917553 UYE917546:UYE917553 VIA917546:VIA917553 VRW917546:VRW917553 WBS917546:WBS917553 WLO917546:WLO917553 WVK917546:WVK917553 B983082:B983089 IY983082:IY983089 SU983082:SU983089 ACQ983082:ACQ983089 AMM983082:AMM983089 AWI983082:AWI983089 BGE983082:BGE983089 BQA983082:BQA983089 BZW983082:BZW983089 CJS983082:CJS983089 CTO983082:CTO983089 DDK983082:DDK983089 DNG983082:DNG983089 DXC983082:DXC983089 EGY983082:EGY983089 EQU983082:EQU983089 FAQ983082:FAQ983089 FKM983082:FKM983089 FUI983082:FUI983089 GEE983082:GEE983089 GOA983082:GOA983089 GXW983082:GXW983089 HHS983082:HHS983089 HRO983082:HRO983089 IBK983082:IBK983089 ILG983082:ILG983089 IVC983082:IVC983089 JEY983082:JEY983089 JOU983082:JOU983089 JYQ983082:JYQ983089 KIM983082:KIM983089 KSI983082:KSI983089 LCE983082:LCE983089 LMA983082:LMA983089 LVW983082:LVW983089 MFS983082:MFS983089 MPO983082:MPO983089 MZK983082:MZK983089 NJG983082:NJG983089 NTC983082:NTC983089 OCY983082:OCY983089 OMU983082:OMU983089 OWQ983082:OWQ983089 PGM983082:PGM983089 PQI983082:PQI983089 QAE983082:QAE983089 QKA983082:QKA983089 QTW983082:QTW983089 RDS983082:RDS983089 RNO983082:RNO983089 RXK983082:RXK983089 SHG983082:SHG983089 SRC983082:SRC983089 TAY983082:TAY983089 TKU983082:TKU983089 TUQ983082:TUQ983089 UEM983082:UEM983089 UOI983082:UOI983089 UYE983082:UYE983089 VIA983082:VIA983089 VRW983082:VRW983089 WBS983082:WBS983089 WLO983082:WLO983089 B38" xr:uid="{6DF79345-BA9E-42C6-B31F-4657D56DE2F8}">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3AE86D2-135F-4DAA-ACA4-13FAE4E6FF95}">
          <x14:formula1>
            <xm:f>Foglio1!$B$2:$B$10</xm:f>
          </x14:formula1>
          <xm:sqref>B39:B46 C49</xm:sqref>
        </x14:dataValidation>
        <x14:dataValidation type="list" allowBlank="1" showInputMessage="1" showErrorMessage="1" xr:uid="{BCFF236F-DED8-4265-975D-110FB390D8F7}">
          <x14:formula1>
            <xm:f>Foglio1!$A$2:$A$10</xm:f>
          </x14:formula1>
          <xm:sqref>A39:A46 B49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7638C-6F4F-472B-ABE6-68261AA0653C}">
  <sheetPr>
    <tabColor rgb="FFFF0000"/>
  </sheetPr>
  <dimension ref="A1:B2"/>
  <sheetViews>
    <sheetView workbookViewId="0">
      <selection activeCell="B2" sqref="B2"/>
    </sheetView>
  </sheetViews>
  <sheetFormatPr defaultRowHeight="95.45" customHeight="1" x14ac:dyDescent="0.25"/>
  <cols>
    <col min="1" max="1" width="39" customWidth="1"/>
    <col min="2" max="2" width="65.140625" customWidth="1"/>
  </cols>
  <sheetData>
    <row r="1" spans="1:2" ht="176.45" customHeight="1" x14ac:dyDescent="0.25">
      <c r="A1" s="310" t="s">
        <v>541</v>
      </c>
      <c r="B1" s="310" t="s">
        <v>543</v>
      </c>
    </row>
    <row r="2" spans="1:2" ht="145.15" customHeight="1" thickBot="1" x14ac:dyDescent="0.3">
      <c r="A2" s="308" t="s">
        <v>539</v>
      </c>
      <c r="B2" s="309" t="s">
        <v>540</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68"/>
  <sheetViews>
    <sheetView topLeftCell="A10" zoomScale="59" zoomScaleNormal="59" zoomScaleSheetLayoutView="80" workbookViewId="0">
      <selection activeCell="X10" sqref="X10"/>
    </sheetView>
  </sheetViews>
  <sheetFormatPr defaultRowHeight="40.9" customHeight="1" x14ac:dyDescent="0.25"/>
  <cols>
    <col min="1" max="1" width="1.28515625" style="42" customWidth="1"/>
    <col min="2" max="2" width="35.42578125" style="42" hidden="1" customWidth="1"/>
    <col min="3" max="3" width="91" style="42" customWidth="1"/>
    <col min="4" max="4" width="28" style="42" hidden="1" customWidth="1"/>
    <col min="5" max="5" width="72.42578125" style="42" customWidth="1"/>
    <col min="6" max="19" width="5.7109375" style="267" customWidth="1"/>
    <col min="20" max="20" width="6.42578125" style="233" customWidth="1"/>
    <col min="21" max="48" width="9.140625" style="42"/>
    <col min="49" max="49" width="64" style="136" customWidth="1"/>
    <col min="50" max="50" width="97.85546875" style="136"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0.9" customHeight="1" thickBot="1" x14ac:dyDescent="0.3">
      <c r="A1" s="172"/>
      <c r="B1" s="419"/>
      <c r="C1" s="419"/>
      <c r="D1" s="419"/>
      <c r="E1" s="419"/>
      <c r="F1" s="419"/>
      <c r="G1" s="419"/>
      <c r="H1" s="419"/>
      <c r="I1" s="419"/>
      <c r="J1" s="419"/>
      <c r="K1" s="419"/>
      <c r="L1" s="419"/>
      <c r="M1" s="419"/>
      <c r="N1" s="419"/>
      <c r="O1" s="419"/>
      <c r="P1" s="419"/>
      <c r="Q1" s="419"/>
      <c r="R1" s="419"/>
      <c r="S1" s="419"/>
      <c r="T1" s="419"/>
      <c r="AW1" s="43" t="s">
        <v>186</v>
      </c>
      <c r="AX1" s="44" t="s">
        <v>187</v>
      </c>
    </row>
    <row r="2" spans="1:50" ht="40.9" customHeight="1" x14ac:dyDescent="0.25">
      <c r="A2" s="173"/>
      <c r="B2" s="412" t="s">
        <v>534</v>
      </c>
      <c r="C2" s="412"/>
      <c r="D2" s="412"/>
      <c r="E2" s="412"/>
      <c r="F2" s="412"/>
      <c r="G2" s="412"/>
      <c r="H2" s="412"/>
      <c r="I2" s="412"/>
      <c r="J2" s="412"/>
      <c r="K2" s="412"/>
      <c r="L2" s="412"/>
      <c r="M2" s="412"/>
      <c r="N2" s="412"/>
      <c r="O2" s="412"/>
      <c r="P2" s="412"/>
      <c r="Q2" s="412"/>
      <c r="R2" s="412"/>
      <c r="S2" s="412"/>
      <c r="T2" s="412"/>
      <c r="AW2" s="128"/>
      <c r="AX2" s="129"/>
    </row>
    <row r="3" spans="1:50" ht="40.9" customHeight="1" x14ac:dyDescent="0.25">
      <c r="A3" s="173"/>
      <c r="B3" s="420"/>
      <c r="C3" s="421"/>
      <c r="D3" s="421"/>
      <c r="E3" s="421"/>
      <c r="F3" s="421"/>
      <c r="G3" s="421"/>
      <c r="H3" s="421"/>
      <c r="I3" s="421"/>
      <c r="J3" s="421"/>
      <c r="K3" s="421"/>
      <c r="L3" s="421"/>
      <c r="M3" s="421"/>
      <c r="N3" s="421"/>
      <c r="O3" s="421"/>
      <c r="P3" s="421"/>
      <c r="Q3" s="421"/>
      <c r="R3" s="421"/>
      <c r="S3" s="421"/>
      <c r="T3" s="422"/>
      <c r="AW3" s="128"/>
      <c r="AX3" s="129"/>
    </row>
    <row r="4" spans="1:50" ht="40.9" customHeight="1" x14ac:dyDescent="0.25">
      <c r="A4" s="173"/>
      <c r="B4" s="413" t="str">
        <f>'Elenco P.I.'!B7</f>
        <v xml:space="preserve">Area:  </v>
      </c>
      <c r="C4" s="413"/>
      <c r="D4" s="413"/>
      <c r="E4" s="413"/>
      <c r="F4" s="413"/>
      <c r="G4" s="413"/>
      <c r="H4" s="413"/>
      <c r="I4" s="413"/>
      <c r="J4" s="413"/>
      <c r="K4" s="413"/>
      <c r="L4" s="413"/>
      <c r="M4" s="413"/>
      <c r="N4" s="413"/>
      <c r="O4" s="413"/>
      <c r="P4" s="413"/>
      <c r="Q4" s="413"/>
      <c r="R4" s="413"/>
      <c r="S4" s="413"/>
      <c r="T4" s="413"/>
      <c r="AW4" s="128"/>
      <c r="AX4" s="129"/>
    </row>
    <row r="5" spans="1:50" ht="22.15" customHeight="1" x14ac:dyDescent="0.25">
      <c r="A5" s="173"/>
      <c r="B5" s="414" t="s">
        <v>531</v>
      </c>
      <c r="C5" s="414"/>
      <c r="D5" s="414"/>
      <c r="E5" s="414"/>
      <c r="F5" s="415" t="s">
        <v>312</v>
      </c>
      <c r="G5" s="415"/>
      <c r="H5" s="415"/>
      <c r="I5" s="415"/>
      <c r="J5" s="415"/>
      <c r="K5" s="415"/>
      <c r="L5" s="415"/>
      <c r="M5" s="415"/>
      <c r="N5" s="415"/>
      <c r="O5" s="415"/>
      <c r="P5" s="415"/>
      <c r="Q5" s="415"/>
      <c r="R5" s="415"/>
      <c r="S5" s="415"/>
      <c r="T5" s="416" t="s">
        <v>515</v>
      </c>
      <c r="AW5" s="49" t="s">
        <v>201</v>
      </c>
      <c r="AX5" s="50" t="s">
        <v>202</v>
      </c>
    </row>
    <row r="6" spans="1:50" ht="22.15" customHeight="1" x14ac:dyDescent="0.25">
      <c r="A6" s="173"/>
      <c r="B6" s="414"/>
      <c r="C6" s="414"/>
      <c r="D6" s="414"/>
      <c r="E6" s="414"/>
      <c r="F6" s="417" t="s">
        <v>313</v>
      </c>
      <c r="G6" s="417"/>
      <c r="H6" s="417"/>
      <c r="I6" s="417"/>
      <c r="J6" s="417"/>
      <c r="K6" s="417"/>
      <c r="L6" s="417"/>
      <c r="M6" s="417" t="s">
        <v>314</v>
      </c>
      <c r="N6" s="417"/>
      <c r="O6" s="417"/>
      <c r="P6" s="417"/>
      <c r="Q6" s="417"/>
      <c r="R6" s="417"/>
      <c r="S6" s="417"/>
      <c r="T6" s="416"/>
      <c r="AW6" s="49" t="s">
        <v>203</v>
      </c>
      <c r="AX6" s="50" t="s">
        <v>204</v>
      </c>
    </row>
    <row r="7" spans="1:50" ht="22.15" customHeight="1" x14ac:dyDescent="0.25">
      <c r="A7" s="173"/>
      <c r="B7" s="414"/>
      <c r="C7" s="414"/>
      <c r="D7" s="414"/>
      <c r="E7" s="414"/>
      <c r="F7" s="418" t="s">
        <v>26</v>
      </c>
      <c r="G7" s="418"/>
      <c r="H7" s="418"/>
      <c r="I7" s="418" t="s">
        <v>27</v>
      </c>
      <c r="J7" s="418"/>
      <c r="K7" s="418"/>
      <c r="L7" s="418" t="s">
        <v>315</v>
      </c>
      <c r="M7" s="418" t="s">
        <v>28</v>
      </c>
      <c r="N7" s="418"/>
      <c r="O7" s="418"/>
      <c r="P7" s="418" t="s">
        <v>29</v>
      </c>
      <c r="Q7" s="418"/>
      <c r="R7" s="418"/>
      <c r="S7" s="418" t="s">
        <v>315</v>
      </c>
      <c r="T7" s="416"/>
      <c r="AW7" s="49" t="s">
        <v>207</v>
      </c>
      <c r="AX7" s="50" t="s">
        <v>208</v>
      </c>
    </row>
    <row r="8" spans="1:50" ht="40.9" customHeight="1" x14ac:dyDescent="0.25">
      <c r="A8" s="173"/>
      <c r="B8" s="294" t="s">
        <v>316</v>
      </c>
      <c r="C8" s="294" t="s">
        <v>317</v>
      </c>
      <c r="D8" s="294" t="s">
        <v>1</v>
      </c>
      <c r="E8" s="294" t="s">
        <v>318</v>
      </c>
      <c r="F8" s="295" t="s">
        <v>319</v>
      </c>
      <c r="G8" s="295" t="s">
        <v>320</v>
      </c>
      <c r="H8" s="295" t="s">
        <v>321</v>
      </c>
      <c r="I8" s="295" t="s">
        <v>319</v>
      </c>
      <c r="J8" s="295" t="s">
        <v>320</v>
      </c>
      <c r="K8" s="295" t="s">
        <v>321</v>
      </c>
      <c r="L8" s="418"/>
      <c r="M8" s="295" t="s">
        <v>319</v>
      </c>
      <c r="N8" s="295" t="s">
        <v>320</v>
      </c>
      <c r="O8" s="295" t="s">
        <v>321</v>
      </c>
      <c r="P8" s="295" t="s">
        <v>319</v>
      </c>
      <c r="Q8" s="295" t="s">
        <v>320</v>
      </c>
      <c r="R8" s="295" t="s">
        <v>321</v>
      </c>
      <c r="S8" s="418"/>
      <c r="T8" s="416"/>
      <c r="AW8" s="49" t="s">
        <v>215</v>
      </c>
      <c r="AX8" s="50" t="s">
        <v>216</v>
      </c>
    </row>
    <row r="9" spans="1:50" s="178" customFormat="1" ht="90.6" customHeight="1" x14ac:dyDescent="0.25">
      <c r="A9" s="174"/>
      <c r="B9" s="296" t="s">
        <v>322</v>
      </c>
      <c r="C9" s="296" t="s">
        <v>323</v>
      </c>
      <c r="D9" s="297" t="s">
        <v>324</v>
      </c>
      <c r="E9" s="297" t="s">
        <v>422</v>
      </c>
      <c r="F9" s="298"/>
      <c r="G9" s="298"/>
      <c r="H9" s="298"/>
      <c r="I9" s="298"/>
      <c r="J9" s="298"/>
      <c r="K9" s="298"/>
      <c r="L9" s="299">
        <f>IF(F9="x",5,0)+IF(G9="x",3,0)+IF(H9="x",1,0)+IF(I9="x",5,0)+IF(J9="x",3,0)+IF(K9="x",1,0)</f>
        <v>0</v>
      </c>
      <c r="M9" s="298"/>
      <c r="N9" s="298"/>
      <c r="O9" s="298"/>
      <c r="P9" s="298"/>
      <c r="Q9" s="298"/>
      <c r="R9" s="298"/>
      <c r="S9" s="299">
        <f>IF(M9="x",5,0)+IF(N9="x",3,0)+IF(O9="x",1,0)+IF(P9="x",1,0)+IF(Q9="x",3,0)+IF(R9="x",5,0)</f>
        <v>0</v>
      </c>
      <c r="T9" s="300">
        <f>L9+S9</f>
        <v>0</v>
      </c>
      <c r="U9" s="176"/>
      <c r="V9" s="176"/>
      <c r="W9" s="176"/>
      <c r="X9" s="176"/>
      <c r="Y9" s="176"/>
      <c r="Z9" s="176"/>
      <c r="AA9" s="176"/>
      <c r="AB9" s="177"/>
      <c r="AW9" s="179" t="s">
        <v>217</v>
      </c>
      <c r="AX9" s="180" t="s">
        <v>218</v>
      </c>
    </row>
    <row r="10" spans="1:50" s="178" customFormat="1" ht="82.15" customHeight="1" x14ac:dyDescent="0.25">
      <c r="A10" s="174"/>
      <c r="B10" s="296" t="s">
        <v>454</v>
      </c>
      <c r="C10" s="296" t="s">
        <v>517</v>
      </c>
      <c r="D10" s="297" t="s">
        <v>325</v>
      </c>
      <c r="E10" s="297" t="s">
        <v>545</v>
      </c>
      <c r="F10" s="298"/>
      <c r="G10" s="298"/>
      <c r="H10" s="298"/>
      <c r="I10" s="298"/>
      <c r="J10" s="298"/>
      <c r="K10" s="298"/>
      <c r="L10" s="299">
        <f>IF(F10="x",5,0)+IF(G10="x",3,0)+IF(H10="x",1,0)+IF(I10="x",5,0)+IF(J10="x",3,0)+IF(K10="x",1,0)</f>
        <v>0</v>
      </c>
      <c r="M10" s="298"/>
      <c r="N10" s="298"/>
      <c r="O10" s="298"/>
      <c r="P10" s="298"/>
      <c r="Q10" s="298"/>
      <c r="R10" s="298"/>
      <c r="S10" s="299">
        <f>IF(M10="x",5,0)+IF(N10="x",3,0)+IF(O10="x",1,0)+IF(P10="x",1,0)+IF(Q10="x",3,0)+IF(R10="x",5,0)</f>
        <v>0</v>
      </c>
      <c r="T10" s="300">
        <f t="shared" ref="T10:T18" si="0">L10+S10</f>
        <v>0</v>
      </c>
      <c r="U10" s="176"/>
      <c r="V10" s="176"/>
      <c r="W10" s="176"/>
      <c r="X10" s="176"/>
      <c r="Y10" s="176"/>
      <c r="Z10" s="176"/>
      <c r="AA10" s="176"/>
      <c r="AB10" s="177"/>
      <c r="AW10" s="179" t="s">
        <v>276</v>
      </c>
      <c r="AX10" s="180" t="s">
        <v>277</v>
      </c>
    </row>
    <row r="11" spans="1:50" s="178" customFormat="1" ht="82.9" customHeight="1" x14ac:dyDescent="0.25">
      <c r="A11" s="174"/>
      <c r="B11" s="296" t="s">
        <v>516</v>
      </c>
      <c r="C11" s="296" t="s">
        <v>518</v>
      </c>
      <c r="D11" s="297" t="s">
        <v>326</v>
      </c>
      <c r="E11" s="297" t="s">
        <v>546</v>
      </c>
      <c r="F11" s="298"/>
      <c r="G11" s="298"/>
      <c r="H11" s="298"/>
      <c r="I11" s="298"/>
      <c r="J11" s="298"/>
      <c r="K11" s="298"/>
      <c r="L11" s="299">
        <f>IF(F11="x",5,0)+IF(G11="x",3,0)+IF(H11="x",1,0)+IF(I11="x",5,0)+IF(J11="x",3,0)+IF(K11="x",1,0)</f>
        <v>0</v>
      </c>
      <c r="M11" s="298"/>
      <c r="N11" s="298"/>
      <c r="O11" s="298"/>
      <c r="P11" s="298"/>
      <c r="Q11" s="298"/>
      <c r="R11" s="298"/>
      <c r="S11" s="299">
        <f>IF(M11="x",5,0)+IF(N11="x",3,0)+IF(O11="x",1,0)+IF(P11="x",1,0)+IF(Q11="x",3,0)+IF(R11="x",5,0)</f>
        <v>0</v>
      </c>
      <c r="T11" s="300">
        <f t="shared" si="0"/>
        <v>0</v>
      </c>
      <c r="U11" s="176"/>
      <c r="V11" s="176"/>
      <c r="W11" s="176"/>
      <c r="X11" s="176"/>
      <c r="Y11" s="176"/>
      <c r="Z11" s="176"/>
      <c r="AA11" s="176"/>
      <c r="AB11" s="177"/>
      <c r="AW11" s="179" t="s">
        <v>278</v>
      </c>
      <c r="AX11" s="180" t="s">
        <v>279</v>
      </c>
    </row>
    <row r="12" spans="1:50" s="178" customFormat="1" ht="136.15" customHeight="1" x14ac:dyDescent="0.25">
      <c r="A12" s="174"/>
      <c r="B12" s="301" t="s">
        <v>327</v>
      </c>
      <c r="C12" s="296" t="s">
        <v>224</v>
      </c>
      <c r="D12" s="297" t="s">
        <v>328</v>
      </c>
      <c r="E12" s="297" t="s">
        <v>544</v>
      </c>
      <c r="F12" s="298"/>
      <c r="G12" s="298"/>
      <c r="H12" s="298"/>
      <c r="I12" s="298"/>
      <c r="J12" s="298"/>
      <c r="K12" s="298"/>
      <c r="L12" s="299">
        <f>IF(F12="x",5,0)+IF(G12="x",3,0)+IF(H12="x",1,0)+IF(I12="x",5,0)+IF(J12="x",3,0)+IF(K12="x",1,0)</f>
        <v>0</v>
      </c>
      <c r="M12" s="298"/>
      <c r="N12" s="298"/>
      <c r="O12" s="298"/>
      <c r="P12" s="298"/>
      <c r="Q12" s="298"/>
      <c r="R12" s="298"/>
      <c r="S12" s="299">
        <f>IF(M12="x",5,0)+IF(N12="x",3,0)+IF(O12="x",1,0)+IF(P12="x",1,0)+IF(Q12="x",3,0)+IF(R12="x",5,0)</f>
        <v>0</v>
      </c>
      <c r="T12" s="300">
        <f t="shared" si="0"/>
        <v>0</v>
      </c>
      <c r="U12" s="176"/>
      <c r="V12" s="176"/>
      <c r="W12" s="176"/>
      <c r="X12" s="176"/>
      <c r="Y12" s="176"/>
      <c r="Z12" s="176"/>
      <c r="AA12" s="176"/>
      <c r="AB12" s="177"/>
      <c r="AW12" s="179" t="s">
        <v>280</v>
      </c>
      <c r="AX12" s="180" t="s">
        <v>281</v>
      </c>
    </row>
    <row r="13" spans="1:50" s="178" customFormat="1" ht="148.9" customHeight="1" x14ac:dyDescent="0.25">
      <c r="A13" s="174"/>
      <c r="B13" s="301" t="e">
        <f>Foglio5!#REF!</f>
        <v>#REF!</v>
      </c>
      <c r="C13" s="29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D13" s="297"/>
      <c r="E13" s="297" t="str">
        <f>Dirigente!C20</f>
        <v>La verifica del raggiungimento degli obiettivi relativi al rispetto dei tempi di pagamento è effettuata dal competente organo di controllo di regolarità amministrativa e contabile sulla base degli indicatori elaborati mediante la piattaforma elettronica per la gestione telematica del rilascio delle certificazioni di cui all'articolo 7, comma 1, del decreto-legge 8 aprile 2013, n. 35, convertito, con modificazioni, dalla legge 6 giugno 2013, n. 64. Il mancato rispetto dei tempi di pagamento comporta una decurtazione della retribuzione di risultato nella misura del 30 per cento</v>
      </c>
      <c r="F13" s="298"/>
      <c r="G13" s="298"/>
      <c r="H13" s="298"/>
      <c r="I13" s="298"/>
      <c r="J13" s="298"/>
      <c r="K13" s="298"/>
      <c r="L13" s="299">
        <f>IF(F13="x",5,0)+IF(G13="x",3,0)+IF(H13="x",1,0)+IF(I13="x",5,0)+IF(J13="x",3,0)+IF(K13="x",1,0)</f>
        <v>0</v>
      </c>
      <c r="M13" s="298"/>
      <c r="N13" s="298"/>
      <c r="O13" s="298"/>
      <c r="P13" s="298"/>
      <c r="Q13" s="298"/>
      <c r="R13" s="298"/>
      <c r="S13" s="299">
        <f>IF(M13="x",5,0)+IF(N13="x",3,0)+IF(O13="x",1,0)+IF(P13="x",1,0)+IF(Q13="x",3,0)+IF(R13="x",5,0)</f>
        <v>0</v>
      </c>
      <c r="T13" s="300">
        <f t="shared" si="0"/>
        <v>0</v>
      </c>
      <c r="U13" s="176"/>
      <c r="V13" s="176"/>
      <c r="W13" s="176"/>
      <c r="X13" s="176"/>
      <c r="Y13" s="176"/>
      <c r="Z13" s="176"/>
      <c r="AA13" s="176"/>
      <c r="AB13" s="177"/>
      <c r="AW13" s="179"/>
      <c r="AX13" s="180"/>
    </row>
    <row r="14" spans="1:50" s="178" customFormat="1" ht="114" customHeight="1" x14ac:dyDescent="0.25">
      <c r="A14" s="174"/>
      <c r="B14" s="301" t="str">
        <f>Foglio5!A1</f>
        <v>RISPETTO DEI TEMPI DI PAGAMENTO Garantire il rispetto dei tempi di pagamento delle fatture per lavori, forniture e servizi come richiesto dall'art. 4 bis), c. 2 del D.L. D.L. 24/02/2023 n. 13 (cd. Decreto PNRR3) convertito in L. 21/04/2023 n. 41</v>
      </c>
      <c r="C14" s="29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D14" s="296"/>
      <c r="E14" s="297" t="s">
        <v>547</v>
      </c>
      <c r="F14" s="302"/>
      <c r="G14" s="302"/>
      <c r="H14" s="302"/>
      <c r="I14" s="302"/>
      <c r="J14" s="302"/>
      <c r="K14" s="302"/>
      <c r="L14" s="299">
        <f t="shared" ref="L14:L16" si="1">IF(F14="x",5,0)+IF(G14="x",3,0)+IF(H14="x",1,0)+IF(I14="x",5,0)+IF(J14="x",3,0)+IF(K14="x",1,0)</f>
        <v>0</v>
      </c>
      <c r="M14" s="302"/>
      <c r="N14" s="302"/>
      <c r="O14" s="302"/>
      <c r="P14" s="302"/>
      <c r="Q14" s="302"/>
      <c r="R14" s="302"/>
      <c r="S14" s="299">
        <f t="shared" ref="S14:S16" si="2">IF(M14="x",5,0)+IF(N14="x",3,0)+IF(O14="x",1,0)+IF(P14="x",1,0)+IF(Q14="x",3,0)+IF(R14="x",5,0)</f>
        <v>0</v>
      </c>
      <c r="T14" s="300">
        <f t="shared" si="0"/>
        <v>0</v>
      </c>
      <c r="U14" s="176"/>
      <c r="V14" s="176"/>
      <c r="W14" s="176"/>
      <c r="X14" s="176"/>
      <c r="Y14" s="176"/>
      <c r="Z14" s="176"/>
      <c r="AA14" s="176"/>
      <c r="AB14" s="177"/>
      <c r="AW14" s="179"/>
      <c r="AX14" s="180"/>
    </row>
    <row r="15" spans="1:50" s="178" customFormat="1" ht="45" hidden="1" customHeight="1" x14ac:dyDescent="0.25">
      <c r="A15" s="174"/>
      <c r="B15" s="301" t="str">
        <f>Foglio5!A2</f>
        <v xml:space="preserve">Individuazione di tutti i residui attivi e passivi del servizio di competenza e puntuale elencazione dei residui attivi e passivi distinti per grado di anzianità. Approfondita analisi giuridica sulla necessità della permanenza del residuo attivo (credito) e del residuo passivo (debito) ovvero motivazioni giuridiche della sua cancellazione. </v>
      </c>
      <c r="C15" s="296"/>
      <c r="D15" s="296"/>
      <c r="E15" s="297"/>
      <c r="F15" s="302"/>
      <c r="G15" s="302"/>
      <c r="H15" s="302"/>
      <c r="I15" s="302"/>
      <c r="J15" s="302"/>
      <c r="K15" s="302"/>
      <c r="L15" s="299">
        <f t="shared" si="1"/>
        <v>0</v>
      </c>
      <c r="M15" s="302"/>
      <c r="N15" s="302"/>
      <c r="O15" s="302"/>
      <c r="P15" s="302"/>
      <c r="Q15" s="302"/>
      <c r="R15" s="302"/>
      <c r="S15" s="299">
        <f t="shared" si="2"/>
        <v>0</v>
      </c>
      <c r="T15" s="300">
        <f t="shared" si="0"/>
        <v>0</v>
      </c>
      <c r="U15" s="176"/>
      <c r="V15" s="176"/>
      <c r="W15" s="176"/>
      <c r="X15" s="176"/>
      <c r="Y15" s="176"/>
      <c r="Z15" s="176"/>
      <c r="AA15" s="176"/>
      <c r="AB15" s="177"/>
      <c r="AW15" s="181"/>
      <c r="AX15" s="182"/>
    </row>
    <row r="16" spans="1:50" s="178" customFormat="1" ht="40.9" hidden="1" customHeight="1" x14ac:dyDescent="0.25">
      <c r="A16" s="174"/>
      <c r="B16" s="301"/>
      <c r="C16" s="296"/>
      <c r="D16" s="296"/>
      <c r="E16" s="297"/>
      <c r="F16" s="298"/>
      <c r="G16" s="298"/>
      <c r="H16" s="298"/>
      <c r="I16" s="298"/>
      <c r="J16" s="298"/>
      <c r="K16" s="298"/>
      <c r="L16" s="299">
        <f t="shared" si="1"/>
        <v>0</v>
      </c>
      <c r="M16" s="298"/>
      <c r="N16" s="298"/>
      <c r="O16" s="298"/>
      <c r="P16" s="298"/>
      <c r="Q16" s="298"/>
      <c r="R16" s="298"/>
      <c r="S16" s="299">
        <f t="shared" si="2"/>
        <v>0</v>
      </c>
      <c r="T16" s="300">
        <f t="shared" si="0"/>
        <v>0</v>
      </c>
      <c r="U16" s="176"/>
      <c r="V16" s="176"/>
      <c r="W16" s="176"/>
      <c r="X16" s="176"/>
      <c r="Y16" s="176"/>
      <c r="Z16" s="176"/>
      <c r="AA16" s="176"/>
      <c r="AB16" s="177"/>
      <c r="AW16" s="181"/>
      <c r="AX16" s="182"/>
    </row>
    <row r="17" spans="1:50" s="178" customFormat="1" ht="40.9" hidden="1" customHeight="1" x14ac:dyDescent="0.25">
      <c r="A17" s="174"/>
      <c r="B17" s="301"/>
      <c r="C17" s="296"/>
      <c r="D17" s="296"/>
      <c r="E17" s="296"/>
      <c r="F17" s="298"/>
      <c r="G17" s="298"/>
      <c r="H17" s="298"/>
      <c r="I17" s="298"/>
      <c r="J17" s="298"/>
      <c r="K17" s="298"/>
      <c r="L17" s="299">
        <f>IF(F17="x",5,0)+IF(G17="x",3,0)+IF(H17="x",1,0)+IF(I17="x",5,0)+IF(J17="x",3,0)+IF(K17="x",1,0)</f>
        <v>0</v>
      </c>
      <c r="M17" s="298"/>
      <c r="N17" s="298"/>
      <c r="O17" s="298"/>
      <c r="P17" s="298"/>
      <c r="Q17" s="298"/>
      <c r="R17" s="298"/>
      <c r="S17" s="299">
        <f>IF(M17="x",5,0)+IF(N17="x",3,0)+IF(O17="x",1,0)+IF(P17="x",1,0)+IF(Q17="x",3,0)+IF(R17="x",5,0)</f>
        <v>0</v>
      </c>
      <c r="T17" s="300">
        <f t="shared" si="0"/>
        <v>0</v>
      </c>
      <c r="U17" s="176"/>
      <c r="V17" s="176"/>
      <c r="W17" s="176"/>
      <c r="X17" s="176"/>
      <c r="Y17" s="176"/>
      <c r="Z17" s="176"/>
      <c r="AA17" s="176"/>
      <c r="AB17" s="177"/>
      <c r="AW17" s="181"/>
      <c r="AX17" s="182"/>
    </row>
    <row r="18" spans="1:50" s="178" customFormat="1" ht="40.9" hidden="1" customHeight="1" x14ac:dyDescent="0.25">
      <c r="A18" s="174"/>
      <c r="B18" s="301"/>
      <c r="C18" s="296"/>
      <c r="D18" s="296"/>
      <c r="E18" s="296"/>
      <c r="F18" s="302"/>
      <c r="G18" s="302"/>
      <c r="H18" s="302"/>
      <c r="I18" s="302"/>
      <c r="J18" s="302"/>
      <c r="K18" s="302"/>
      <c r="L18" s="299">
        <f t="shared" ref="L18" si="3">IF(F18="x",5,0)+IF(G18="x",3,0)+IF(H18="x",1,0)+IF(I18="x",5,0)+IF(J18="x",3,0)+IF(K18="x",1,0)</f>
        <v>0</v>
      </c>
      <c r="M18" s="302"/>
      <c r="N18" s="302"/>
      <c r="O18" s="302"/>
      <c r="P18" s="302"/>
      <c r="Q18" s="302"/>
      <c r="R18" s="302"/>
      <c r="S18" s="299">
        <f t="shared" ref="S18" si="4">IF(M18="x",5,0)+IF(N18="x",3,0)+IF(O18="x",1,0)+IF(P18="x",1,0)+IF(Q18="x",3,0)+IF(R18="x",5,0)</f>
        <v>0</v>
      </c>
      <c r="T18" s="300">
        <f t="shared" si="0"/>
        <v>0</v>
      </c>
      <c r="U18" s="176"/>
      <c r="V18" s="176"/>
      <c r="W18" s="176"/>
      <c r="X18" s="176"/>
      <c r="Y18" s="176"/>
      <c r="Z18" s="176"/>
      <c r="AA18" s="176"/>
      <c r="AB18" s="177"/>
      <c r="AW18" s="181"/>
      <c r="AX18" s="182"/>
    </row>
    <row r="19" spans="1:50" s="60" customFormat="1" ht="22.15" customHeight="1" thickBot="1" x14ac:dyDescent="0.3">
      <c r="A19" s="173"/>
      <c r="B19" s="409"/>
      <c r="C19" s="409"/>
      <c r="D19" s="409"/>
      <c r="E19" s="409"/>
      <c r="F19" s="409" t="s">
        <v>313</v>
      </c>
      <c r="G19" s="409"/>
      <c r="H19" s="409"/>
      <c r="I19" s="409"/>
      <c r="J19" s="409"/>
      <c r="K19" s="409"/>
      <c r="L19" s="409">
        <f>SUM(L9:L12)</f>
        <v>0</v>
      </c>
      <c r="M19" s="409" t="s">
        <v>329</v>
      </c>
      <c r="N19" s="409"/>
      <c r="O19" s="409"/>
      <c r="P19" s="409"/>
      <c r="Q19" s="409"/>
      <c r="R19" s="409"/>
      <c r="S19" s="409">
        <f>SUM(S9:S12)</f>
        <v>0</v>
      </c>
      <c r="T19" s="410">
        <f ca="1">SUM(T9:T20)</f>
        <v>30</v>
      </c>
      <c r="AW19" s="133"/>
      <c r="AX19" s="134"/>
    </row>
    <row r="20" spans="1:50" s="60" customFormat="1" ht="22.15" customHeight="1" x14ac:dyDescent="0.25">
      <c r="A20" s="173"/>
      <c r="B20" s="409"/>
      <c r="C20" s="409"/>
      <c r="D20" s="409"/>
      <c r="E20" s="409"/>
      <c r="F20" s="409"/>
      <c r="G20" s="409"/>
      <c r="H20" s="409"/>
      <c r="I20" s="409"/>
      <c r="J20" s="409"/>
      <c r="K20" s="409"/>
      <c r="L20" s="409"/>
      <c r="M20" s="409"/>
      <c r="N20" s="409"/>
      <c r="O20" s="409"/>
      <c r="P20" s="409"/>
      <c r="Q20" s="409"/>
      <c r="R20" s="409"/>
      <c r="S20" s="409"/>
      <c r="T20" s="411"/>
      <c r="AW20" s="135"/>
      <c r="AX20" s="136"/>
    </row>
    <row r="21" spans="1:50" ht="28.15" customHeight="1" x14ac:dyDescent="0.25">
      <c r="A21" s="173"/>
      <c r="B21" s="414" t="s">
        <v>532</v>
      </c>
      <c r="C21" s="414"/>
      <c r="D21" s="414"/>
      <c r="E21" s="414"/>
      <c r="F21" s="415" t="s">
        <v>312</v>
      </c>
      <c r="G21" s="415"/>
      <c r="H21" s="415"/>
      <c r="I21" s="415"/>
      <c r="J21" s="415"/>
      <c r="K21" s="415"/>
      <c r="L21" s="415"/>
      <c r="M21" s="415"/>
      <c r="N21" s="415"/>
      <c r="O21" s="415"/>
      <c r="P21" s="415"/>
      <c r="Q21" s="415"/>
      <c r="R21" s="415"/>
      <c r="S21" s="415"/>
      <c r="T21" s="416" t="s">
        <v>515</v>
      </c>
      <c r="AW21" s="49" t="s">
        <v>201</v>
      </c>
      <c r="AX21" s="50" t="s">
        <v>202</v>
      </c>
    </row>
    <row r="22" spans="1:50" ht="28.15" customHeight="1" x14ac:dyDescent="0.25">
      <c r="A22" s="173"/>
      <c r="B22" s="414"/>
      <c r="C22" s="414"/>
      <c r="D22" s="414"/>
      <c r="E22" s="414"/>
      <c r="F22" s="417" t="s">
        <v>313</v>
      </c>
      <c r="G22" s="417"/>
      <c r="H22" s="417"/>
      <c r="I22" s="417"/>
      <c r="J22" s="417"/>
      <c r="K22" s="417"/>
      <c r="L22" s="417"/>
      <c r="M22" s="417" t="s">
        <v>314</v>
      </c>
      <c r="N22" s="417"/>
      <c r="O22" s="417"/>
      <c r="P22" s="417"/>
      <c r="Q22" s="417"/>
      <c r="R22" s="417"/>
      <c r="S22" s="417"/>
      <c r="T22" s="416"/>
      <c r="AW22" s="49" t="s">
        <v>203</v>
      </c>
      <c r="AX22" s="50" t="s">
        <v>204</v>
      </c>
    </row>
    <row r="23" spans="1:50" ht="28.15" customHeight="1" x14ac:dyDescent="0.25">
      <c r="A23" s="173"/>
      <c r="B23" s="414"/>
      <c r="C23" s="414"/>
      <c r="D23" s="414"/>
      <c r="E23" s="414"/>
      <c r="F23" s="418" t="s">
        <v>26</v>
      </c>
      <c r="G23" s="418"/>
      <c r="H23" s="418"/>
      <c r="I23" s="418" t="s">
        <v>27</v>
      </c>
      <c r="J23" s="418"/>
      <c r="K23" s="418"/>
      <c r="L23" s="418" t="s">
        <v>315</v>
      </c>
      <c r="M23" s="418" t="s">
        <v>28</v>
      </c>
      <c r="N23" s="418"/>
      <c r="O23" s="418"/>
      <c r="P23" s="418" t="s">
        <v>29</v>
      </c>
      <c r="Q23" s="418"/>
      <c r="R23" s="418"/>
      <c r="S23" s="418" t="s">
        <v>315</v>
      </c>
      <c r="T23" s="416"/>
      <c r="AW23" s="49" t="s">
        <v>207</v>
      </c>
      <c r="AX23" s="50" t="s">
        <v>208</v>
      </c>
    </row>
    <row r="24" spans="1:50" ht="40.9" customHeight="1" x14ac:dyDescent="0.25">
      <c r="A24" s="173"/>
      <c r="B24" s="294" t="s">
        <v>316</v>
      </c>
      <c r="C24" s="294" t="s">
        <v>317</v>
      </c>
      <c r="D24" s="294" t="s">
        <v>1</v>
      </c>
      <c r="E24" s="294" t="s">
        <v>318</v>
      </c>
      <c r="F24" s="295" t="s">
        <v>319</v>
      </c>
      <c r="G24" s="295" t="s">
        <v>320</v>
      </c>
      <c r="H24" s="295" t="s">
        <v>321</v>
      </c>
      <c r="I24" s="295" t="s">
        <v>319</v>
      </c>
      <c r="J24" s="295" t="s">
        <v>320</v>
      </c>
      <c r="K24" s="295" t="s">
        <v>321</v>
      </c>
      <c r="L24" s="418"/>
      <c r="M24" s="295" t="s">
        <v>319</v>
      </c>
      <c r="N24" s="295" t="s">
        <v>320</v>
      </c>
      <c r="O24" s="295" t="s">
        <v>321</v>
      </c>
      <c r="P24" s="295" t="s">
        <v>319</v>
      </c>
      <c r="Q24" s="295" t="s">
        <v>320</v>
      </c>
      <c r="R24" s="295" t="s">
        <v>321</v>
      </c>
      <c r="S24" s="418"/>
      <c r="T24" s="416"/>
      <c r="AW24" s="49" t="s">
        <v>215</v>
      </c>
      <c r="AX24" s="50" t="s">
        <v>216</v>
      </c>
    </row>
    <row r="25" spans="1:50" s="178" customFormat="1" ht="40.9" customHeight="1" x14ac:dyDescent="0.25">
      <c r="A25" s="174"/>
      <c r="B25" s="296"/>
      <c r="C25" s="296"/>
      <c r="D25" s="297"/>
      <c r="E25" s="297"/>
      <c r="F25" s="298"/>
      <c r="G25" s="298"/>
      <c r="H25" s="298"/>
      <c r="I25" s="298"/>
      <c r="J25" s="298"/>
      <c r="K25" s="298"/>
      <c r="L25" s="299">
        <f>IF(F25="x",5,0)+IF(G25="x",3,0)+IF(H25="x",1,0)+IF(I25="x",5,0)+IF(J25="x",3,0)+IF(K25="x",1,0)</f>
        <v>0</v>
      </c>
      <c r="M25" s="298"/>
      <c r="N25" s="298"/>
      <c r="O25" s="298"/>
      <c r="P25" s="298"/>
      <c r="Q25" s="298"/>
      <c r="R25" s="298"/>
      <c r="S25" s="299">
        <f>IF(M25="x",5,0)+IF(N25="x",3,0)+IF(O25="x",1,0)+IF(P25="x",1,0)+IF(Q25="x",3,0)+IF(R25="x",5,0)</f>
        <v>0</v>
      </c>
      <c r="T25" s="300">
        <f>L25+S25</f>
        <v>0</v>
      </c>
      <c r="U25" s="176"/>
      <c r="V25" s="176"/>
      <c r="W25" s="176"/>
      <c r="X25" s="176"/>
      <c r="Y25" s="176"/>
      <c r="Z25" s="176"/>
      <c r="AA25" s="176"/>
      <c r="AB25" s="177"/>
      <c r="AW25" s="179" t="s">
        <v>217</v>
      </c>
      <c r="AX25" s="180" t="s">
        <v>218</v>
      </c>
    </row>
    <row r="26" spans="1:50" s="178" customFormat="1" ht="40.9" customHeight="1" x14ac:dyDescent="0.25">
      <c r="A26" s="174"/>
      <c r="B26" s="296"/>
      <c r="C26" s="296"/>
      <c r="D26" s="297"/>
      <c r="E26" s="297"/>
      <c r="F26" s="298"/>
      <c r="G26" s="298"/>
      <c r="H26" s="298"/>
      <c r="I26" s="298"/>
      <c r="J26" s="298"/>
      <c r="K26" s="298"/>
      <c r="L26" s="299">
        <f>IF(F26="x",5,0)+IF(G26="x",3,0)+IF(H26="x",1,0)+IF(I26="x",5,0)+IF(J26="x",3,0)+IF(K26="x",1,0)</f>
        <v>0</v>
      </c>
      <c r="M26" s="298"/>
      <c r="N26" s="298"/>
      <c r="O26" s="298"/>
      <c r="P26" s="298"/>
      <c r="Q26" s="298"/>
      <c r="R26" s="298"/>
      <c r="S26" s="299">
        <f>IF(M26="x",5,0)+IF(N26="x",3,0)+IF(O26="x",1,0)+IF(P26="x",1,0)+IF(Q26="x",3,0)+IF(R26="x",5,0)</f>
        <v>0</v>
      </c>
      <c r="T26" s="300">
        <f t="shared" ref="T26:T34" si="5">L26+S26</f>
        <v>0</v>
      </c>
      <c r="U26" s="176"/>
      <c r="V26" s="176"/>
      <c r="W26" s="176"/>
      <c r="X26" s="176"/>
      <c r="Y26" s="176"/>
      <c r="Z26" s="176"/>
      <c r="AA26" s="176"/>
      <c r="AB26" s="177"/>
      <c r="AW26" s="179" t="s">
        <v>276</v>
      </c>
      <c r="AX26" s="180" t="s">
        <v>277</v>
      </c>
    </row>
    <row r="27" spans="1:50" s="178" customFormat="1" ht="40.9" customHeight="1" x14ac:dyDescent="0.25">
      <c r="A27" s="174"/>
      <c r="B27" s="296"/>
      <c r="C27" s="296"/>
      <c r="D27" s="297"/>
      <c r="E27" s="297"/>
      <c r="F27" s="298"/>
      <c r="G27" s="298"/>
      <c r="H27" s="298"/>
      <c r="I27" s="298"/>
      <c r="J27" s="298"/>
      <c r="K27" s="298"/>
      <c r="L27" s="299">
        <f>IF(F27="x",5,0)+IF(G27="x",3,0)+IF(H27="x",1,0)+IF(I27="x",5,0)+IF(J27="x",3,0)+IF(K27="x",1,0)</f>
        <v>0</v>
      </c>
      <c r="M27" s="298"/>
      <c r="N27" s="298"/>
      <c r="O27" s="298"/>
      <c r="P27" s="298"/>
      <c r="Q27" s="298"/>
      <c r="R27" s="298"/>
      <c r="S27" s="299">
        <f>IF(M27="x",5,0)+IF(N27="x",3,0)+IF(O27="x",1,0)+IF(P27="x",1,0)+IF(Q27="x",3,0)+IF(R27="x",5,0)</f>
        <v>0</v>
      </c>
      <c r="T27" s="300">
        <f t="shared" si="5"/>
        <v>0</v>
      </c>
      <c r="U27" s="176"/>
      <c r="V27" s="176"/>
      <c r="W27" s="176"/>
      <c r="X27" s="176"/>
      <c r="Y27" s="176"/>
      <c r="Z27" s="176"/>
      <c r="AA27" s="176"/>
      <c r="AB27" s="177"/>
      <c r="AW27" s="179" t="s">
        <v>278</v>
      </c>
      <c r="AX27" s="180" t="s">
        <v>279</v>
      </c>
    </row>
    <row r="28" spans="1:50" s="178" customFormat="1" ht="40.9" customHeight="1" x14ac:dyDescent="0.25">
      <c r="A28" s="174"/>
      <c r="B28" s="301"/>
      <c r="C28" s="296"/>
      <c r="D28" s="297"/>
      <c r="E28" s="297"/>
      <c r="F28" s="298"/>
      <c r="G28" s="298"/>
      <c r="H28" s="298"/>
      <c r="I28" s="298"/>
      <c r="J28" s="298"/>
      <c r="K28" s="298"/>
      <c r="L28" s="299">
        <f>IF(F28="x",5,0)+IF(G28="x",3,0)+IF(H28="x",1,0)+IF(I28="x",5,0)+IF(J28="x",3,0)+IF(K28="x",1,0)</f>
        <v>0</v>
      </c>
      <c r="M28" s="298"/>
      <c r="N28" s="298"/>
      <c r="O28" s="298"/>
      <c r="P28" s="298"/>
      <c r="Q28" s="298"/>
      <c r="R28" s="298"/>
      <c r="S28" s="299">
        <f>IF(M28="x",5,0)+IF(N28="x",3,0)+IF(O28="x",1,0)+IF(P28="x",1,0)+IF(Q28="x",3,0)+IF(R28="x",5,0)</f>
        <v>0</v>
      </c>
      <c r="T28" s="300">
        <f t="shared" si="5"/>
        <v>0</v>
      </c>
      <c r="U28" s="176"/>
      <c r="V28" s="176"/>
      <c r="W28" s="176"/>
      <c r="X28" s="176"/>
      <c r="Y28" s="176"/>
      <c r="Z28" s="176"/>
      <c r="AA28" s="176"/>
      <c r="AB28" s="177"/>
      <c r="AW28" s="179" t="s">
        <v>280</v>
      </c>
      <c r="AX28" s="180" t="s">
        <v>281</v>
      </c>
    </row>
    <row r="29" spans="1:50" s="178" customFormat="1" ht="40.9" customHeight="1" x14ac:dyDescent="0.25">
      <c r="A29" s="174"/>
      <c r="B29" s="301"/>
      <c r="C29" s="296"/>
      <c r="D29" s="297"/>
      <c r="E29" s="297"/>
      <c r="F29" s="298"/>
      <c r="G29" s="298"/>
      <c r="H29" s="298"/>
      <c r="I29" s="298"/>
      <c r="J29" s="298"/>
      <c r="K29" s="298"/>
      <c r="L29" s="299">
        <f>IF(F29="x",5,0)+IF(G29="x",3,0)+IF(H29="x",1,0)+IF(I29="x",5,0)+IF(J29="x",3,0)+IF(K29="x",1,0)</f>
        <v>0</v>
      </c>
      <c r="M29" s="298"/>
      <c r="N29" s="298"/>
      <c r="O29" s="298"/>
      <c r="P29" s="298"/>
      <c r="Q29" s="298"/>
      <c r="R29" s="298"/>
      <c r="S29" s="299">
        <f>IF(M29="x",5,0)+IF(N29="x",3,0)+IF(O29="x",1,0)+IF(P29="x",1,0)+IF(Q29="x",3,0)+IF(R29="x",5,0)</f>
        <v>0</v>
      </c>
      <c r="T29" s="300">
        <f t="shared" si="5"/>
        <v>0</v>
      </c>
      <c r="U29" s="176"/>
      <c r="V29" s="176"/>
      <c r="W29" s="176"/>
      <c r="X29" s="176"/>
      <c r="Y29" s="176"/>
      <c r="Z29" s="176"/>
      <c r="AA29" s="176"/>
      <c r="AB29" s="177"/>
      <c r="AW29" s="179"/>
      <c r="AX29" s="180"/>
    </row>
    <row r="30" spans="1:50" s="178" customFormat="1" ht="40.9" customHeight="1" x14ac:dyDescent="0.25">
      <c r="A30" s="174"/>
      <c r="B30" s="301"/>
      <c r="C30" s="296"/>
      <c r="D30" s="297"/>
      <c r="E30" s="297"/>
      <c r="F30" s="302"/>
      <c r="G30" s="302"/>
      <c r="H30" s="302"/>
      <c r="I30" s="302"/>
      <c r="J30" s="302"/>
      <c r="K30" s="302"/>
      <c r="L30" s="299">
        <f t="shared" ref="L30:L32" si="6">IF(F30="x",5,0)+IF(G30="x",3,0)+IF(H30="x",1,0)+IF(I30="x",5,0)+IF(J30="x",3,0)+IF(K30="x",1,0)</f>
        <v>0</v>
      </c>
      <c r="M30" s="302"/>
      <c r="N30" s="302"/>
      <c r="O30" s="302"/>
      <c r="P30" s="302"/>
      <c r="Q30" s="302"/>
      <c r="R30" s="302"/>
      <c r="S30" s="299">
        <f t="shared" ref="S30:S32" si="7">IF(M30="x",5,0)+IF(N30="x",3,0)+IF(O30="x",1,0)+IF(P30="x",1,0)+IF(Q30="x",3,0)+IF(R30="x",5,0)</f>
        <v>0</v>
      </c>
      <c r="T30" s="300">
        <f t="shared" si="5"/>
        <v>0</v>
      </c>
      <c r="U30" s="176"/>
      <c r="V30" s="176"/>
      <c r="W30" s="176"/>
      <c r="X30" s="176"/>
      <c r="Y30" s="176"/>
      <c r="Z30" s="176"/>
      <c r="AA30" s="176"/>
      <c r="AB30" s="177"/>
      <c r="AW30" s="179"/>
      <c r="AX30" s="180"/>
    </row>
    <row r="31" spans="1:50" s="178" customFormat="1" ht="40.9" customHeight="1" x14ac:dyDescent="0.25">
      <c r="A31" s="174"/>
      <c r="B31" s="296"/>
      <c r="C31" s="303"/>
      <c r="D31" s="296"/>
      <c r="E31" s="297"/>
      <c r="F31" s="302"/>
      <c r="G31" s="302"/>
      <c r="H31" s="302"/>
      <c r="I31" s="302"/>
      <c r="J31" s="302"/>
      <c r="K31" s="302"/>
      <c r="L31" s="299">
        <f t="shared" si="6"/>
        <v>0</v>
      </c>
      <c r="M31" s="302"/>
      <c r="N31" s="302"/>
      <c r="O31" s="302"/>
      <c r="P31" s="302"/>
      <c r="Q31" s="302"/>
      <c r="R31" s="302"/>
      <c r="S31" s="299">
        <f t="shared" si="7"/>
        <v>0</v>
      </c>
      <c r="T31" s="300">
        <f t="shared" si="5"/>
        <v>0</v>
      </c>
      <c r="U31" s="176"/>
      <c r="V31" s="176"/>
      <c r="W31" s="176"/>
      <c r="X31" s="176"/>
      <c r="Y31" s="176"/>
      <c r="Z31" s="176"/>
      <c r="AA31" s="176"/>
      <c r="AB31" s="177"/>
      <c r="AW31" s="181"/>
      <c r="AX31" s="182"/>
    </row>
    <row r="32" spans="1:50" s="178" customFormat="1" ht="40.9" customHeight="1" x14ac:dyDescent="0.25">
      <c r="A32" s="174"/>
      <c r="B32" s="296"/>
      <c r="C32" s="296"/>
      <c r="D32" s="296"/>
      <c r="E32" s="297"/>
      <c r="F32" s="298"/>
      <c r="G32" s="298"/>
      <c r="H32" s="298"/>
      <c r="I32" s="298"/>
      <c r="J32" s="298"/>
      <c r="K32" s="298"/>
      <c r="L32" s="299">
        <f t="shared" si="6"/>
        <v>0</v>
      </c>
      <c r="M32" s="298"/>
      <c r="N32" s="298"/>
      <c r="O32" s="298"/>
      <c r="P32" s="298"/>
      <c r="Q32" s="298"/>
      <c r="R32" s="298"/>
      <c r="S32" s="299">
        <f t="shared" si="7"/>
        <v>0</v>
      </c>
      <c r="T32" s="300">
        <f t="shared" si="5"/>
        <v>0</v>
      </c>
      <c r="U32" s="176"/>
      <c r="V32" s="176"/>
      <c r="W32" s="176"/>
      <c r="X32" s="176"/>
      <c r="Y32" s="176"/>
      <c r="Z32" s="176"/>
      <c r="AA32" s="176"/>
      <c r="AB32" s="177"/>
      <c r="AW32" s="181"/>
      <c r="AX32" s="182"/>
    </row>
    <row r="33" spans="1:50" s="178" customFormat="1" ht="40.9" customHeight="1" x14ac:dyDescent="0.25">
      <c r="A33" s="174"/>
      <c r="B33" s="296"/>
      <c r="C33" s="296"/>
      <c r="D33" s="296"/>
      <c r="E33" s="296"/>
      <c r="F33" s="298"/>
      <c r="G33" s="298"/>
      <c r="H33" s="298"/>
      <c r="I33" s="298"/>
      <c r="J33" s="298"/>
      <c r="K33" s="298"/>
      <c r="L33" s="299">
        <f>IF(F33="x",5,0)+IF(G33="x",3,0)+IF(H33="x",1,0)+IF(I33="x",5,0)+IF(J33="x",3,0)+IF(K33="x",1,0)</f>
        <v>0</v>
      </c>
      <c r="M33" s="298"/>
      <c r="N33" s="298"/>
      <c r="O33" s="298"/>
      <c r="P33" s="298"/>
      <c r="Q33" s="298"/>
      <c r="R33" s="298"/>
      <c r="S33" s="299">
        <f>IF(M33="x",5,0)+IF(N33="x",3,0)+IF(O33="x",1,0)+IF(P33="x",1,0)+IF(Q33="x",3,0)+IF(R33="x",5,0)</f>
        <v>0</v>
      </c>
      <c r="T33" s="300">
        <f t="shared" si="5"/>
        <v>0</v>
      </c>
      <c r="U33" s="176"/>
      <c r="V33" s="176"/>
      <c r="W33" s="176"/>
      <c r="X33" s="176"/>
      <c r="Y33" s="176"/>
      <c r="Z33" s="176"/>
      <c r="AA33" s="176"/>
      <c r="AB33" s="177"/>
      <c r="AW33" s="181"/>
      <c r="AX33" s="182"/>
    </row>
    <row r="34" spans="1:50" s="178" customFormat="1" ht="40.9" customHeight="1" x14ac:dyDescent="0.25">
      <c r="A34" s="174"/>
      <c r="B34" s="296"/>
      <c r="C34" s="296"/>
      <c r="D34" s="296"/>
      <c r="E34" s="296"/>
      <c r="F34" s="302"/>
      <c r="G34" s="302"/>
      <c r="H34" s="302"/>
      <c r="I34" s="302"/>
      <c r="J34" s="302"/>
      <c r="K34" s="302"/>
      <c r="L34" s="299">
        <f t="shared" ref="L34" si="8">IF(F34="x",5,0)+IF(G34="x",3,0)+IF(H34="x",1,0)+IF(I34="x",5,0)+IF(J34="x",3,0)+IF(K34="x",1,0)</f>
        <v>0</v>
      </c>
      <c r="M34" s="302"/>
      <c r="N34" s="302"/>
      <c r="O34" s="302"/>
      <c r="P34" s="302"/>
      <c r="Q34" s="302"/>
      <c r="R34" s="302"/>
      <c r="S34" s="299">
        <f t="shared" ref="S34" si="9">IF(M34="x",5,0)+IF(N34="x",3,0)+IF(O34="x",1,0)+IF(P34="x",1,0)+IF(Q34="x",3,0)+IF(R34="x",5,0)</f>
        <v>0</v>
      </c>
      <c r="T34" s="300">
        <f t="shared" si="5"/>
        <v>0</v>
      </c>
      <c r="U34" s="176"/>
      <c r="V34" s="176"/>
      <c r="W34" s="176"/>
      <c r="X34" s="176"/>
      <c r="Y34" s="176"/>
      <c r="Z34" s="176"/>
      <c r="AA34" s="176"/>
      <c r="AB34" s="177"/>
      <c r="AW34" s="181"/>
      <c r="AX34" s="182"/>
    </row>
    <row r="35" spans="1:50" s="60" customFormat="1" ht="22.15" customHeight="1" thickBot="1" x14ac:dyDescent="0.3">
      <c r="A35" s="173"/>
      <c r="B35" s="409"/>
      <c r="C35" s="409"/>
      <c r="D35" s="409"/>
      <c r="E35" s="409"/>
      <c r="F35" s="409" t="s">
        <v>313</v>
      </c>
      <c r="G35" s="409"/>
      <c r="H35" s="409"/>
      <c r="I35" s="409"/>
      <c r="J35" s="409"/>
      <c r="K35" s="409"/>
      <c r="L35" s="409">
        <f>SUM(L25:L28)</f>
        <v>0</v>
      </c>
      <c r="M35" s="409" t="s">
        <v>329</v>
      </c>
      <c r="N35" s="409"/>
      <c r="O35" s="409"/>
      <c r="P35" s="409"/>
      <c r="Q35" s="409"/>
      <c r="R35" s="409"/>
      <c r="S35" s="409">
        <f>SUM(S25:S28)</f>
        <v>0</v>
      </c>
      <c r="T35" s="410">
        <f ca="1">SUM(T25:T36)</f>
        <v>30</v>
      </c>
      <c r="AW35" s="133"/>
      <c r="AX35" s="134"/>
    </row>
    <row r="36" spans="1:50" s="60" customFormat="1" ht="22.15" customHeight="1" x14ac:dyDescent="0.25">
      <c r="A36" s="173"/>
      <c r="B36" s="409"/>
      <c r="C36" s="409"/>
      <c r="D36" s="409"/>
      <c r="E36" s="409"/>
      <c r="F36" s="409"/>
      <c r="G36" s="409"/>
      <c r="H36" s="409"/>
      <c r="I36" s="409"/>
      <c r="J36" s="409"/>
      <c r="K36" s="409"/>
      <c r="L36" s="409"/>
      <c r="M36" s="409"/>
      <c r="N36" s="409"/>
      <c r="O36" s="409"/>
      <c r="P36" s="409"/>
      <c r="Q36" s="409"/>
      <c r="R36" s="409"/>
      <c r="S36" s="409"/>
      <c r="T36" s="411"/>
      <c r="AW36" s="135"/>
      <c r="AX36" s="136"/>
    </row>
    <row r="37" spans="1:50" ht="22.15" customHeight="1" x14ac:dyDescent="0.25">
      <c r="A37" s="173"/>
      <c r="B37" s="414" t="s">
        <v>533</v>
      </c>
      <c r="C37" s="414"/>
      <c r="D37" s="414"/>
      <c r="E37" s="414"/>
      <c r="F37" s="415" t="s">
        <v>312</v>
      </c>
      <c r="G37" s="415"/>
      <c r="H37" s="415"/>
      <c r="I37" s="415"/>
      <c r="J37" s="415"/>
      <c r="K37" s="415"/>
      <c r="L37" s="415"/>
      <c r="M37" s="415"/>
      <c r="N37" s="415"/>
      <c r="O37" s="415"/>
      <c r="P37" s="415"/>
      <c r="Q37" s="415"/>
      <c r="R37" s="415"/>
      <c r="S37" s="415"/>
      <c r="T37" s="416" t="s">
        <v>515</v>
      </c>
      <c r="AW37" s="49" t="s">
        <v>201</v>
      </c>
      <c r="AX37" s="50" t="s">
        <v>202</v>
      </c>
    </row>
    <row r="38" spans="1:50" ht="22.15" customHeight="1" x14ac:dyDescent="0.25">
      <c r="A38" s="173"/>
      <c r="B38" s="414"/>
      <c r="C38" s="414"/>
      <c r="D38" s="414"/>
      <c r="E38" s="414"/>
      <c r="F38" s="417" t="s">
        <v>313</v>
      </c>
      <c r="G38" s="417"/>
      <c r="H38" s="417"/>
      <c r="I38" s="417"/>
      <c r="J38" s="417"/>
      <c r="K38" s="417"/>
      <c r="L38" s="417"/>
      <c r="M38" s="417" t="s">
        <v>314</v>
      </c>
      <c r="N38" s="417"/>
      <c r="O38" s="417"/>
      <c r="P38" s="417"/>
      <c r="Q38" s="417"/>
      <c r="R38" s="417"/>
      <c r="S38" s="417"/>
      <c r="T38" s="416"/>
      <c r="AW38" s="49" t="s">
        <v>203</v>
      </c>
      <c r="AX38" s="50" t="s">
        <v>204</v>
      </c>
    </row>
    <row r="39" spans="1:50" ht="22.15" customHeight="1" x14ac:dyDescent="0.25">
      <c r="A39" s="173"/>
      <c r="B39" s="414"/>
      <c r="C39" s="414"/>
      <c r="D39" s="414"/>
      <c r="E39" s="414"/>
      <c r="F39" s="418" t="s">
        <v>26</v>
      </c>
      <c r="G39" s="418"/>
      <c r="H39" s="418"/>
      <c r="I39" s="418" t="s">
        <v>27</v>
      </c>
      <c r="J39" s="418"/>
      <c r="K39" s="418"/>
      <c r="L39" s="418" t="s">
        <v>315</v>
      </c>
      <c r="M39" s="418" t="s">
        <v>28</v>
      </c>
      <c r="N39" s="418"/>
      <c r="O39" s="418"/>
      <c r="P39" s="418" t="s">
        <v>29</v>
      </c>
      <c r="Q39" s="418"/>
      <c r="R39" s="418"/>
      <c r="S39" s="418" t="s">
        <v>315</v>
      </c>
      <c r="T39" s="416"/>
      <c r="AW39" s="49" t="s">
        <v>207</v>
      </c>
      <c r="AX39" s="50" t="s">
        <v>208</v>
      </c>
    </row>
    <row r="40" spans="1:50" ht="40.9" customHeight="1" x14ac:dyDescent="0.25">
      <c r="A40" s="173"/>
      <c r="B40" s="294" t="s">
        <v>316</v>
      </c>
      <c r="C40" s="294" t="s">
        <v>317</v>
      </c>
      <c r="D40" s="294" t="s">
        <v>1</v>
      </c>
      <c r="E40" s="294" t="s">
        <v>318</v>
      </c>
      <c r="F40" s="295" t="s">
        <v>319</v>
      </c>
      <c r="G40" s="295" t="s">
        <v>320</v>
      </c>
      <c r="H40" s="295" t="s">
        <v>321</v>
      </c>
      <c r="I40" s="295" t="s">
        <v>319</v>
      </c>
      <c r="J40" s="295" t="s">
        <v>320</v>
      </c>
      <c r="K40" s="295" t="s">
        <v>321</v>
      </c>
      <c r="L40" s="418"/>
      <c r="M40" s="295" t="s">
        <v>319</v>
      </c>
      <c r="N40" s="295" t="s">
        <v>320</v>
      </c>
      <c r="O40" s="295" t="s">
        <v>321</v>
      </c>
      <c r="P40" s="295" t="s">
        <v>319</v>
      </c>
      <c r="Q40" s="295" t="s">
        <v>320</v>
      </c>
      <c r="R40" s="295" t="s">
        <v>321</v>
      </c>
      <c r="S40" s="418"/>
      <c r="T40" s="416"/>
      <c r="AW40" s="49" t="s">
        <v>215</v>
      </c>
      <c r="AX40" s="50" t="s">
        <v>216</v>
      </c>
    </row>
    <row r="41" spans="1:50" s="178" customFormat="1" ht="40.9" customHeight="1" x14ac:dyDescent="0.25">
      <c r="A41" s="174"/>
      <c r="B41" s="296"/>
      <c r="C41" s="296"/>
      <c r="D41" s="297"/>
      <c r="E41" s="297"/>
      <c r="F41" s="298"/>
      <c r="G41" s="298"/>
      <c r="H41" s="298"/>
      <c r="I41" s="298"/>
      <c r="J41" s="298"/>
      <c r="K41" s="298"/>
      <c r="L41" s="299">
        <f>IF(F41="x",5,0)+IF(G41="x",3,0)+IF(H41="x",1,0)+IF(I41="x",5,0)+IF(J41="x",3,0)+IF(K41="x",1,0)</f>
        <v>0</v>
      </c>
      <c r="M41" s="298"/>
      <c r="N41" s="298"/>
      <c r="O41" s="298"/>
      <c r="P41" s="298"/>
      <c r="Q41" s="298"/>
      <c r="R41" s="298"/>
      <c r="S41" s="299">
        <f>IF(M41="x",5,0)+IF(N41="x",3,0)+IF(O41="x",1,0)+IF(P41="x",1,0)+IF(Q41="x",3,0)+IF(R41="x",5,0)</f>
        <v>0</v>
      </c>
      <c r="T41" s="300">
        <f>L41+S41</f>
        <v>0</v>
      </c>
      <c r="U41" s="176"/>
      <c r="V41" s="176"/>
      <c r="W41" s="176"/>
      <c r="X41" s="176"/>
      <c r="Y41" s="176"/>
      <c r="Z41" s="176"/>
      <c r="AA41" s="176"/>
      <c r="AB41" s="177"/>
      <c r="AW41" s="179" t="s">
        <v>217</v>
      </c>
      <c r="AX41" s="180" t="s">
        <v>218</v>
      </c>
    </row>
    <row r="42" spans="1:50" s="178" customFormat="1" ht="40.9" customHeight="1" x14ac:dyDescent="0.25">
      <c r="A42" s="174"/>
      <c r="B42" s="296"/>
      <c r="C42" s="296"/>
      <c r="D42" s="297"/>
      <c r="E42" s="297"/>
      <c r="F42" s="298"/>
      <c r="G42" s="298"/>
      <c r="H42" s="298"/>
      <c r="I42" s="298"/>
      <c r="J42" s="298"/>
      <c r="K42" s="298"/>
      <c r="L42" s="299">
        <f>IF(F42="x",5,0)+IF(G42="x",3,0)+IF(H42="x",1,0)+IF(I42="x",5,0)+IF(J42="x",3,0)+IF(K42="x",1,0)</f>
        <v>0</v>
      </c>
      <c r="M42" s="298"/>
      <c r="N42" s="298"/>
      <c r="O42" s="298"/>
      <c r="P42" s="298"/>
      <c r="Q42" s="298"/>
      <c r="R42" s="298"/>
      <c r="S42" s="299">
        <f>IF(M42="x",5,0)+IF(N42="x",3,0)+IF(O42="x",1,0)+IF(P42="x",1,0)+IF(Q42="x",3,0)+IF(R42="x",5,0)</f>
        <v>0</v>
      </c>
      <c r="T42" s="300">
        <f t="shared" ref="T42:T46" si="10">L42+S42</f>
        <v>0</v>
      </c>
      <c r="U42" s="176"/>
      <c r="V42" s="176"/>
      <c r="W42" s="176"/>
      <c r="X42" s="176"/>
      <c r="Y42" s="176"/>
      <c r="Z42" s="176"/>
      <c r="AA42" s="176"/>
      <c r="AB42" s="177"/>
      <c r="AW42" s="179" t="s">
        <v>276</v>
      </c>
      <c r="AX42" s="180" t="s">
        <v>277</v>
      </c>
    </row>
    <row r="43" spans="1:50" s="178" customFormat="1" ht="40.9" customHeight="1" x14ac:dyDescent="0.25">
      <c r="A43" s="174"/>
      <c r="B43" s="296"/>
      <c r="C43" s="296"/>
      <c r="D43" s="297"/>
      <c r="E43" s="297"/>
      <c r="F43" s="298"/>
      <c r="G43" s="298"/>
      <c r="H43" s="298"/>
      <c r="I43" s="298"/>
      <c r="J43" s="298"/>
      <c r="K43" s="298"/>
      <c r="L43" s="299">
        <f>IF(F43="x",5,0)+IF(G43="x",3,0)+IF(H43="x",1,0)+IF(I43="x",5,0)+IF(J43="x",3,0)+IF(K43="x",1,0)</f>
        <v>0</v>
      </c>
      <c r="M43" s="298"/>
      <c r="N43" s="298"/>
      <c r="O43" s="298"/>
      <c r="P43" s="298"/>
      <c r="Q43" s="298"/>
      <c r="R43" s="298"/>
      <c r="S43" s="299">
        <f>IF(M43="x",5,0)+IF(N43="x",3,0)+IF(O43="x",1,0)+IF(P43="x",1,0)+IF(Q43="x",3,0)+IF(R43="x",5,0)</f>
        <v>0</v>
      </c>
      <c r="T43" s="300">
        <f t="shared" si="10"/>
        <v>0</v>
      </c>
      <c r="U43" s="176"/>
      <c r="V43" s="176"/>
      <c r="W43" s="176"/>
      <c r="X43" s="176"/>
      <c r="Y43" s="176"/>
      <c r="Z43" s="176"/>
      <c r="AA43" s="176"/>
      <c r="AB43" s="177"/>
      <c r="AW43" s="179" t="s">
        <v>278</v>
      </c>
      <c r="AX43" s="180" t="s">
        <v>279</v>
      </c>
    </row>
    <row r="44" spans="1:50" s="178" customFormat="1" ht="40.9" customHeight="1" x14ac:dyDescent="0.25">
      <c r="A44" s="174"/>
      <c r="B44" s="301"/>
      <c r="C44" s="296"/>
      <c r="D44" s="297"/>
      <c r="E44" s="297"/>
      <c r="F44" s="298"/>
      <c r="G44" s="298"/>
      <c r="H44" s="298"/>
      <c r="I44" s="298"/>
      <c r="J44" s="298"/>
      <c r="K44" s="298"/>
      <c r="L44" s="299">
        <f>IF(F44="x",5,0)+IF(G44="x",3,0)+IF(H44="x",1,0)+IF(I44="x",5,0)+IF(J44="x",3,0)+IF(K44="x",1,0)</f>
        <v>0</v>
      </c>
      <c r="M44" s="298"/>
      <c r="N44" s="298"/>
      <c r="O44" s="298"/>
      <c r="P44" s="298"/>
      <c r="Q44" s="298"/>
      <c r="R44" s="298"/>
      <c r="S44" s="299">
        <f>IF(M44="x",5,0)+IF(N44="x",3,0)+IF(O44="x",1,0)+IF(P44="x",1,0)+IF(Q44="x",3,0)+IF(R44="x",5,0)</f>
        <v>0</v>
      </c>
      <c r="T44" s="300">
        <f t="shared" si="10"/>
        <v>0</v>
      </c>
      <c r="U44" s="176"/>
      <c r="V44" s="176"/>
      <c r="W44" s="176"/>
      <c r="X44" s="176"/>
      <c r="Y44" s="176"/>
      <c r="Z44" s="176"/>
      <c r="AA44" s="176"/>
      <c r="AB44" s="177"/>
      <c r="AW44" s="179" t="s">
        <v>280</v>
      </c>
      <c r="AX44" s="180" t="s">
        <v>281</v>
      </c>
    </row>
    <row r="45" spans="1:50" s="178" customFormat="1" ht="40.9" customHeight="1" x14ac:dyDescent="0.25">
      <c r="A45" s="174"/>
      <c r="B45" s="301"/>
      <c r="C45" s="296"/>
      <c r="D45" s="297"/>
      <c r="E45" s="297"/>
      <c r="F45" s="298"/>
      <c r="G45" s="298"/>
      <c r="H45" s="298"/>
      <c r="I45" s="298"/>
      <c r="J45" s="298"/>
      <c r="K45" s="298"/>
      <c r="L45" s="299">
        <f>IF(F45="x",5,0)+IF(G45="x",3,0)+IF(H45="x",1,0)+IF(I45="x",5,0)+IF(J45="x",3,0)+IF(K45="x",1,0)</f>
        <v>0</v>
      </c>
      <c r="M45" s="298"/>
      <c r="N45" s="298"/>
      <c r="O45" s="298"/>
      <c r="P45" s="298"/>
      <c r="Q45" s="298"/>
      <c r="R45" s="298"/>
      <c r="S45" s="299">
        <f>IF(M45="x",5,0)+IF(N45="x",3,0)+IF(O45="x",1,0)+IF(P45="x",1,0)+IF(Q45="x",3,0)+IF(R45="x",5,0)</f>
        <v>0</v>
      </c>
      <c r="T45" s="300">
        <f t="shared" si="10"/>
        <v>0</v>
      </c>
      <c r="U45" s="176"/>
      <c r="V45" s="176"/>
      <c r="W45" s="176"/>
      <c r="X45" s="176"/>
      <c r="Y45" s="176"/>
      <c r="Z45" s="176"/>
      <c r="AA45" s="176"/>
      <c r="AB45" s="177"/>
      <c r="AW45" s="179"/>
      <c r="AX45" s="180"/>
    </row>
    <row r="46" spans="1:50" s="178" customFormat="1" ht="40.9" customHeight="1" x14ac:dyDescent="0.25">
      <c r="A46" s="174"/>
      <c r="B46" s="301"/>
      <c r="C46" s="296"/>
      <c r="D46" s="297"/>
      <c r="E46" s="297"/>
      <c r="F46" s="302"/>
      <c r="G46" s="302"/>
      <c r="H46" s="302"/>
      <c r="I46" s="302"/>
      <c r="J46" s="302"/>
      <c r="K46" s="302"/>
      <c r="L46" s="299">
        <f t="shared" ref="L46" si="11">IF(F46="x",5,0)+IF(G46="x",3,0)+IF(H46="x",1,0)+IF(I46="x",5,0)+IF(J46="x",3,0)+IF(K46="x",1,0)</f>
        <v>0</v>
      </c>
      <c r="M46" s="302"/>
      <c r="N46" s="302"/>
      <c r="O46" s="302"/>
      <c r="P46" s="302"/>
      <c r="Q46" s="302"/>
      <c r="R46" s="302"/>
      <c r="S46" s="299">
        <f t="shared" ref="S46" si="12">IF(M46="x",5,0)+IF(N46="x",3,0)+IF(O46="x",1,0)+IF(P46="x",1,0)+IF(Q46="x",3,0)+IF(R46="x",5,0)</f>
        <v>0</v>
      </c>
      <c r="T46" s="300">
        <f t="shared" si="10"/>
        <v>0</v>
      </c>
      <c r="U46" s="176"/>
      <c r="V46" s="176"/>
      <c r="W46" s="176"/>
      <c r="X46" s="176"/>
      <c r="Y46" s="176"/>
      <c r="Z46" s="176"/>
      <c r="AA46" s="176"/>
      <c r="AB46" s="177"/>
      <c r="AW46" s="179"/>
      <c r="AX46" s="180"/>
    </row>
    <row r="47" spans="1:50" s="60" customFormat="1" ht="40.9" customHeight="1" thickBot="1" x14ac:dyDescent="0.3">
      <c r="A47" s="173"/>
      <c r="B47" s="409"/>
      <c r="C47" s="409"/>
      <c r="D47" s="409"/>
      <c r="E47" s="409"/>
      <c r="F47" s="409" t="s">
        <v>313</v>
      </c>
      <c r="G47" s="409"/>
      <c r="H47" s="409"/>
      <c r="I47" s="409"/>
      <c r="J47" s="409"/>
      <c r="K47" s="409"/>
      <c r="L47" s="409">
        <f>SUM(L41:L44)</f>
        <v>0</v>
      </c>
      <c r="M47" s="409" t="s">
        <v>329</v>
      </c>
      <c r="N47" s="409"/>
      <c r="O47" s="409"/>
      <c r="P47" s="409"/>
      <c r="Q47" s="409"/>
      <c r="R47" s="409"/>
      <c r="S47" s="409">
        <f>SUM(S41:S44)</f>
        <v>0</v>
      </c>
      <c r="T47" s="410">
        <f ca="1">SUM(T41:T48)</f>
        <v>30</v>
      </c>
      <c r="AW47" s="133"/>
      <c r="AX47" s="134"/>
    </row>
    <row r="48" spans="1:50" s="60" customFormat="1" ht="40.9" customHeight="1" x14ac:dyDescent="0.25">
      <c r="A48" s="173"/>
      <c r="B48" s="409"/>
      <c r="C48" s="409"/>
      <c r="D48" s="409"/>
      <c r="E48" s="409"/>
      <c r="F48" s="409"/>
      <c r="G48" s="409"/>
      <c r="H48" s="409"/>
      <c r="I48" s="409"/>
      <c r="J48" s="409"/>
      <c r="K48" s="409"/>
      <c r="L48" s="409"/>
      <c r="M48" s="409"/>
      <c r="N48" s="409"/>
      <c r="O48" s="409"/>
      <c r="P48" s="409"/>
      <c r="Q48" s="409"/>
      <c r="R48" s="409"/>
      <c r="S48" s="409"/>
      <c r="T48" s="411"/>
      <c r="AW48" s="135"/>
      <c r="AX48" s="136"/>
    </row>
    <row r="49" spans="49:50" ht="40.9" customHeight="1" x14ac:dyDescent="0.25">
      <c r="AW49" s="42"/>
      <c r="AX49" s="42"/>
    </row>
    <row r="50" spans="49:50" ht="40.9" customHeight="1" x14ac:dyDescent="0.25">
      <c r="AW50" s="42"/>
      <c r="AX50" s="42"/>
    </row>
    <row r="51" spans="49:50" ht="40.9" customHeight="1" x14ac:dyDescent="0.25">
      <c r="AW51" s="42"/>
      <c r="AX51" s="42"/>
    </row>
    <row r="52" spans="49:50" ht="40.9" customHeight="1" x14ac:dyDescent="0.25">
      <c r="AW52" s="42"/>
      <c r="AX52" s="42"/>
    </row>
    <row r="53" spans="49:50" ht="40.9" customHeight="1" x14ac:dyDescent="0.25">
      <c r="AW53" s="42"/>
      <c r="AX53" s="42"/>
    </row>
    <row r="54" spans="49:50" ht="40.9" customHeight="1" x14ac:dyDescent="0.25">
      <c r="AW54" s="42"/>
      <c r="AX54" s="42"/>
    </row>
    <row r="55" spans="49:50" ht="40.9" customHeight="1" x14ac:dyDescent="0.25">
      <c r="AW55" s="42"/>
      <c r="AX55" s="42"/>
    </row>
    <row r="56" spans="49:50" ht="40.9" customHeight="1" x14ac:dyDescent="0.25">
      <c r="AW56" s="42"/>
      <c r="AX56" s="42"/>
    </row>
    <row r="57" spans="49:50" ht="40.9" customHeight="1" x14ac:dyDescent="0.25">
      <c r="AW57" s="42"/>
      <c r="AX57" s="42"/>
    </row>
    <row r="58" spans="49:50" ht="40.9" customHeight="1" x14ac:dyDescent="0.25">
      <c r="AW58" s="42"/>
      <c r="AX58" s="42"/>
    </row>
    <row r="59" spans="49:50" ht="40.9" customHeight="1" x14ac:dyDescent="0.25">
      <c r="AW59" s="42"/>
      <c r="AX59" s="42"/>
    </row>
    <row r="60" spans="49:50" ht="40.9" customHeight="1" x14ac:dyDescent="0.25">
      <c r="AW60" s="42"/>
      <c r="AX60" s="42"/>
    </row>
    <row r="61" spans="49:50" ht="40.9" customHeight="1" x14ac:dyDescent="0.25">
      <c r="AW61" s="42"/>
      <c r="AX61" s="42"/>
    </row>
    <row r="62" spans="49:50" ht="40.9" customHeight="1" x14ac:dyDescent="0.25">
      <c r="AW62" s="42"/>
      <c r="AX62" s="42"/>
    </row>
    <row r="63" spans="49:50" ht="40.9" customHeight="1" x14ac:dyDescent="0.25">
      <c r="AW63" s="42"/>
      <c r="AX63" s="42"/>
    </row>
    <row r="64" spans="49:50" ht="40.9" customHeight="1" x14ac:dyDescent="0.25">
      <c r="AW64" s="42"/>
      <c r="AX64" s="42"/>
    </row>
    <row r="65" spans="49:50" ht="40.9" customHeight="1" x14ac:dyDescent="0.25">
      <c r="AW65" s="42"/>
      <c r="AX65" s="42"/>
    </row>
    <row r="66" spans="49:50" ht="40.9" customHeight="1" x14ac:dyDescent="0.25">
      <c r="AW66" s="42"/>
      <c r="AX66" s="42"/>
    </row>
    <row r="67" spans="49:50" ht="40.9" customHeight="1" x14ac:dyDescent="0.25">
      <c r="AW67" s="42"/>
      <c r="AX67" s="42"/>
    </row>
    <row r="68" spans="49:50" ht="40.9" customHeight="1" x14ac:dyDescent="0.25">
      <c r="AW68" s="42"/>
      <c r="AX68" s="42"/>
    </row>
    <row r="69" spans="49:50" ht="40.9" customHeight="1" x14ac:dyDescent="0.25">
      <c r="AW69" s="42"/>
      <c r="AX69" s="42"/>
    </row>
    <row r="70" spans="49:50" ht="40.9" customHeight="1" x14ac:dyDescent="0.25">
      <c r="AW70" s="42"/>
      <c r="AX70" s="42"/>
    </row>
    <row r="71" spans="49:50" ht="40.9" customHeight="1" x14ac:dyDescent="0.25">
      <c r="AW71" s="42"/>
      <c r="AX71" s="42"/>
    </row>
    <row r="72" spans="49:50" ht="40.9" customHeight="1" x14ac:dyDescent="0.25">
      <c r="AW72" s="42"/>
      <c r="AX72" s="42"/>
    </row>
    <row r="73" spans="49:50" ht="40.9" customHeight="1" x14ac:dyDescent="0.25">
      <c r="AW73" s="42"/>
      <c r="AX73" s="42"/>
    </row>
    <row r="74" spans="49:50" ht="40.9" customHeight="1" x14ac:dyDescent="0.25">
      <c r="AW74" s="42"/>
      <c r="AX74" s="42"/>
    </row>
    <row r="75" spans="49:50" ht="40.9" customHeight="1" x14ac:dyDescent="0.25">
      <c r="AW75" s="42"/>
      <c r="AX75" s="42"/>
    </row>
    <row r="76" spans="49:50" ht="40.9" customHeight="1" x14ac:dyDescent="0.25">
      <c r="AW76" s="42"/>
      <c r="AX76" s="42"/>
    </row>
    <row r="77" spans="49:50" ht="40.9" customHeight="1" x14ac:dyDescent="0.25">
      <c r="AW77" s="42"/>
      <c r="AX77" s="42"/>
    </row>
    <row r="78" spans="49:50" ht="40.9" customHeight="1" x14ac:dyDescent="0.25">
      <c r="AW78" s="42"/>
      <c r="AX78" s="42"/>
    </row>
    <row r="79" spans="49:50" ht="40.9" customHeight="1" x14ac:dyDescent="0.25">
      <c r="AW79" s="42"/>
      <c r="AX79" s="42"/>
    </row>
    <row r="80" spans="49:50" ht="40.9" customHeight="1" x14ac:dyDescent="0.25">
      <c r="AW80" s="42"/>
      <c r="AX80" s="42"/>
    </row>
    <row r="81" spans="49:50" ht="40.9" customHeight="1" x14ac:dyDescent="0.25">
      <c r="AW81" s="42"/>
      <c r="AX81" s="42"/>
    </row>
    <row r="82" spans="49:50" ht="40.9" customHeight="1" x14ac:dyDescent="0.25">
      <c r="AW82" s="42"/>
      <c r="AX82" s="42"/>
    </row>
    <row r="83" spans="49:50" ht="40.9" customHeight="1" x14ac:dyDescent="0.25">
      <c r="AW83" s="42"/>
      <c r="AX83" s="42"/>
    </row>
    <row r="84" spans="49:50" ht="40.9" customHeight="1" x14ac:dyDescent="0.25">
      <c r="AW84" s="42"/>
      <c r="AX84" s="42"/>
    </row>
    <row r="85" spans="49:50" ht="40.9" customHeight="1" x14ac:dyDescent="0.25">
      <c r="AW85" s="42"/>
      <c r="AX85" s="42"/>
    </row>
    <row r="86" spans="49:50" ht="40.9" customHeight="1" x14ac:dyDescent="0.25">
      <c r="AW86" s="42"/>
      <c r="AX86" s="42"/>
    </row>
    <row r="87" spans="49:50" ht="40.9" customHeight="1" x14ac:dyDescent="0.25">
      <c r="AW87" s="42"/>
      <c r="AX87" s="42"/>
    </row>
    <row r="88" spans="49:50" ht="40.9" customHeight="1" x14ac:dyDescent="0.25">
      <c r="AW88" s="42"/>
      <c r="AX88" s="42"/>
    </row>
    <row r="89" spans="49:50" ht="40.9" customHeight="1" x14ac:dyDescent="0.25">
      <c r="AW89" s="42"/>
      <c r="AX89" s="42"/>
    </row>
    <row r="90" spans="49:50" ht="40.9" customHeight="1" x14ac:dyDescent="0.25">
      <c r="AW90" s="42"/>
      <c r="AX90" s="42"/>
    </row>
    <row r="91" spans="49:50" ht="40.9" customHeight="1" x14ac:dyDescent="0.25">
      <c r="AW91" s="42"/>
      <c r="AX91" s="42"/>
    </row>
    <row r="92" spans="49:50" ht="40.9" customHeight="1" x14ac:dyDescent="0.25">
      <c r="AW92" s="42"/>
      <c r="AX92" s="42"/>
    </row>
    <row r="93" spans="49:50" ht="40.9" customHeight="1" x14ac:dyDescent="0.25">
      <c r="AW93" s="42"/>
      <c r="AX93" s="42"/>
    </row>
    <row r="94" spans="49:50" ht="40.9" customHeight="1" x14ac:dyDescent="0.25">
      <c r="AW94" s="42"/>
      <c r="AX94" s="42"/>
    </row>
    <row r="95" spans="49:50" ht="40.9" customHeight="1" x14ac:dyDescent="0.25">
      <c r="AW95" s="42"/>
      <c r="AX95" s="42"/>
    </row>
    <row r="96" spans="49:50" ht="40.9" customHeight="1" x14ac:dyDescent="0.25">
      <c r="AW96" s="42"/>
      <c r="AX96" s="42"/>
    </row>
    <row r="97" spans="49:50" ht="40.9" customHeight="1" x14ac:dyDescent="0.25">
      <c r="AW97" s="42"/>
      <c r="AX97" s="42"/>
    </row>
    <row r="98" spans="49:50" ht="40.9" customHeight="1" x14ac:dyDescent="0.25">
      <c r="AW98" s="42"/>
      <c r="AX98" s="42"/>
    </row>
    <row r="99" spans="49:50" ht="40.9" customHeight="1" x14ac:dyDescent="0.25">
      <c r="AW99" s="42"/>
      <c r="AX99" s="42"/>
    </row>
    <row r="100" spans="49:50" ht="40.9" customHeight="1" x14ac:dyDescent="0.25">
      <c r="AW100" s="42"/>
      <c r="AX100" s="42"/>
    </row>
    <row r="101" spans="49:50" ht="40.9" customHeight="1" x14ac:dyDescent="0.25">
      <c r="AW101" s="42"/>
      <c r="AX101" s="42"/>
    </row>
    <row r="102" spans="49:50" ht="40.9" customHeight="1" x14ac:dyDescent="0.25">
      <c r="AW102" s="42"/>
      <c r="AX102" s="42"/>
    </row>
    <row r="103" spans="49:50" ht="40.9" customHeight="1" x14ac:dyDescent="0.25">
      <c r="AW103" s="42"/>
      <c r="AX103" s="42"/>
    </row>
    <row r="104" spans="49:50" ht="40.9" customHeight="1" x14ac:dyDescent="0.25">
      <c r="AW104" s="42"/>
      <c r="AX104" s="42"/>
    </row>
    <row r="105" spans="49:50" ht="40.9" customHeight="1" x14ac:dyDescent="0.25">
      <c r="AW105" s="42"/>
      <c r="AX105" s="42"/>
    </row>
    <row r="106" spans="49:50" ht="40.9" customHeight="1" x14ac:dyDescent="0.25">
      <c r="AW106" s="42"/>
      <c r="AX106" s="42"/>
    </row>
    <row r="107" spans="49:50" ht="40.9" customHeight="1" x14ac:dyDescent="0.25">
      <c r="AW107" s="42"/>
      <c r="AX107" s="42"/>
    </row>
    <row r="108" spans="49:50" ht="40.9" customHeight="1" x14ac:dyDescent="0.25">
      <c r="AW108" s="42"/>
      <c r="AX108" s="42"/>
    </row>
    <row r="109" spans="49:50" ht="40.9" customHeight="1" x14ac:dyDescent="0.25">
      <c r="AW109" s="42"/>
      <c r="AX109" s="42"/>
    </row>
    <row r="110" spans="49:50" ht="40.9" customHeight="1" x14ac:dyDescent="0.25">
      <c r="AW110" s="42"/>
      <c r="AX110" s="42"/>
    </row>
    <row r="111" spans="49:50" ht="40.9" customHeight="1" x14ac:dyDescent="0.25">
      <c r="AW111" s="42"/>
      <c r="AX111" s="42"/>
    </row>
    <row r="112" spans="49:50" ht="40.9" customHeight="1" x14ac:dyDescent="0.25">
      <c r="AW112" s="42"/>
      <c r="AX112" s="42"/>
    </row>
    <row r="113" spans="49:50" ht="40.9" customHeight="1" x14ac:dyDescent="0.25">
      <c r="AW113" s="42"/>
      <c r="AX113" s="42"/>
    </row>
    <row r="114" spans="49:50" ht="40.9" customHeight="1" x14ac:dyDescent="0.25">
      <c r="AW114" s="42"/>
      <c r="AX114" s="42"/>
    </row>
    <row r="115" spans="49:50" ht="40.9" customHeight="1" x14ac:dyDescent="0.25">
      <c r="AW115" s="42"/>
      <c r="AX115" s="42"/>
    </row>
    <row r="116" spans="49:50" ht="40.9" customHeight="1" x14ac:dyDescent="0.25">
      <c r="AW116" s="42"/>
      <c r="AX116" s="42"/>
    </row>
    <row r="117" spans="49:50" ht="40.9" customHeight="1" x14ac:dyDescent="0.25">
      <c r="AW117" s="42"/>
      <c r="AX117" s="42"/>
    </row>
    <row r="118" spans="49:50" ht="40.9" customHeight="1" x14ac:dyDescent="0.25">
      <c r="AW118" s="42"/>
      <c r="AX118" s="42"/>
    </row>
    <row r="119" spans="49:50" ht="40.9" customHeight="1" x14ac:dyDescent="0.25">
      <c r="AW119" s="42"/>
      <c r="AX119" s="42"/>
    </row>
    <row r="120" spans="49:50" ht="40.9" customHeight="1" x14ac:dyDescent="0.25">
      <c r="AW120" s="42"/>
      <c r="AX120" s="42"/>
    </row>
    <row r="121" spans="49:50" ht="40.9" customHeight="1" x14ac:dyDescent="0.25">
      <c r="AW121" s="42"/>
      <c r="AX121" s="42"/>
    </row>
    <row r="122" spans="49:50" ht="40.9" customHeight="1" x14ac:dyDescent="0.25">
      <c r="AW122" s="42"/>
      <c r="AX122" s="42"/>
    </row>
    <row r="123" spans="49:50" ht="40.9" customHeight="1" x14ac:dyDescent="0.25">
      <c r="AW123" s="42"/>
      <c r="AX123" s="42"/>
    </row>
    <row r="124" spans="49:50" ht="40.9" customHeight="1" x14ac:dyDescent="0.25">
      <c r="AW124" s="42"/>
      <c r="AX124" s="42"/>
    </row>
    <row r="125" spans="49:50" ht="40.9" customHeight="1" x14ac:dyDescent="0.25">
      <c r="AW125" s="42"/>
      <c r="AX125" s="42"/>
    </row>
    <row r="126" spans="49:50" ht="40.9" customHeight="1" x14ac:dyDescent="0.25">
      <c r="AW126" s="42"/>
      <c r="AX126" s="42"/>
    </row>
    <row r="127" spans="49:50" ht="40.9" customHeight="1" x14ac:dyDescent="0.25">
      <c r="AW127" s="42"/>
      <c r="AX127" s="42"/>
    </row>
    <row r="128" spans="49:50" ht="40.9" customHeight="1" x14ac:dyDescent="0.25">
      <c r="AW128" s="42"/>
      <c r="AX128" s="42"/>
    </row>
    <row r="129" spans="49:50" ht="40.9" customHeight="1" x14ac:dyDescent="0.25">
      <c r="AW129" s="42"/>
      <c r="AX129" s="42"/>
    </row>
    <row r="130" spans="49:50" ht="40.9" customHeight="1" x14ac:dyDescent="0.25">
      <c r="AW130" s="42"/>
      <c r="AX130" s="42"/>
    </row>
    <row r="131" spans="49:50" ht="40.9" customHeight="1" x14ac:dyDescent="0.25">
      <c r="AW131" s="42"/>
      <c r="AX131" s="42"/>
    </row>
    <row r="132" spans="49:50" ht="40.9" customHeight="1" x14ac:dyDescent="0.25">
      <c r="AW132" s="42"/>
      <c r="AX132" s="42"/>
    </row>
    <row r="133" spans="49:50" ht="40.9" customHeight="1" x14ac:dyDescent="0.25">
      <c r="AW133" s="42"/>
      <c r="AX133" s="42"/>
    </row>
    <row r="134" spans="49:50" ht="40.9" customHeight="1" x14ac:dyDescent="0.25">
      <c r="AW134" s="42"/>
      <c r="AX134" s="42"/>
    </row>
    <row r="135" spans="49:50" ht="40.9" customHeight="1" x14ac:dyDescent="0.25">
      <c r="AW135" s="42"/>
      <c r="AX135" s="42"/>
    </row>
    <row r="136" spans="49:50" ht="40.9" customHeight="1" x14ac:dyDescent="0.25">
      <c r="AW136" s="42"/>
      <c r="AX136" s="42"/>
    </row>
    <row r="137" spans="49:50" ht="40.9" customHeight="1" x14ac:dyDescent="0.25">
      <c r="AW137" s="42"/>
      <c r="AX137" s="42"/>
    </row>
    <row r="138" spans="49:50" ht="40.9" customHeight="1" x14ac:dyDescent="0.25">
      <c r="AW138" s="42"/>
      <c r="AX138" s="42"/>
    </row>
    <row r="139" spans="49:50" ht="40.9" customHeight="1" x14ac:dyDescent="0.25">
      <c r="AW139" s="42"/>
      <c r="AX139" s="42"/>
    </row>
    <row r="140" spans="49:50" ht="40.9" customHeight="1" x14ac:dyDescent="0.25">
      <c r="AW140" s="42"/>
      <c r="AX140" s="42"/>
    </row>
    <row r="141" spans="49:50" ht="40.9" customHeight="1" x14ac:dyDescent="0.25">
      <c r="AW141" s="42"/>
      <c r="AX141" s="42"/>
    </row>
    <row r="142" spans="49:50" ht="40.9" customHeight="1" x14ac:dyDescent="0.25">
      <c r="AW142" s="42"/>
      <c r="AX142" s="42"/>
    </row>
    <row r="143" spans="49:50" ht="40.9" customHeight="1" x14ac:dyDescent="0.25">
      <c r="AW143" s="42"/>
      <c r="AX143" s="42"/>
    </row>
    <row r="144" spans="49:50" ht="40.9" customHeight="1" x14ac:dyDescent="0.25">
      <c r="AW144" s="42"/>
      <c r="AX144" s="42"/>
    </row>
    <row r="145" spans="49:50" ht="40.9" customHeight="1" x14ac:dyDescent="0.25">
      <c r="AW145" s="42"/>
      <c r="AX145" s="42"/>
    </row>
    <row r="146" spans="49:50" ht="40.9" customHeight="1" x14ac:dyDescent="0.25">
      <c r="AW146" s="42"/>
      <c r="AX146" s="42"/>
    </row>
    <row r="147" spans="49:50" ht="40.9" customHeight="1" x14ac:dyDescent="0.25">
      <c r="AW147" s="42"/>
      <c r="AX147" s="42"/>
    </row>
    <row r="148" spans="49:50" ht="40.9" customHeight="1" x14ac:dyDescent="0.25">
      <c r="AW148" s="42"/>
      <c r="AX148" s="42"/>
    </row>
    <row r="149" spans="49:50" ht="40.9" customHeight="1" x14ac:dyDescent="0.25">
      <c r="AW149" s="42"/>
      <c r="AX149" s="42"/>
    </row>
    <row r="150" spans="49:50" ht="40.9" customHeight="1" x14ac:dyDescent="0.25">
      <c r="AW150" s="42"/>
      <c r="AX150" s="42"/>
    </row>
    <row r="151" spans="49:50" ht="40.9" customHeight="1" x14ac:dyDescent="0.25">
      <c r="AW151" s="42"/>
      <c r="AX151" s="42"/>
    </row>
    <row r="152" spans="49:50" ht="40.9" customHeight="1" x14ac:dyDescent="0.25">
      <c r="AW152" s="42"/>
      <c r="AX152" s="42"/>
    </row>
    <row r="153" spans="49:50" ht="40.9" customHeight="1" x14ac:dyDescent="0.25">
      <c r="AW153" s="42"/>
      <c r="AX153" s="42"/>
    </row>
    <row r="154" spans="49:50" ht="40.9" customHeight="1" x14ac:dyDescent="0.25">
      <c r="AW154" s="42"/>
      <c r="AX154" s="42"/>
    </row>
    <row r="155" spans="49:50" ht="40.9" customHeight="1" x14ac:dyDescent="0.25">
      <c r="AW155" s="42"/>
      <c r="AX155" s="42"/>
    </row>
    <row r="156" spans="49:50" ht="40.9" customHeight="1" x14ac:dyDescent="0.25">
      <c r="AW156" s="42"/>
      <c r="AX156" s="42"/>
    </row>
    <row r="157" spans="49:50" ht="40.9" customHeight="1" x14ac:dyDescent="0.25">
      <c r="AW157" s="42"/>
      <c r="AX157" s="42"/>
    </row>
    <row r="158" spans="49:50" ht="40.9" customHeight="1" x14ac:dyDescent="0.25">
      <c r="AW158" s="42"/>
      <c r="AX158" s="42"/>
    </row>
    <row r="159" spans="49:50" ht="40.9" customHeight="1" x14ac:dyDescent="0.25">
      <c r="AW159" s="42"/>
      <c r="AX159" s="42"/>
    </row>
    <row r="160" spans="49:50" ht="40.9" customHeight="1" x14ac:dyDescent="0.25">
      <c r="AW160" s="42"/>
      <c r="AX160" s="42"/>
    </row>
    <row r="161" spans="49:50" ht="40.9" customHeight="1" x14ac:dyDescent="0.25">
      <c r="AW161" s="42"/>
      <c r="AX161" s="42"/>
    </row>
    <row r="162" spans="49:50" ht="40.9" customHeight="1" x14ac:dyDescent="0.25">
      <c r="AW162" s="42"/>
      <c r="AX162" s="42"/>
    </row>
    <row r="163" spans="49:50" ht="40.9" customHeight="1" x14ac:dyDescent="0.25">
      <c r="AW163" s="42"/>
      <c r="AX163" s="42"/>
    </row>
    <row r="164" spans="49:50" ht="40.9" customHeight="1" x14ac:dyDescent="0.25">
      <c r="AW164" s="42"/>
      <c r="AX164" s="42"/>
    </row>
    <row r="165" spans="49:50" ht="40.9" customHeight="1" x14ac:dyDescent="0.25">
      <c r="AW165" s="42"/>
      <c r="AX165" s="42"/>
    </row>
    <row r="166" spans="49:50" ht="40.9" customHeight="1" x14ac:dyDescent="0.25">
      <c r="AW166" s="42"/>
      <c r="AX166" s="42"/>
    </row>
    <row r="167" spans="49:50" ht="40.9" customHeight="1" x14ac:dyDescent="0.25">
      <c r="AW167" s="42"/>
      <c r="AX167" s="42"/>
    </row>
    <row r="168" spans="49:50" ht="40.9" customHeight="1" x14ac:dyDescent="0.25">
      <c r="AW168" s="42"/>
      <c r="AX168" s="42"/>
    </row>
    <row r="169" spans="49:50" ht="40.9" customHeight="1" x14ac:dyDescent="0.25">
      <c r="AW169" s="42"/>
      <c r="AX169" s="42"/>
    </row>
    <row r="170" spans="49:50" ht="40.9" customHeight="1" x14ac:dyDescent="0.25">
      <c r="AW170" s="42"/>
      <c r="AX170" s="42"/>
    </row>
    <row r="171" spans="49:50" ht="40.9" customHeight="1" x14ac:dyDescent="0.25">
      <c r="AW171" s="42"/>
      <c r="AX171" s="42"/>
    </row>
    <row r="172" spans="49:50" ht="40.9" customHeight="1" x14ac:dyDescent="0.25">
      <c r="AW172" s="42"/>
      <c r="AX172" s="42"/>
    </row>
    <row r="173" spans="49:50" ht="40.9" customHeight="1" x14ac:dyDescent="0.25">
      <c r="AW173" s="42"/>
      <c r="AX173" s="42"/>
    </row>
    <row r="174" spans="49:50" ht="40.9" customHeight="1" x14ac:dyDescent="0.25">
      <c r="AW174" s="42"/>
      <c r="AX174" s="42"/>
    </row>
    <row r="175" spans="49:50" ht="40.9" customHeight="1" x14ac:dyDescent="0.25">
      <c r="AW175" s="42"/>
      <c r="AX175" s="42"/>
    </row>
    <row r="176" spans="49:50" ht="40.9" customHeight="1" x14ac:dyDescent="0.25">
      <c r="AW176" s="42"/>
      <c r="AX176" s="42"/>
    </row>
    <row r="177" spans="49:50" ht="40.9" customHeight="1" x14ac:dyDescent="0.25">
      <c r="AW177" s="42"/>
      <c r="AX177" s="42"/>
    </row>
    <row r="178" spans="49:50" ht="40.9" customHeight="1" x14ac:dyDescent="0.25">
      <c r="AW178" s="42"/>
      <c r="AX178" s="42"/>
    </row>
    <row r="179" spans="49:50" ht="40.9" customHeight="1" x14ac:dyDescent="0.25">
      <c r="AW179" s="42"/>
      <c r="AX179" s="42"/>
    </row>
    <row r="180" spans="49:50" ht="40.9" customHeight="1" x14ac:dyDescent="0.25">
      <c r="AW180" s="42"/>
      <c r="AX180" s="42"/>
    </row>
    <row r="181" spans="49:50" ht="40.9" customHeight="1" x14ac:dyDescent="0.25">
      <c r="AW181" s="42"/>
      <c r="AX181" s="42"/>
    </row>
    <row r="182" spans="49:50" ht="40.9" customHeight="1" x14ac:dyDescent="0.25">
      <c r="AW182" s="42"/>
      <c r="AX182" s="42"/>
    </row>
    <row r="183" spans="49:50" ht="40.9" customHeight="1" x14ac:dyDescent="0.25">
      <c r="AW183" s="42"/>
      <c r="AX183" s="42"/>
    </row>
    <row r="184" spans="49:50" ht="40.9" customHeight="1" x14ac:dyDescent="0.25">
      <c r="AW184" s="42"/>
      <c r="AX184" s="42"/>
    </row>
    <row r="185" spans="49:50" ht="40.9" customHeight="1" x14ac:dyDescent="0.25">
      <c r="AW185" s="42"/>
      <c r="AX185" s="42"/>
    </row>
    <row r="186" spans="49:50" ht="40.9" customHeight="1" x14ac:dyDescent="0.25">
      <c r="AW186" s="42"/>
      <c r="AX186" s="42"/>
    </row>
    <row r="187" spans="49:50" ht="40.9" customHeight="1" x14ac:dyDescent="0.25">
      <c r="AW187" s="42"/>
      <c r="AX187" s="42"/>
    </row>
    <row r="188" spans="49:50" ht="40.9" customHeight="1" x14ac:dyDescent="0.25">
      <c r="AW188" s="42"/>
      <c r="AX188" s="42"/>
    </row>
    <row r="189" spans="49:50" ht="40.9" customHeight="1" x14ac:dyDescent="0.25">
      <c r="AW189" s="42"/>
      <c r="AX189" s="42"/>
    </row>
    <row r="190" spans="49:50" ht="40.9" customHeight="1" x14ac:dyDescent="0.25">
      <c r="AW190" s="42"/>
      <c r="AX190" s="42"/>
    </row>
    <row r="191" spans="49:50" ht="40.9" customHeight="1" x14ac:dyDescent="0.25">
      <c r="AW191" s="42"/>
      <c r="AX191" s="42"/>
    </row>
    <row r="192" spans="49:50" ht="40.9" customHeight="1" x14ac:dyDescent="0.25">
      <c r="AW192" s="42"/>
      <c r="AX192" s="42"/>
    </row>
    <row r="193" spans="49:50" ht="40.9" customHeight="1" x14ac:dyDescent="0.25">
      <c r="AW193" s="42"/>
      <c r="AX193" s="42"/>
    </row>
    <row r="194" spans="49:50" ht="40.9" customHeight="1" x14ac:dyDescent="0.25">
      <c r="AW194" s="42"/>
      <c r="AX194" s="42"/>
    </row>
    <row r="195" spans="49:50" ht="40.9" customHeight="1" x14ac:dyDescent="0.25">
      <c r="AW195" s="42"/>
      <c r="AX195" s="42"/>
    </row>
    <row r="196" spans="49:50" ht="40.9" customHeight="1" x14ac:dyDescent="0.25">
      <c r="AW196" s="42"/>
      <c r="AX196" s="42"/>
    </row>
    <row r="197" spans="49:50" ht="40.9" customHeight="1" x14ac:dyDescent="0.25">
      <c r="AW197" s="42"/>
      <c r="AX197" s="42"/>
    </row>
    <row r="198" spans="49:50" ht="40.9" customHeight="1" x14ac:dyDescent="0.25">
      <c r="AW198" s="42"/>
      <c r="AX198" s="42"/>
    </row>
    <row r="199" spans="49:50" ht="40.9" customHeight="1" x14ac:dyDescent="0.25">
      <c r="AW199" s="42"/>
      <c r="AX199" s="42"/>
    </row>
    <row r="200" spans="49:50" ht="40.9" customHeight="1" x14ac:dyDescent="0.25">
      <c r="AW200" s="42"/>
      <c r="AX200" s="42"/>
    </row>
    <row r="201" spans="49:50" ht="40.9" customHeight="1" x14ac:dyDescent="0.25">
      <c r="AW201" s="42"/>
      <c r="AX201" s="42"/>
    </row>
    <row r="202" spans="49:50" ht="40.9" customHeight="1" x14ac:dyDescent="0.25">
      <c r="AW202" s="42"/>
      <c r="AX202" s="42"/>
    </row>
    <row r="203" spans="49:50" ht="40.9" customHeight="1" x14ac:dyDescent="0.25">
      <c r="AW203" s="42"/>
      <c r="AX203" s="42"/>
    </row>
    <row r="204" spans="49:50" ht="40.9" customHeight="1" x14ac:dyDescent="0.25">
      <c r="AW204" s="42"/>
      <c r="AX204" s="42"/>
    </row>
    <row r="205" spans="49:50" ht="40.9" customHeight="1" x14ac:dyDescent="0.25">
      <c r="AW205" s="42"/>
      <c r="AX205" s="42"/>
    </row>
    <row r="206" spans="49:50" ht="40.9" customHeight="1" x14ac:dyDescent="0.25">
      <c r="AW206" s="42"/>
      <c r="AX206" s="42"/>
    </row>
    <row r="207" spans="49:50" ht="40.9" customHeight="1" x14ac:dyDescent="0.25">
      <c r="AW207" s="42"/>
      <c r="AX207" s="42"/>
    </row>
    <row r="208" spans="49:50" ht="40.9" customHeight="1" x14ac:dyDescent="0.25">
      <c r="AW208" s="42"/>
      <c r="AX208" s="42"/>
    </row>
    <row r="209" spans="49:50" ht="40.9" customHeight="1" x14ac:dyDescent="0.25">
      <c r="AW209" s="42"/>
      <c r="AX209" s="42"/>
    </row>
    <row r="210" spans="49:50" ht="40.9" customHeight="1" x14ac:dyDescent="0.25">
      <c r="AW210" s="42"/>
      <c r="AX210" s="42"/>
    </row>
    <row r="211" spans="49:50" ht="40.9" customHeight="1" x14ac:dyDescent="0.25">
      <c r="AW211" s="42"/>
      <c r="AX211" s="42"/>
    </row>
    <row r="212" spans="49:50" ht="40.9" customHeight="1" x14ac:dyDescent="0.25">
      <c r="AW212" s="42"/>
      <c r="AX212" s="42"/>
    </row>
    <row r="213" spans="49:50" ht="40.9" customHeight="1" x14ac:dyDescent="0.25">
      <c r="AW213" s="42"/>
      <c r="AX213" s="42"/>
    </row>
    <row r="214" spans="49:50" ht="40.9" customHeight="1" x14ac:dyDescent="0.25">
      <c r="AW214" s="42"/>
      <c r="AX214" s="42"/>
    </row>
    <row r="215" spans="49:50" ht="40.9" customHeight="1" x14ac:dyDescent="0.25">
      <c r="AW215" s="42"/>
      <c r="AX215" s="42"/>
    </row>
    <row r="216" spans="49:50" ht="40.9" customHeight="1" x14ac:dyDescent="0.25">
      <c r="AW216" s="42"/>
      <c r="AX216" s="42"/>
    </row>
    <row r="217" spans="49:50" ht="40.9" customHeight="1" x14ac:dyDescent="0.25">
      <c r="AW217" s="42"/>
      <c r="AX217" s="42"/>
    </row>
    <row r="218" spans="49:50" ht="40.9" customHeight="1" x14ac:dyDescent="0.25">
      <c r="AW218" s="42"/>
      <c r="AX218" s="42"/>
    </row>
    <row r="219" spans="49:50" ht="40.9" customHeight="1" x14ac:dyDescent="0.25">
      <c r="AW219" s="42"/>
      <c r="AX219" s="42"/>
    </row>
    <row r="220" spans="49:50" ht="40.9" customHeight="1" x14ac:dyDescent="0.25">
      <c r="AW220" s="42"/>
      <c r="AX220" s="42"/>
    </row>
    <row r="221" spans="49:50" ht="40.9" customHeight="1" x14ac:dyDescent="0.25">
      <c r="AW221" s="42"/>
      <c r="AX221" s="42"/>
    </row>
    <row r="222" spans="49:50" ht="40.9" customHeight="1" x14ac:dyDescent="0.25">
      <c r="AW222" s="42"/>
      <c r="AX222" s="42"/>
    </row>
    <row r="223" spans="49:50" ht="40.9" customHeight="1" x14ac:dyDescent="0.25">
      <c r="AW223" s="42"/>
      <c r="AX223" s="42"/>
    </row>
    <row r="224" spans="49:50" ht="40.9" customHeight="1" x14ac:dyDescent="0.25">
      <c r="AW224" s="42"/>
      <c r="AX224" s="42"/>
    </row>
    <row r="225" spans="49:50" ht="40.9" customHeight="1" x14ac:dyDescent="0.25">
      <c r="AW225" s="42"/>
      <c r="AX225" s="42"/>
    </row>
    <row r="226" spans="49:50" ht="40.9" customHeight="1" x14ac:dyDescent="0.25">
      <c r="AW226" s="42"/>
      <c r="AX226" s="42"/>
    </row>
    <row r="227" spans="49:50" ht="40.9" customHeight="1" x14ac:dyDescent="0.25">
      <c r="AW227" s="42"/>
      <c r="AX227" s="42"/>
    </row>
    <row r="228" spans="49:50" ht="40.9" customHeight="1" x14ac:dyDescent="0.25">
      <c r="AW228" s="42"/>
      <c r="AX228" s="42"/>
    </row>
    <row r="229" spans="49:50" ht="40.9" customHeight="1" x14ac:dyDescent="0.25">
      <c r="AW229" s="42"/>
      <c r="AX229" s="42"/>
    </row>
    <row r="230" spans="49:50" ht="40.9" customHeight="1" x14ac:dyDescent="0.25">
      <c r="AW230" s="42"/>
      <c r="AX230" s="42"/>
    </row>
    <row r="231" spans="49:50" ht="40.9" customHeight="1" x14ac:dyDescent="0.25">
      <c r="AW231" s="42"/>
      <c r="AX231" s="42"/>
    </row>
    <row r="232" spans="49:50" ht="40.9" customHeight="1" x14ac:dyDescent="0.25">
      <c r="AW232" s="42"/>
      <c r="AX232" s="42"/>
    </row>
    <row r="233" spans="49:50" ht="40.9" customHeight="1" x14ac:dyDescent="0.25">
      <c r="AW233" s="42"/>
      <c r="AX233" s="42"/>
    </row>
    <row r="234" spans="49:50" ht="40.9" customHeight="1" x14ac:dyDescent="0.25">
      <c r="AW234" s="42"/>
      <c r="AX234" s="42"/>
    </row>
    <row r="235" spans="49:50" ht="40.9" customHeight="1" x14ac:dyDescent="0.25">
      <c r="AW235" s="42"/>
      <c r="AX235" s="42"/>
    </row>
    <row r="236" spans="49:50" ht="40.9" customHeight="1" x14ac:dyDescent="0.25">
      <c r="AW236" s="42"/>
      <c r="AX236" s="42"/>
    </row>
    <row r="237" spans="49:50" ht="40.9" customHeight="1" x14ac:dyDescent="0.25">
      <c r="AW237" s="42"/>
      <c r="AX237" s="42"/>
    </row>
    <row r="238" spans="49:50" ht="40.9" customHeight="1" x14ac:dyDescent="0.25">
      <c r="AW238" s="42"/>
      <c r="AX238" s="42"/>
    </row>
    <row r="239" spans="49:50" ht="40.9" customHeight="1" x14ac:dyDescent="0.25">
      <c r="AW239" s="42"/>
      <c r="AX239" s="42"/>
    </row>
    <row r="240" spans="49:50" ht="40.9" customHeight="1" x14ac:dyDescent="0.25">
      <c r="AW240" s="42"/>
      <c r="AX240" s="42"/>
    </row>
    <row r="241" spans="49:50" ht="40.9" customHeight="1" x14ac:dyDescent="0.25">
      <c r="AW241" s="42"/>
      <c r="AX241" s="42"/>
    </row>
    <row r="242" spans="49:50" ht="40.9" customHeight="1" x14ac:dyDescent="0.25">
      <c r="AW242" s="42"/>
      <c r="AX242" s="42"/>
    </row>
    <row r="243" spans="49:50" ht="40.9" customHeight="1" x14ac:dyDescent="0.25">
      <c r="AW243" s="42"/>
      <c r="AX243" s="42"/>
    </row>
    <row r="244" spans="49:50" ht="40.9" customHeight="1" x14ac:dyDescent="0.25">
      <c r="AW244" s="42"/>
      <c r="AX244" s="42"/>
    </row>
    <row r="245" spans="49:50" ht="40.9" customHeight="1" x14ac:dyDescent="0.25">
      <c r="AW245" s="42"/>
      <c r="AX245" s="42"/>
    </row>
    <row r="246" spans="49:50" ht="40.9" customHeight="1" x14ac:dyDescent="0.25">
      <c r="AW246" s="42"/>
      <c r="AX246" s="42"/>
    </row>
    <row r="247" spans="49:50" ht="40.9" customHeight="1" x14ac:dyDescent="0.25">
      <c r="AW247" s="42"/>
      <c r="AX247" s="42"/>
    </row>
    <row r="248" spans="49:50" ht="40.9" customHeight="1" x14ac:dyDescent="0.25">
      <c r="AW248" s="42"/>
      <c r="AX248" s="42"/>
    </row>
    <row r="249" spans="49:50" ht="40.9" customHeight="1" x14ac:dyDescent="0.25">
      <c r="AW249" s="42"/>
      <c r="AX249" s="42"/>
    </row>
    <row r="250" spans="49:50" ht="40.9" customHeight="1" x14ac:dyDescent="0.25">
      <c r="AW250" s="42"/>
      <c r="AX250" s="42"/>
    </row>
    <row r="251" spans="49:50" ht="40.9" customHeight="1" x14ac:dyDescent="0.25">
      <c r="AW251" s="42"/>
      <c r="AX251" s="42"/>
    </row>
    <row r="252" spans="49:50" ht="40.9" customHeight="1" x14ac:dyDescent="0.25">
      <c r="AW252" s="42"/>
      <c r="AX252" s="42"/>
    </row>
    <row r="253" spans="49:50" ht="40.9" customHeight="1" x14ac:dyDescent="0.25">
      <c r="AW253" s="42"/>
      <c r="AX253" s="42"/>
    </row>
    <row r="254" spans="49:50" ht="40.9" customHeight="1" x14ac:dyDescent="0.25">
      <c r="AW254" s="42"/>
      <c r="AX254" s="42"/>
    </row>
    <row r="255" spans="49:50" ht="40.9" customHeight="1" x14ac:dyDescent="0.25">
      <c r="AW255" s="42"/>
      <c r="AX255" s="42"/>
    </row>
    <row r="256" spans="49:50" ht="40.9" customHeight="1" x14ac:dyDescent="0.25">
      <c r="AW256" s="42"/>
      <c r="AX256" s="42"/>
    </row>
    <row r="257" spans="49:50" ht="40.9" customHeight="1" x14ac:dyDescent="0.25">
      <c r="AW257" s="42"/>
      <c r="AX257" s="42"/>
    </row>
    <row r="258" spans="49:50" ht="40.9" customHeight="1" x14ac:dyDescent="0.25">
      <c r="AW258" s="42"/>
      <c r="AX258" s="42"/>
    </row>
    <row r="259" spans="49:50" ht="40.9" customHeight="1" x14ac:dyDescent="0.25">
      <c r="AW259" s="42"/>
      <c r="AX259" s="42"/>
    </row>
    <row r="260" spans="49:50" ht="40.9" customHeight="1" x14ac:dyDescent="0.25">
      <c r="AW260" s="42"/>
      <c r="AX260" s="42"/>
    </row>
    <row r="261" spans="49:50" ht="40.9" customHeight="1" x14ac:dyDescent="0.25">
      <c r="AW261" s="42"/>
      <c r="AX261" s="42"/>
    </row>
    <row r="262" spans="49:50" ht="40.9" customHeight="1" x14ac:dyDescent="0.25">
      <c r="AW262" s="42"/>
      <c r="AX262" s="42"/>
    </row>
    <row r="263" spans="49:50" ht="40.9" customHeight="1" x14ac:dyDescent="0.25">
      <c r="AW263" s="42"/>
      <c r="AX263" s="42"/>
    </row>
    <row r="264" spans="49:50" ht="40.9" customHeight="1" x14ac:dyDescent="0.25">
      <c r="AW264" s="42"/>
      <c r="AX264" s="42"/>
    </row>
    <row r="265" spans="49:50" ht="40.9" customHeight="1" x14ac:dyDescent="0.25">
      <c r="AW265" s="42"/>
      <c r="AX265" s="42"/>
    </row>
    <row r="266" spans="49:50" ht="40.9" customHeight="1" x14ac:dyDescent="0.25">
      <c r="AW266" s="42"/>
      <c r="AX266" s="42"/>
    </row>
    <row r="267" spans="49:50" ht="40.9" customHeight="1" x14ac:dyDescent="0.25">
      <c r="AW267" s="42"/>
      <c r="AX267" s="42"/>
    </row>
    <row r="268" spans="49:50" ht="40.9" customHeight="1" x14ac:dyDescent="0.25">
      <c r="AW268" s="42"/>
      <c r="AX268" s="42"/>
    </row>
  </sheetData>
  <mergeCells count="55">
    <mergeCell ref="T47:T48"/>
    <mergeCell ref="B1:T1"/>
    <mergeCell ref="B3:T3"/>
    <mergeCell ref="B47:E48"/>
    <mergeCell ref="F47:K48"/>
    <mergeCell ref="L47:L48"/>
    <mergeCell ref="M47:R48"/>
    <mergeCell ref="S47:S48"/>
    <mergeCell ref="T35:T36"/>
    <mergeCell ref="B37:E39"/>
    <mergeCell ref="F37:S37"/>
    <mergeCell ref="T37:T40"/>
    <mergeCell ref="F38:L38"/>
    <mergeCell ref="M38:S38"/>
    <mergeCell ref="F39:H39"/>
    <mergeCell ref="I39:K39"/>
    <mergeCell ref="L39:L40"/>
    <mergeCell ref="M39:O39"/>
    <mergeCell ref="P39:R39"/>
    <mergeCell ref="S39:S40"/>
    <mergeCell ref="B35:E36"/>
    <mergeCell ref="F35:K36"/>
    <mergeCell ref="L35:L36"/>
    <mergeCell ref="M35:R36"/>
    <mergeCell ref="S35:S36"/>
    <mergeCell ref="B21:E23"/>
    <mergeCell ref="F21:S21"/>
    <mergeCell ref="T21:T24"/>
    <mergeCell ref="F22:L22"/>
    <mergeCell ref="M22:S22"/>
    <mergeCell ref="F23:H23"/>
    <mergeCell ref="I23:K23"/>
    <mergeCell ref="L23:L24"/>
    <mergeCell ref="M23:O23"/>
    <mergeCell ref="P23:R23"/>
    <mergeCell ref="S23:S24"/>
    <mergeCell ref="B2:T2"/>
    <mergeCell ref="B4:T4"/>
    <mergeCell ref="B5:E7"/>
    <mergeCell ref="F5:S5"/>
    <mergeCell ref="T5:T8"/>
    <mergeCell ref="F6:L6"/>
    <mergeCell ref="M6:S6"/>
    <mergeCell ref="F7:H7"/>
    <mergeCell ref="I7:K7"/>
    <mergeCell ref="L7:L8"/>
    <mergeCell ref="M7:O7"/>
    <mergeCell ref="P7:R7"/>
    <mergeCell ref="S7:S8"/>
    <mergeCell ref="L19:L20"/>
    <mergeCell ref="M19:R20"/>
    <mergeCell ref="S19:S20"/>
    <mergeCell ref="T19:T20"/>
    <mergeCell ref="B19:E20"/>
    <mergeCell ref="F19:K20"/>
  </mergeCells>
  <phoneticPr fontId="0" type="noConversion"/>
  <hyperlinks>
    <hyperlink ref="L5" location="'5'!A1" display="'5'!A1" xr:uid="{00000000-0004-0000-0100-000002000000}"/>
    <hyperlink ref="L6" location="'6'!A1" display="'6'!A1" xr:uid="{00000000-0004-0000-0100-000003000000}"/>
    <hyperlink ref="L7" location="'7'!A1" display="'7'!A1" xr:uid="{00000000-0004-0000-0100-000004000000}"/>
    <hyperlink ref="L8" location="'8'!A1" display="'8'!A1" xr:uid="{00000000-0004-0000-0100-000005000000}"/>
    <hyperlink ref="L9" location="'9'!A1" display="'9'!A1" xr:uid="{00000000-0004-0000-0100-000007000000}"/>
    <hyperlink ref="L21" location="'5'!A1" display="'5'!A1" xr:uid="{F013253B-43B1-4357-B926-78CC8EF8BAAA}"/>
    <hyperlink ref="L22" location="'6'!A1" display="'6'!A1" xr:uid="{1C21C437-823D-4683-ABF4-75A8F750E755}"/>
    <hyperlink ref="L23" location="'7'!A1" display="'7'!A1" xr:uid="{34755BA1-FD70-4855-8E0B-E5CEF977D1BE}"/>
    <hyperlink ref="L24" location="'8'!A1" display="'8'!A1" xr:uid="{A6A441E3-CCED-4A49-9B5C-187759AB8CA4}"/>
    <hyperlink ref="L25" location="'9'!A1" display="'9'!A1" xr:uid="{293230A2-6406-4358-9A4F-7A21E4EB028E}"/>
    <hyperlink ref="L37" location="'5'!A1" display="'5'!A1" xr:uid="{C778789F-92FC-4A53-AFC3-65247AEB31F3}"/>
    <hyperlink ref="L38" location="'6'!A1" display="'6'!A1" xr:uid="{0C9F8D13-959E-449A-AA51-187D6A4FE594}"/>
    <hyperlink ref="L39" location="'7'!A1" display="'7'!A1" xr:uid="{F02DCCF1-3E6C-4008-9D62-6CBE3306AD59}"/>
    <hyperlink ref="L40" location="'8'!A1" display="'8'!A1" xr:uid="{D61C6399-D3D0-4897-BE93-32659F978FB0}"/>
    <hyperlink ref="L41" location="'9'!A1" display="'9'!A1" xr:uid="{5309B280-2AF7-4D45-9EC6-A7D5652AB72A}"/>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9.57031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Distribuzione voucher nido per bambini frequentanti scuola al di fuori del territorio comunale</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di servizi demografici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 xml:space="preserve">Trasporto ed accompagnamento sociale </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Carta dedicata a Te</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f>Dirigente!B35</f>
        <v>0</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f>Dirigente!B36</f>
        <v>0</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74" priority="31" stopIfTrue="1" operator="equal">
      <formula>"Pesatura Inadeguata"</formula>
    </cfRule>
  </conditionalFormatting>
  <conditionalFormatting sqref="G11:G47">
    <cfRule type="cellIs" dxfId="73" priority="6" stopIfTrue="1" operator="equal">
      <formula>"x"</formula>
    </cfRule>
  </conditionalFormatting>
  <conditionalFormatting sqref="G49:G55">
    <cfRule type="cellIs" dxfId="72" priority="12" stopIfTrue="1" operator="equal">
      <formula>"x"</formula>
    </cfRule>
  </conditionalFormatting>
  <conditionalFormatting sqref="H11:H47">
    <cfRule type="cellIs" dxfId="71" priority="15" stopIfTrue="1" operator="equal">
      <formula>"x"</formula>
    </cfRule>
    <cfRule type="cellIs" dxfId="70" priority="17" stopIfTrue="1" operator="equal">
      <formula>"x"</formula>
    </cfRule>
  </conditionalFormatting>
  <conditionalFormatting sqref="H13:H20">
    <cfRule type="cellIs" dxfId="69" priority="3" stopIfTrue="1" operator="equal">
      <formula>"x"</formula>
    </cfRule>
    <cfRule type="cellIs" dxfId="68" priority="5" stopIfTrue="1" operator="equal">
      <formula>"x"</formula>
    </cfRule>
  </conditionalFormatting>
  <conditionalFormatting sqref="H49:H55">
    <cfRule type="cellIs" dxfId="67" priority="9" stopIfTrue="1" operator="equal">
      <formula>"x"</formula>
    </cfRule>
    <cfRule type="cellIs" dxfId="66" priority="11" stopIfTrue="1" operator="equal">
      <formula>"x"</formula>
    </cfRule>
  </conditionalFormatting>
  <conditionalFormatting sqref="I11:I47">
    <cfRule type="cellIs" dxfId="65" priority="4" stopIfTrue="1" operator="equal">
      <formula>"x"</formula>
    </cfRule>
  </conditionalFormatting>
  <conditionalFormatting sqref="I49:I55">
    <cfRule type="cellIs" dxfId="64" priority="10" stopIfTrue="1" operator="equal">
      <formula>"x"</formula>
    </cfRule>
  </conditionalFormatting>
  <conditionalFormatting sqref="J11:J47">
    <cfRule type="cellIs" dxfId="63" priority="2" stopIfTrue="1" operator="equal">
      <formula>"x"</formula>
    </cfRule>
  </conditionalFormatting>
  <conditionalFormatting sqref="J49:J55">
    <cfRule type="cellIs" dxfId="62" priority="8" stopIfTrue="1" operator="equal">
      <formula>"x"</formula>
    </cfRule>
  </conditionalFormatting>
  <conditionalFormatting sqref="K11:K47">
    <cfRule type="cellIs" dxfId="61" priority="1" stopIfTrue="1" operator="equal">
      <formula>"x"</formula>
    </cfRule>
  </conditionalFormatting>
  <conditionalFormatting sqref="K49:K55">
    <cfRule type="cellIs" dxfId="6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1"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Distribuzione voucher nido per bambini frequentanti scuola al di fuori del territorio comunale</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di servizi demografici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Dirigente!B33</f>
        <v xml:space="preserve">Trasporto ed accompagnamento sociale </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Dirigente!B34</f>
        <v>Carta dedicata a Te</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f>Dirigente!B35</f>
        <v>0</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e">
        <f>Dirigente!#REF!</f>
        <v>#REF!</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f>Dirigente!B36</f>
        <v>0</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Dirigente!B37</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Dirigente!B38</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Dirigente!B39</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Dirigente!B40</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Dirigente!B41</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t="e">
        <f>Dirigente!#REF!</f>
        <v>#REF!</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t="e">
        <f>Dirigente!#REF!</f>
        <v>#REF!</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t="e">
        <f>Dirigente!#REF!</f>
        <v>#REF!</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t="e">
        <f>Dirigente!#REF!</f>
        <v>#REF!</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t="e">
        <f>Dirigente!#REF!</f>
        <v>#REF!</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t="e">
        <f>Dirigente!#REF!</f>
        <v>#REF!</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t="e">
        <f>Dirigente!#REF!</f>
        <v>#REF!</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t="e">
        <f>Dirigente!#REF!</f>
        <v>#REF!</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t="e">
        <f>Dirigente!#REF!</f>
        <v>#REF!</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t="e">
        <f>Dirigente!#REF!</f>
        <v>#REF!</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t="e">
        <f>Dirigente!#REF!</f>
        <v>#REF!</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t="e">
        <f>Dirigente!#REF!</f>
        <v>#REF!</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4">IF(AND(F49&gt;90,F49&lt;=100),"X","")</f>
        <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59" priority="31" stopIfTrue="1" operator="equal">
      <formula>"Pesatura Inadeguata"</formula>
    </cfRule>
  </conditionalFormatting>
  <conditionalFormatting sqref="G11:G47">
    <cfRule type="cellIs" dxfId="58" priority="6" stopIfTrue="1" operator="equal">
      <formula>"x"</formula>
    </cfRule>
  </conditionalFormatting>
  <conditionalFormatting sqref="G49:G55">
    <cfRule type="cellIs" dxfId="57" priority="12" stopIfTrue="1" operator="equal">
      <formula>"x"</formula>
    </cfRule>
  </conditionalFormatting>
  <conditionalFormatting sqref="H11:H47">
    <cfRule type="cellIs" dxfId="56" priority="15" stopIfTrue="1" operator="equal">
      <formula>"x"</formula>
    </cfRule>
    <cfRule type="cellIs" dxfId="55" priority="17" stopIfTrue="1" operator="equal">
      <formula>"x"</formula>
    </cfRule>
  </conditionalFormatting>
  <conditionalFormatting sqref="H13:H20">
    <cfRule type="cellIs" dxfId="54" priority="3" stopIfTrue="1" operator="equal">
      <formula>"x"</formula>
    </cfRule>
    <cfRule type="cellIs" dxfId="53" priority="5" stopIfTrue="1" operator="equal">
      <formula>"x"</formula>
    </cfRule>
  </conditionalFormatting>
  <conditionalFormatting sqref="H49:H55">
    <cfRule type="cellIs" dxfId="52" priority="9" stopIfTrue="1" operator="equal">
      <formula>"x"</formula>
    </cfRule>
    <cfRule type="cellIs" dxfId="51" priority="11" stopIfTrue="1" operator="equal">
      <formula>"x"</formula>
    </cfRule>
  </conditionalFormatting>
  <conditionalFormatting sqref="I11:I47">
    <cfRule type="cellIs" dxfId="50" priority="4" stopIfTrue="1" operator="equal">
      <formula>"x"</formula>
    </cfRule>
  </conditionalFormatting>
  <conditionalFormatting sqref="I49:I55">
    <cfRule type="cellIs" dxfId="49" priority="10" stopIfTrue="1" operator="equal">
      <formula>"x"</formula>
    </cfRule>
  </conditionalFormatting>
  <conditionalFormatting sqref="J11:J47">
    <cfRule type="cellIs" dxfId="48" priority="2" stopIfTrue="1" operator="equal">
      <formula>"x"</formula>
    </cfRule>
  </conditionalFormatting>
  <conditionalFormatting sqref="J49:J55">
    <cfRule type="cellIs" dxfId="47" priority="8" stopIfTrue="1" operator="equal">
      <formula>"x"</formula>
    </cfRule>
  </conditionalFormatting>
  <conditionalFormatting sqref="K11:K47">
    <cfRule type="cellIs" dxfId="46" priority="1" stopIfTrue="1" operator="equal">
      <formula>"x"</formula>
    </cfRule>
  </conditionalFormatting>
  <conditionalFormatting sqref="K49:K55">
    <cfRule type="cellIs" dxfId="45" priority="7"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E2" sqref="E1:E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40" t="str">
        <f>'Elenco P.I.'!B2</f>
        <v xml:space="preserve">Comune di </v>
      </c>
      <c r="B1" s="541"/>
      <c r="C1" s="541"/>
      <c r="D1" s="541"/>
      <c r="E1" s="541"/>
      <c r="F1" s="541"/>
      <c r="G1" s="541"/>
      <c r="H1" s="541"/>
      <c r="I1" s="541"/>
      <c r="J1" s="541"/>
      <c r="K1" s="542"/>
    </row>
    <row r="2" spans="1:11" s="65" customFormat="1" ht="19.5" customHeight="1" x14ac:dyDescent="0.25">
      <c r="A2" s="66" t="s">
        <v>0</v>
      </c>
      <c r="B2" s="67" t="str">
        <f>'Elenco P.I.'!B7</f>
        <v xml:space="preserve">Area:  </v>
      </c>
      <c r="C2" s="68"/>
      <c r="D2" s="68"/>
      <c r="E2" s="68"/>
      <c r="F2" s="68"/>
      <c r="G2" s="69" t="s">
        <v>225</v>
      </c>
      <c r="H2" s="69" t="s">
        <v>226</v>
      </c>
      <c r="I2" s="68"/>
      <c r="J2" s="69" t="s">
        <v>227</v>
      </c>
      <c r="K2" s="70"/>
    </row>
    <row r="3" spans="1:11" s="65" customFormat="1" ht="19.5" customHeight="1" x14ac:dyDescent="0.25">
      <c r="A3" s="66" t="s">
        <v>228</v>
      </c>
      <c r="B3" s="71"/>
      <c r="C3" s="68"/>
      <c r="D3" s="68"/>
      <c r="E3" s="68"/>
      <c r="F3" s="68"/>
      <c r="G3" s="72"/>
      <c r="H3" s="72"/>
      <c r="I3" s="68"/>
      <c r="J3" s="73">
        <v>2021</v>
      </c>
      <c r="K3" s="70"/>
    </row>
    <row r="4" spans="1:11" s="65" customFormat="1" ht="19.5" customHeight="1" x14ac:dyDescent="0.25">
      <c r="A4" s="66" t="s">
        <v>229</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43" t="s">
        <v>230</v>
      </c>
      <c r="B6" s="543"/>
      <c r="C6" s="543"/>
      <c r="D6" s="543"/>
      <c r="E6" s="543"/>
      <c r="F6" s="543"/>
      <c r="G6" s="545" t="s">
        <v>231</v>
      </c>
      <c r="H6" s="545"/>
      <c r="I6" s="545"/>
      <c r="J6" s="545"/>
      <c r="K6" s="545"/>
    </row>
    <row r="7" spans="1:11" ht="15.75" customHeight="1" x14ac:dyDescent="0.25">
      <c r="A7" s="544"/>
      <c r="B7" s="544"/>
      <c r="C7" s="544"/>
      <c r="D7" s="544"/>
      <c r="E7" s="544"/>
      <c r="F7" s="544"/>
      <c r="G7" s="192">
        <v>1</v>
      </c>
      <c r="H7" s="192">
        <v>2</v>
      </c>
      <c r="I7" s="192">
        <v>3</v>
      </c>
      <c r="J7" s="192">
        <v>4</v>
      </c>
      <c r="K7" s="192">
        <v>5</v>
      </c>
    </row>
    <row r="8" spans="1:11" ht="15.75" customHeight="1" x14ac:dyDescent="0.25">
      <c r="A8" s="544"/>
      <c r="B8" s="544"/>
      <c r="C8" s="544"/>
      <c r="D8" s="544"/>
      <c r="E8" s="544"/>
      <c r="F8" s="544"/>
      <c r="G8" s="82" t="s">
        <v>232</v>
      </c>
      <c r="H8" s="82" t="s">
        <v>233</v>
      </c>
      <c r="I8" s="83" t="s">
        <v>234</v>
      </c>
      <c r="J8" s="83" t="s">
        <v>235</v>
      </c>
      <c r="K8" s="83" t="s">
        <v>236</v>
      </c>
    </row>
    <row r="9" spans="1:11" ht="4.5" customHeight="1" x14ac:dyDescent="0.25">
      <c r="A9" s="546"/>
      <c r="B9" s="546"/>
      <c r="C9" s="546"/>
      <c r="D9" s="546"/>
      <c r="E9" s="546"/>
      <c r="F9" s="546"/>
      <c r="G9" s="546"/>
      <c r="H9" s="546"/>
      <c r="I9" s="546"/>
      <c r="J9" s="546"/>
      <c r="K9" s="546"/>
    </row>
    <row r="10" spans="1:11" ht="32.25" customHeight="1" x14ac:dyDescent="0.25">
      <c r="A10" s="84" t="s">
        <v>237</v>
      </c>
      <c r="B10" s="84" t="s">
        <v>238</v>
      </c>
      <c r="C10" s="85" t="s">
        <v>239</v>
      </c>
      <c r="D10" s="85" t="s">
        <v>530</v>
      </c>
      <c r="E10" s="85" t="s">
        <v>240</v>
      </c>
      <c r="F10" s="85" t="s">
        <v>241</v>
      </c>
      <c r="G10" s="85" t="s">
        <v>242</v>
      </c>
      <c r="H10" s="85" t="s">
        <v>57</v>
      </c>
      <c r="I10" s="85" t="s">
        <v>243</v>
      </c>
      <c r="J10" s="85" t="s">
        <v>244</v>
      </c>
      <c r="K10" s="85" t="s">
        <v>245</v>
      </c>
    </row>
    <row r="11" spans="1:11"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293">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Dirigente!B17</f>
        <v xml:space="preserve">Attuazione delle misure previste dalla normativa  in materia di trasparenza </v>
      </c>
      <c r="B12" s="93"/>
      <c r="C12" s="88"/>
      <c r="D12" s="293">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Dirigente!B18</f>
        <v>Attuazione delle misure previste dalla normativa  in materia di Anticorruzione</v>
      </c>
      <c r="B13" s="93"/>
      <c r="C13" s="90"/>
      <c r="D13" s="293">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4" s="93"/>
      <c r="C14" s="90"/>
      <c r="D14" s="293">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t="e">
        <f>Dirigente!#REF!</f>
        <v>#REF!</v>
      </c>
      <c r="B15" s="93"/>
      <c r="C15" s="90"/>
      <c r="D15" s="293">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t="e">
        <f>Dirigente!#REF!</f>
        <v>#REF!</v>
      </c>
      <c r="B16" s="93"/>
      <c r="C16" s="90"/>
      <c r="D16" s="293">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17" s="86"/>
      <c r="C17" s="90">
        <v>60</v>
      </c>
      <c r="D17" s="293">
        <f t="shared" si="1"/>
        <v>60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t="str">
        <f>Dirigente!B21</f>
        <v>Riqualificazione dei servizi pubblici per l'inclusione e l'accessibilità.Predisposizone di un Piano Operativo, a cura del Responsabile di Servizio  individuato con proprio decreto dal Sindaco secondo le caretteristiche di cui all'art. 3 comma 2 bis del  D.Lgs 13.12.2023 n. 222,  finalizzato alla definzione e relativa attuazione, secondo le tempistiche previste nel piano stesso, degli obiettivi programmatici e strategici di riqualificazione dei servizi per l'inclusione e l'accessibilità.</v>
      </c>
      <c r="B18" s="93"/>
      <c r="C18" s="90"/>
      <c r="D18" s="293">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Dirigente!B23</f>
        <v>0</v>
      </c>
      <c r="B19" s="93"/>
      <c r="C19" s="90"/>
      <c r="D19" s="293">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Dirigente!B24</f>
        <v>0</v>
      </c>
      <c r="B20" s="93"/>
      <c r="C20" s="90"/>
      <c r="D20" s="293">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246</v>
      </c>
      <c r="B21" s="95" t="str">
        <f>IF(C21=60,"Pesatura Adeguata","Pesatura Inadeguata")</f>
        <v>Pesatura Adeguata</v>
      </c>
      <c r="C21" s="96">
        <f>SUM(C11:C20)</f>
        <v>60</v>
      </c>
      <c r="D21" s="96"/>
      <c r="E21" s="96"/>
      <c r="F21" s="97">
        <f>SUM(H21:K21)/C21</f>
        <v>0</v>
      </c>
      <c r="G21" s="98"/>
      <c r="H21" s="99">
        <f>IF(H11="x",C11*E11)+IF(H12="x",C12*E12)+IF(H13="x",C13*E13)+IF(H14="x",C14*E14)+IF(H15="x",C15*E15)+IF(H16="x",C16*E16)+IF(H17="x",C17*E17)+IF(H18="x",C18*E18)+IF(H19="x",C19*E19)+IF(H20="x",C20*E20)</f>
        <v>0</v>
      </c>
      <c r="I21" s="99">
        <f>IF(I11="x",C11*E11)+IF(I12="x",C12*E12)+IF(I13="x",C13*E13)+IF(I14="x",C14*E14)+IF(I15="x",C15*E15)+IF(I16="x",C16*E16)+IF(I17="x",C17*E17)+IF(I18="x",C18*E18)+IF(I19="x",C19*E19)+IF(I20="x",C20*E20)</f>
        <v>0</v>
      </c>
      <c r="J21" s="99">
        <f>IF(J11="x",C11*E11)+IF(J12="x",C12*E12)+IF(J13="x",C13*E13)+IF(J14="x",C14*E14)+IF(J15="x",C15*E15)+IF(J16="x",C16*E16)+IF(J17="x",C17*E17)+IF(J18="x",C18*E18)+IF(J19="x",C19*E19)+IF(J20="x",C20*E20)</f>
        <v>0</v>
      </c>
      <c r="K21" s="99">
        <f>IF(K11="x",C11*E11)+IF(K12="x",C12*E12)+IF(K13="x",C13*E13)+IF(K14="x",C14*E14)+IF(K15="x",C15*E15)+IF(K16="x",C16*E16)+IF(K17="x",C17*E17)+IF(K18="x",C18*E18)+IF(K19="x",C19*E19)+IF(K19="x",C19*E19)</f>
        <v>0</v>
      </c>
    </row>
    <row r="22" spans="1:11" ht="3" customHeight="1" x14ac:dyDescent="0.25">
      <c r="A22" s="546"/>
      <c r="B22" s="547"/>
      <c r="C22" s="547"/>
      <c r="D22" s="193"/>
      <c r="E22" s="193"/>
      <c r="F22" s="546"/>
      <c r="G22" s="547"/>
      <c r="H22" s="547"/>
      <c r="I22" s="546"/>
      <c r="J22" s="547"/>
      <c r="K22" s="547"/>
    </row>
    <row r="23" spans="1:11" ht="42" customHeight="1" x14ac:dyDescent="0.25">
      <c r="A23" s="84" t="s">
        <v>247</v>
      </c>
      <c r="B23" s="84" t="s">
        <v>238</v>
      </c>
      <c r="C23" s="85" t="s">
        <v>239</v>
      </c>
      <c r="D23" s="85"/>
      <c r="E23" s="85" t="s">
        <v>240</v>
      </c>
      <c r="F23" s="85" t="s">
        <v>241</v>
      </c>
      <c r="G23" s="85" t="s">
        <v>242</v>
      </c>
      <c r="H23" s="85" t="s">
        <v>57</v>
      </c>
      <c r="I23" s="85" t="s">
        <v>243</v>
      </c>
      <c r="J23" s="85" t="s">
        <v>244</v>
      </c>
      <c r="K23" s="85" t="s">
        <v>245</v>
      </c>
    </row>
    <row r="24" spans="1:11" s="6" customFormat="1" ht="27" customHeight="1" x14ac:dyDescent="0.25">
      <c r="A24" s="93" t="str">
        <f>Dirigente!B31</f>
        <v>Distribuzione voucher nido per bambini frequentanti scuola al di fuori del territorio comunale</v>
      </c>
      <c r="B24" s="92"/>
      <c r="C24" s="100">
        <v>20</v>
      </c>
      <c r="D24" s="100">
        <f>(C24/C$56)*40</f>
        <v>20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Dirigente!B32</f>
        <v>Carta dei servizi di servizi demografici</v>
      </c>
      <c r="B25" s="93"/>
      <c r="C25" s="100"/>
      <c r="D25" s="100">
        <f t="shared" ref="D25:D55" si="11">(C25/C$56)*40</f>
        <v>0</v>
      </c>
      <c r="E25" s="89">
        <f t="shared" ref="E25:E31" si="12">F25/100</f>
        <v>0</v>
      </c>
      <c r="F25" s="90"/>
      <c r="G25" s="91" t="str">
        <f t="shared" ref="G25:G47" si="13">IF(F25&lt;=20,"X","")</f>
        <v>X</v>
      </c>
      <c r="H25" s="91" t="str">
        <f t="shared" ref="H25:H47" si="14">IF(AND(F25&gt;20,F25&lt;=50),"X","")</f>
        <v/>
      </c>
      <c r="I25" s="91" t="str">
        <f t="shared" ref="I25:I47" si="15">IF(AND(F25&gt;50,F25&lt;=70),"X","")</f>
        <v/>
      </c>
      <c r="J25" s="91" t="str">
        <f t="shared" ref="J25:J47" si="16">IF(AND(F25&gt;70,F25&lt;=90),"X","")</f>
        <v/>
      </c>
      <c r="K25" s="91" t="str">
        <f t="shared" ref="K25:K47" si="17">IF(AND(F25&gt;90,F25&lt;=100),"X","")</f>
        <v/>
      </c>
    </row>
    <row r="26" spans="1:11" s="6" customFormat="1" ht="27" customHeight="1" x14ac:dyDescent="0.25">
      <c r="A26" s="93" t="str">
        <f>Dirigente!B33</f>
        <v xml:space="preserve">Trasporto ed accompagnamento sociale </v>
      </c>
      <c r="B26" s="93"/>
      <c r="C26" s="100"/>
      <c r="D26" s="100">
        <f t="shared" si="11"/>
        <v>0</v>
      </c>
      <c r="E26" s="89">
        <f t="shared" si="12"/>
        <v>0</v>
      </c>
      <c r="F26" s="90"/>
      <c r="G26" s="91" t="str">
        <f t="shared" si="13"/>
        <v>X</v>
      </c>
      <c r="H26" s="91" t="str">
        <f t="shared" si="14"/>
        <v/>
      </c>
      <c r="I26" s="91" t="str">
        <f t="shared" si="15"/>
        <v/>
      </c>
      <c r="J26" s="91" t="str">
        <f t="shared" si="16"/>
        <v/>
      </c>
      <c r="K26" s="91" t="str">
        <f t="shared" si="17"/>
        <v/>
      </c>
    </row>
    <row r="27" spans="1:11" s="6" customFormat="1" ht="27" customHeight="1" x14ac:dyDescent="0.25">
      <c r="A27" s="93" t="str">
        <f>Dirigente!B34</f>
        <v>Carta dedicata a Te</v>
      </c>
      <c r="B27" s="93"/>
      <c r="C27" s="100"/>
      <c r="D27" s="100">
        <f t="shared" si="11"/>
        <v>0</v>
      </c>
      <c r="E27" s="89">
        <f t="shared" si="12"/>
        <v>0</v>
      </c>
      <c r="F27" s="90"/>
      <c r="G27" s="91" t="str">
        <f t="shared" si="13"/>
        <v>X</v>
      </c>
      <c r="H27" s="91" t="str">
        <f t="shared" si="14"/>
        <v/>
      </c>
      <c r="I27" s="91" t="str">
        <f t="shared" si="15"/>
        <v/>
      </c>
      <c r="J27" s="91" t="str">
        <f t="shared" si="16"/>
        <v/>
      </c>
      <c r="K27" s="91" t="str">
        <f t="shared" si="17"/>
        <v/>
      </c>
    </row>
    <row r="28" spans="1:11" s="6" customFormat="1" ht="27" customHeight="1" x14ac:dyDescent="0.25">
      <c r="A28" s="93">
        <f>Dirigente!B35</f>
        <v>0</v>
      </c>
      <c r="B28" s="93"/>
      <c r="C28" s="101"/>
      <c r="D28" s="100">
        <f t="shared" si="11"/>
        <v>0</v>
      </c>
      <c r="E28" s="89">
        <f t="shared" si="12"/>
        <v>0</v>
      </c>
      <c r="F28" s="90"/>
      <c r="G28" s="91" t="str">
        <f t="shared" si="13"/>
        <v>X</v>
      </c>
      <c r="H28" s="91" t="str">
        <f t="shared" si="14"/>
        <v/>
      </c>
      <c r="I28" s="91" t="str">
        <f t="shared" si="15"/>
        <v/>
      </c>
      <c r="J28" s="91" t="str">
        <f t="shared" si="16"/>
        <v/>
      </c>
      <c r="K28" s="91" t="str">
        <f t="shared" si="17"/>
        <v/>
      </c>
    </row>
    <row r="29" spans="1:11" s="6" customFormat="1" ht="27" customHeight="1" x14ac:dyDescent="0.25">
      <c r="A29" s="93" t="e">
        <f>Dirigente!#REF!</f>
        <v>#REF!</v>
      </c>
      <c r="B29" s="93"/>
      <c r="C29" s="101"/>
      <c r="D29" s="100">
        <f t="shared" si="11"/>
        <v>0</v>
      </c>
      <c r="E29" s="89">
        <f t="shared" si="12"/>
        <v>0</v>
      </c>
      <c r="F29" s="90"/>
      <c r="G29" s="91" t="str">
        <f t="shared" si="13"/>
        <v>X</v>
      </c>
      <c r="H29" s="91" t="str">
        <f t="shared" si="14"/>
        <v/>
      </c>
      <c r="I29" s="91" t="str">
        <f t="shared" si="15"/>
        <v/>
      </c>
      <c r="J29" s="91" t="str">
        <f t="shared" si="16"/>
        <v/>
      </c>
      <c r="K29" s="91" t="str">
        <f t="shared" si="17"/>
        <v/>
      </c>
    </row>
    <row r="30" spans="1:11" s="6" customFormat="1" ht="27" customHeight="1" x14ac:dyDescent="0.25">
      <c r="A30" s="93">
        <f>Dirigente!B36</f>
        <v>0</v>
      </c>
      <c r="B30" s="93"/>
      <c r="C30" s="101"/>
      <c r="D30" s="100">
        <f t="shared" si="11"/>
        <v>0</v>
      </c>
      <c r="E30" s="89">
        <f t="shared" si="12"/>
        <v>0</v>
      </c>
      <c r="F30" s="90"/>
      <c r="G30" s="91" t="str">
        <f t="shared" si="13"/>
        <v>X</v>
      </c>
      <c r="H30" s="91" t="str">
        <f t="shared" si="14"/>
        <v/>
      </c>
      <c r="I30" s="91" t="str">
        <f t="shared" si="15"/>
        <v/>
      </c>
      <c r="J30" s="91" t="str">
        <f t="shared" si="16"/>
        <v/>
      </c>
      <c r="K30" s="91" t="str">
        <f t="shared" si="17"/>
        <v/>
      </c>
    </row>
    <row r="31" spans="1:11" s="6" customFormat="1" ht="27" customHeight="1" x14ac:dyDescent="0.25">
      <c r="A31" s="93">
        <f>Dirigente!B37</f>
        <v>0</v>
      </c>
      <c r="B31" s="93"/>
      <c r="C31" s="101"/>
      <c r="D31" s="100">
        <f t="shared" si="11"/>
        <v>0</v>
      </c>
      <c r="E31" s="89">
        <f t="shared" si="12"/>
        <v>0</v>
      </c>
      <c r="F31" s="90"/>
      <c r="G31" s="91" t="str">
        <f t="shared" si="13"/>
        <v>X</v>
      </c>
      <c r="H31" s="91" t="str">
        <f t="shared" si="14"/>
        <v/>
      </c>
      <c r="I31" s="91" t="str">
        <f t="shared" si="15"/>
        <v/>
      </c>
      <c r="J31" s="91" t="str">
        <f t="shared" si="16"/>
        <v/>
      </c>
      <c r="K31" s="91" t="str">
        <f t="shared" si="17"/>
        <v/>
      </c>
    </row>
    <row r="32" spans="1:11" s="6" customFormat="1" ht="27" customHeight="1" x14ac:dyDescent="0.25">
      <c r="A32" s="93">
        <f>Dirigente!B38</f>
        <v>0</v>
      </c>
      <c r="B32" s="93"/>
      <c r="C32" s="101"/>
      <c r="D32" s="100">
        <f t="shared" si="11"/>
        <v>0</v>
      </c>
      <c r="E32" s="89"/>
      <c r="F32" s="90"/>
      <c r="G32" s="91" t="str">
        <f t="shared" si="13"/>
        <v>X</v>
      </c>
      <c r="H32" s="91" t="str">
        <f t="shared" si="14"/>
        <v/>
      </c>
      <c r="I32" s="91" t="str">
        <f t="shared" si="15"/>
        <v/>
      </c>
      <c r="J32" s="91" t="str">
        <f t="shared" si="16"/>
        <v/>
      </c>
      <c r="K32" s="91" t="str">
        <f t="shared" si="17"/>
        <v/>
      </c>
    </row>
    <row r="33" spans="1:11" s="6" customFormat="1" ht="27" customHeight="1" x14ac:dyDescent="0.25">
      <c r="A33" s="93">
        <f>Dirigente!B39</f>
        <v>0</v>
      </c>
      <c r="B33" s="93"/>
      <c r="C33" s="101"/>
      <c r="D33" s="100">
        <f t="shared" si="11"/>
        <v>0</v>
      </c>
      <c r="E33" s="89"/>
      <c r="F33" s="90"/>
      <c r="G33" s="91" t="str">
        <f t="shared" si="13"/>
        <v>X</v>
      </c>
      <c r="H33" s="91" t="str">
        <f t="shared" si="14"/>
        <v/>
      </c>
      <c r="I33" s="91" t="str">
        <f t="shared" si="15"/>
        <v/>
      </c>
      <c r="J33" s="91" t="str">
        <f t="shared" si="16"/>
        <v/>
      </c>
      <c r="K33" s="91" t="str">
        <f t="shared" si="17"/>
        <v/>
      </c>
    </row>
    <row r="34" spans="1:11" s="6" customFormat="1" ht="27" customHeight="1" x14ac:dyDescent="0.25">
      <c r="A34" s="93">
        <f>Dirigente!B40</f>
        <v>0</v>
      </c>
      <c r="B34" s="93"/>
      <c r="C34" s="101"/>
      <c r="D34" s="100">
        <f t="shared" si="11"/>
        <v>0</v>
      </c>
      <c r="E34" s="89"/>
      <c r="F34" s="90"/>
      <c r="G34" s="91" t="str">
        <f t="shared" si="13"/>
        <v>X</v>
      </c>
      <c r="H34" s="91" t="str">
        <f t="shared" si="14"/>
        <v/>
      </c>
      <c r="I34" s="91" t="str">
        <f t="shared" si="15"/>
        <v/>
      </c>
      <c r="J34" s="91" t="str">
        <f t="shared" si="16"/>
        <v/>
      </c>
      <c r="K34" s="91" t="str">
        <f t="shared" si="17"/>
        <v/>
      </c>
    </row>
    <row r="35" spans="1:11" s="6" customFormat="1" ht="27" customHeight="1" x14ac:dyDescent="0.25">
      <c r="A35" s="93">
        <f>Dirigente!B41</f>
        <v>0</v>
      </c>
      <c r="B35" s="93"/>
      <c r="C35" s="101"/>
      <c r="D35" s="100">
        <f t="shared" si="11"/>
        <v>0</v>
      </c>
      <c r="E35" s="89"/>
      <c r="F35" s="90"/>
      <c r="G35" s="91" t="str">
        <f t="shared" si="13"/>
        <v>X</v>
      </c>
      <c r="H35" s="91" t="str">
        <f t="shared" si="14"/>
        <v/>
      </c>
      <c r="I35" s="91" t="str">
        <f t="shared" si="15"/>
        <v/>
      </c>
      <c r="J35" s="91" t="str">
        <f t="shared" si="16"/>
        <v/>
      </c>
      <c r="K35" s="91" t="str">
        <f t="shared" si="17"/>
        <v/>
      </c>
    </row>
    <row r="36" spans="1:11" s="6" customFormat="1" ht="27" customHeight="1" x14ac:dyDescent="0.25">
      <c r="A36" s="93" t="e">
        <f>Dirigente!#REF!</f>
        <v>#REF!</v>
      </c>
      <c r="B36" s="93"/>
      <c r="C36" s="101"/>
      <c r="D36" s="100">
        <f t="shared" si="11"/>
        <v>0</v>
      </c>
      <c r="E36" s="89"/>
      <c r="F36" s="90"/>
      <c r="G36" s="91" t="str">
        <f t="shared" si="13"/>
        <v>X</v>
      </c>
      <c r="H36" s="91" t="str">
        <f t="shared" si="14"/>
        <v/>
      </c>
      <c r="I36" s="91" t="str">
        <f t="shared" si="15"/>
        <v/>
      </c>
      <c r="J36" s="91" t="str">
        <f t="shared" si="16"/>
        <v/>
      </c>
      <c r="K36" s="91" t="str">
        <f t="shared" si="17"/>
        <v/>
      </c>
    </row>
    <row r="37" spans="1:11" s="6" customFormat="1" ht="27" customHeight="1" x14ac:dyDescent="0.25">
      <c r="A37" s="93" t="e">
        <f>Dirigente!#REF!</f>
        <v>#REF!</v>
      </c>
      <c r="B37" s="93"/>
      <c r="C37" s="101"/>
      <c r="D37" s="100">
        <f t="shared" si="11"/>
        <v>0</v>
      </c>
      <c r="E37" s="89"/>
      <c r="F37" s="90"/>
      <c r="G37" s="91" t="str">
        <f t="shared" si="13"/>
        <v>X</v>
      </c>
      <c r="H37" s="91" t="str">
        <f t="shared" si="14"/>
        <v/>
      </c>
      <c r="I37" s="91" t="str">
        <f t="shared" si="15"/>
        <v/>
      </c>
      <c r="J37" s="91" t="str">
        <f t="shared" si="16"/>
        <v/>
      </c>
      <c r="K37" s="91" t="str">
        <f t="shared" si="17"/>
        <v/>
      </c>
    </row>
    <row r="38" spans="1:11" s="6" customFormat="1" ht="27" customHeight="1" x14ac:dyDescent="0.25">
      <c r="A38" s="93" t="e">
        <f>Dirigente!#REF!</f>
        <v>#REF!</v>
      </c>
      <c r="B38" s="93"/>
      <c r="C38" s="101"/>
      <c r="D38" s="100">
        <f t="shared" si="11"/>
        <v>0</v>
      </c>
      <c r="E38" s="89"/>
      <c r="F38" s="90"/>
      <c r="G38" s="91" t="str">
        <f t="shared" si="13"/>
        <v>X</v>
      </c>
      <c r="H38" s="91" t="str">
        <f t="shared" si="14"/>
        <v/>
      </c>
      <c r="I38" s="91" t="str">
        <f t="shared" si="15"/>
        <v/>
      </c>
      <c r="J38" s="91" t="str">
        <f t="shared" si="16"/>
        <v/>
      </c>
      <c r="K38" s="91" t="str">
        <f t="shared" si="17"/>
        <v/>
      </c>
    </row>
    <row r="39" spans="1:11" s="6" customFormat="1" ht="27" customHeight="1" x14ac:dyDescent="0.25">
      <c r="A39" s="93" t="e">
        <f>Dirigente!#REF!</f>
        <v>#REF!</v>
      </c>
      <c r="B39" s="93"/>
      <c r="C39" s="101"/>
      <c r="D39" s="100">
        <f t="shared" si="11"/>
        <v>0</v>
      </c>
      <c r="E39" s="89"/>
      <c r="F39" s="90"/>
      <c r="G39" s="91" t="str">
        <f t="shared" si="13"/>
        <v>X</v>
      </c>
      <c r="H39" s="91" t="str">
        <f t="shared" si="14"/>
        <v/>
      </c>
      <c r="I39" s="91" t="str">
        <f t="shared" si="15"/>
        <v/>
      </c>
      <c r="J39" s="91" t="str">
        <f t="shared" si="16"/>
        <v/>
      </c>
      <c r="K39" s="91" t="str">
        <f t="shared" si="17"/>
        <v/>
      </c>
    </row>
    <row r="40" spans="1:11" s="6" customFormat="1" ht="27" customHeight="1" x14ac:dyDescent="0.25">
      <c r="A40" s="93" t="e">
        <f>Dirigente!#REF!</f>
        <v>#REF!</v>
      </c>
      <c r="B40" s="93"/>
      <c r="C40" s="101"/>
      <c r="D40" s="100">
        <f t="shared" si="11"/>
        <v>0</v>
      </c>
      <c r="E40" s="89"/>
      <c r="F40" s="90"/>
      <c r="G40" s="91" t="str">
        <f t="shared" si="13"/>
        <v>X</v>
      </c>
      <c r="H40" s="91" t="str">
        <f t="shared" si="14"/>
        <v/>
      </c>
      <c r="I40" s="91" t="str">
        <f t="shared" si="15"/>
        <v/>
      </c>
      <c r="J40" s="91" t="str">
        <f t="shared" si="16"/>
        <v/>
      </c>
      <c r="K40" s="91" t="str">
        <f t="shared" si="17"/>
        <v/>
      </c>
    </row>
    <row r="41" spans="1:11" s="6" customFormat="1" ht="27" customHeight="1" x14ac:dyDescent="0.25">
      <c r="A41" s="93" t="e">
        <f>Dirigente!#REF!</f>
        <v>#REF!</v>
      </c>
      <c r="B41" s="93"/>
      <c r="C41" s="101"/>
      <c r="D41" s="100">
        <f t="shared" si="11"/>
        <v>0</v>
      </c>
      <c r="E41" s="89"/>
      <c r="F41" s="90"/>
      <c r="G41" s="91" t="str">
        <f t="shared" si="13"/>
        <v>X</v>
      </c>
      <c r="H41" s="91" t="str">
        <f t="shared" si="14"/>
        <v/>
      </c>
      <c r="I41" s="91" t="str">
        <f t="shared" si="15"/>
        <v/>
      </c>
      <c r="J41" s="91" t="str">
        <f t="shared" si="16"/>
        <v/>
      </c>
      <c r="K41" s="91" t="str">
        <f t="shared" si="17"/>
        <v/>
      </c>
    </row>
    <row r="42" spans="1:11" s="6" customFormat="1" ht="27" customHeight="1" x14ac:dyDescent="0.25">
      <c r="A42" s="93" t="e">
        <f>Dirigente!#REF!</f>
        <v>#REF!</v>
      </c>
      <c r="B42" s="93"/>
      <c r="C42" s="101"/>
      <c r="D42" s="100">
        <f t="shared" si="11"/>
        <v>0</v>
      </c>
      <c r="E42" s="89"/>
      <c r="F42" s="90"/>
      <c r="G42" s="91" t="str">
        <f t="shared" si="13"/>
        <v>X</v>
      </c>
      <c r="H42" s="91" t="str">
        <f t="shared" si="14"/>
        <v/>
      </c>
      <c r="I42" s="91" t="str">
        <f t="shared" si="15"/>
        <v/>
      </c>
      <c r="J42" s="91" t="str">
        <f t="shared" si="16"/>
        <v/>
      </c>
      <c r="K42" s="91" t="str">
        <f t="shared" si="17"/>
        <v/>
      </c>
    </row>
    <row r="43" spans="1:11" s="6" customFormat="1" ht="27" customHeight="1" x14ac:dyDescent="0.25">
      <c r="A43" s="93" t="e">
        <f>Dirigente!#REF!</f>
        <v>#REF!</v>
      </c>
      <c r="B43" s="93"/>
      <c r="C43" s="101"/>
      <c r="D43" s="100">
        <f t="shared" si="11"/>
        <v>0</v>
      </c>
      <c r="E43" s="89"/>
      <c r="F43" s="90"/>
      <c r="G43" s="91" t="str">
        <f t="shared" si="13"/>
        <v>X</v>
      </c>
      <c r="H43" s="91" t="str">
        <f t="shared" si="14"/>
        <v/>
      </c>
      <c r="I43" s="91" t="str">
        <f t="shared" si="15"/>
        <v/>
      </c>
      <c r="J43" s="91" t="str">
        <f t="shared" si="16"/>
        <v/>
      </c>
      <c r="K43" s="91" t="str">
        <f t="shared" si="17"/>
        <v/>
      </c>
    </row>
    <row r="44" spans="1:11" s="6" customFormat="1" ht="27" customHeight="1" x14ac:dyDescent="0.25">
      <c r="A44" s="93" t="e">
        <f>Dirigente!#REF!</f>
        <v>#REF!</v>
      </c>
      <c r="B44" s="93"/>
      <c r="C44" s="101"/>
      <c r="D44" s="100">
        <f t="shared" si="11"/>
        <v>0</v>
      </c>
      <c r="E44" s="89"/>
      <c r="F44" s="90"/>
      <c r="G44" s="91" t="str">
        <f t="shared" si="13"/>
        <v>X</v>
      </c>
      <c r="H44" s="91" t="str">
        <f t="shared" si="14"/>
        <v/>
      </c>
      <c r="I44" s="91" t="str">
        <f t="shared" si="15"/>
        <v/>
      </c>
      <c r="J44" s="91" t="str">
        <f t="shared" si="16"/>
        <v/>
      </c>
      <c r="K44" s="91" t="str">
        <f t="shared" si="17"/>
        <v/>
      </c>
    </row>
    <row r="45" spans="1:11" s="6" customFormat="1" ht="27" customHeight="1" x14ac:dyDescent="0.25">
      <c r="A45" s="93" t="e">
        <f>Dirigente!#REF!</f>
        <v>#REF!</v>
      </c>
      <c r="B45" s="93"/>
      <c r="C45" s="101"/>
      <c r="D45" s="100">
        <f t="shared" si="11"/>
        <v>0</v>
      </c>
      <c r="E45" s="89"/>
      <c r="F45" s="90"/>
      <c r="G45" s="91" t="str">
        <f t="shared" si="13"/>
        <v>X</v>
      </c>
      <c r="H45" s="91" t="str">
        <f t="shared" si="14"/>
        <v/>
      </c>
      <c r="I45" s="91" t="str">
        <f t="shared" si="15"/>
        <v/>
      </c>
      <c r="J45" s="91" t="str">
        <f t="shared" si="16"/>
        <v/>
      </c>
      <c r="K45" s="91" t="str">
        <f t="shared" si="17"/>
        <v/>
      </c>
    </row>
    <row r="46" spans="1:11" s="6" customFormat="1" ht="27" customHeight="1" x14ac:dyDescent="0.25">
      <c r="A46" s="93" t="e">
        <f>Dirigente!#REF!</f>
        <v>#REF!</v>
      </c>
      <c r="B46" s="93"/>
      <c r="C46" s="101"/>
      <c r="D46" s="100">
        <f t="shared" si="11"/>
        <v>0</v>
      </c>
      <c r="E46" s="89"/>
      <c r="F46" s="90"/>
      <c r="G46" s="91" t="str">
        <f t="shared" si="13"/>
        <v>X</v>
      </c>
      <c r="H46" s="91" t="str">
        <f t="shared" si="14"/>
        <v/>
      </c>
      <c r="I46" s="91" t="str">
        <f t="shared" si="15"/>
        <v/>
      </c>
      <c r="J46" s="91" t="str">
        <f t="shared" si="16"/>
        <v/>
      </c>
      <c r="K46" s="91" t="str">
        <f t="shared" si="17"/>
        <v/>
      </c>
    </row>
    <row r="47" spans="1:11" s="6" customFormat="1" ht="27" customHeight="1" x14ac:dyDescent="0.25">
      <c r="A47" s="93" t="e">
        <f>Dirigente!#REF!</f>
        <v>#REF!</v>
      </c>
      <c r="B47" s="93"/>
      <c r="C47" s="101"/>
      <c r="D47" s="100">
        <f t="shared" si="11"/>
        <v>0</v>
      </c>
      <c r="E47" s="89"/>
      <c r="F47" s="90"/>
      <c r="G47" s="91" t="str">
        <f t="shared" si="13"/>
        <v>X</v>
      </c>
      <c r="H47" s="91" t="str">
        <f t="shared" si="14"/>
        <v/>
      </c>
      <c r="I47" s="91" t="str">
        <f t="shared" si="15"/>
        <v/>
      </c>
      <c r="J47" s="91" t="str">
        <f t="shared" si="16"/>
        <v/>
      </c>
      <c r="K47" s="91" t="str">
        <f t="shared" si="17"/>
        <v/>
      </c>
    </row>
    <row r="48" spans="1:11" ht="42" customHeight="1" x14ac:dyDescent="0.25">
      <c r="A48" s="192" t="s">
        <v>248</v>
      </c>
      <c r="B48" s="192" t="s">
        <v>249</v>
      </c>
      <c r="C48" s="85" t="s">
        <v>239</v>
      </c>
      <c r="D48" s="100" t="s">
        <v>530</v>
      </c>
      <c r="E48" s="85" t="s">
        <v>240</v>
      </c>
      <c r="F48" s="85" t="s">
        <v>241</v>
      </c>
      <c r="G48" s="85" t="s">
        <v>250</v>
      </c>
      <c r="H48" s="85" t="s">
        <v>251</v>
      </c>
      <c r="I48" s="85" t="s">
        <v>252</v>
      </c>
      <c r="J48" s="85" t="s">
        <v>253</v>
      </c>
      <c r="K48" s="85" t="s">
        <v>254</v>
      </c>
    </row>
    <row r="49" spans="1:11" s="6" customFormat="1" ht="49.5" customHeight="1" x14ac:dyDescent="0.25">
      <c r="A49" s="93" t="s">
        <v>310</v>
      </c>
      <c r="B49" s="93" t="s">
        <v>311</v>
      </c>
      <c r="C49" s="101">
        <v>20</v>
      </c>
      <c r="D49" s="100">
        <f t="shared" si="11"/>
        <v>20</v>
      </c>
      <c r="E49" s="89">
        <f>F49/100</f>
        <v>0</v>
      </c>
      <c r="F49" s="90"/>
      <c r="G49" s="91" t="str">
        <f t="shared" si="7"/>
        <v>X</v>
      </c>
      <c r="H49" s="91" t="str">
        <f t="shared" si="8"/>
        <v/>
      </c>
      <c r="I49" s="91" t="str">
        <f t="shared" si="9"/>
        <v/>
      </c>
      <c r="J49" s="91" t="str">
        <f t="shared" si="10"/>
        <v/>
      </c>
      <c r="K49" s="91" t="str">
        <f t="shared" ref="K49:K55" si="18">IF(AND(F49&gt;90,F49&lt;=100),"X","")</f>
        <v/>
      </c>
    </row>
    <row r="50" spans="1:11" s="6" customFormat="1" ht="18.75" customHeight="1" x14ac:dyDescent="0.25">
      <c r="A50" s="93"/>
      <c r="B50" s="93"/>
      <c r="C50" s="101"/>
      <c r="D50" s="100">
        <f t="shared" si="11"/>
        <v>0</v>
      </c>
      <c r="E50" s="89">
        <f t="shared" ref="E50:E55" si="19">F50/100</f>
        <v>0</v>
      </c>
      <c r="F50" s="90"/>
      <c r="G50" s="91" t="str">
        <f t="shared" si="7"/>
        <v>X</v>
      </c>
      <c r="H50" s="91" t="str">
        <f t="shared" si="8"/>
        <v/>
      </c>
      <c r="I50" s="91" t="str">
        <f t="shared" si="9"/>
        <v/>
      </c>
      <c r="J50" s="91" t="str">
        <f t="shared" si="10"/>
        <v/>
      </c>
      <c r="K50" s="91" t="str">
        <f t="shared" si="18"/>
        <v/>
      </c>
    </row>
    <row r="51" spans="1:11" s="6" customFormat="1" ht="18.75" customHeight="1" x14ac:dyDescent="0.25">
      <c r="A51" s="93"/>
      <c r="B51" s="93"/>
      <c r="C51" s="101"/>
      <c r="D51" s="100">
        <f t="shared" si="11"/>
        <v>0</v>
      </c>
      <c r="E51" s="89">
        <f t="shared" si="19"/>
        <v>0</v>
      </c>
      <c r="F51" s="90"/>
      <c r="G51" s="91" t="str">
        <f>IF(F51&lt;=20,"X","")</f>
        <v>X</v>
      </c>
      <c r="H51" s="91" t="str">
        <f>IF(AND(F51&gt;20,F51&lt;=50),"X","")</f>
        <v/>
      </c>
      <c r="I51" s="91" t="str">
        <f>IF(AND(F51&gt;50,F51&lt;=70),"X","")</f>
        <v/>
      </c>
      <c r="J51" s="91" t="str">
        <f>IF(AND(F51&gt;70,F51&lt;=90),"X","")</f>
        <v/>
      </c>
      <c r="K51" s="91" t="str">
        <f t="shared" si="18"/>
        <v/>
      </c>
    </row>
    <row r="52" spans="1:11" s="6" customFormat="1" ht="18.75" customHeight="1" x14ac:dyDescent="0.25">
      <c r="A52" s="93"/>
      <c r="B52" s="93"/>
      <c r="C52" s="101"/>
      <c r="D52" s="100">
        <f t="shared" si="11"/>
        <v>0</v>
      </c>
      <c r="E52" s="89">
        <f t="shared" si="19"/>
        <v>0</v>
      </c>
      <c r="F52" s="90"/>
      <c r="G52" s="91" t="str">
        <f>IF(F52&lt;=20,"X","")</f>
        <v>X</v>
      </c>
      <c r="H52" s="91" t="str">
        <f>IF(AND(F52&gt;20,F52&lt;=50),"X","")</f>
        <v/>
      </c>
      <c r="I52" s="91" t="str">
        <f>IF(AND(F52&gt;50,F52&lt;=70),"X","")</f>
        <v/>
      </c>
      <c r="J52" s="91" t="str">
        <f>IF(AND(F52&gt;70,F52&lt;=90),"X","")</f>
        <v/>
      </c>
      <c r="K52" s="91" t="str">
        <f t="shared" si="18"/>
        <v/>
      </c>
    </row>
    <row r="53" spans="1:11" s="6" customFormat="1" ht="18.75" customHeight="1" x14ac:dyDescent="0.25">
      <c r="A53" s="93"/>
      <c r="B53" s="93"/>
      <c r="C53" s="101"/>
      <c r="D53" s="100">
        <f t="shared" si="11"/>
        <v>0</v>
      </c>
      <c r="E53" s="89">
        <f t="shared" si="19"/>
        <v>0</v>
      </c>
      <c r="F53" s="90"/>
      <c r="G53" s="91" t="str">
        <f>IF(F53&lt;=20,"X","")</f>
        <v>X</v>
      </c>
      <c r="H53" s="91" t="str">
        <f>IF(AND(F53&gt;20,F53&lt;=50),"X","")</f>
        <v/>
      </c>
      <c r="I53" s="91" t="str">
        <f>IF(AND(F53&gt;50,F53&lt;=70),"X","")</f>
        <v/>
      </c>
      <c r="J53" s="91" t="str">
        <f>IF(AND(F53&gt;70,F53&lt;=90),"X","")</f>
        <v/>
      </c>
      <c r="K53" s="91" t="str">
        <f t="shared" si="18"/>
        <v/>
      </c>
    </row>
    <row r="54" spans="1:11" s="6" customFormat="1" ht="18.75" customHeight="1" x14ac:dyDescent="0.25">
      <c r="A54" s="93"/>
      <c r="B54" s="93"/>
      <c r="C54" s="101"/>
      <c r="D54" s="100">
        <f t="shared" si="11"/>
        <v>0</v>
      </c>
      <c r="E54" s="89">
        <f t="shared" si="19"/>
        <v>0</v>
      </c>
      <c r="F54" s="90"/>
      <c r="G54" s="91" t="str">
        <f>IF(F54&lt;=20,"X","")</f>
        <v>X</v>
      </c>
      <c r="H54" s="91" t="str">
        <f>IF(AND(F54&gt;20,F54&lt;=50),"X","")</f>
        <v/>
      </c>
      <c r="I54" s="91" t="str">
        <f>IF(AND(F54&gt;50,F54&lt;=70),"X","")</f>
        <v/>
      </c>
      <c r="J54" s="91" t="str">
        <f>IF(AND(F54&gt;70,F54&lt;=90),"X","")</f>
        <v/>
      </c>
      <c r="K54" s="91" t="str">
        <f t="shared" si="18"/>
        <v/>
      </c>
    </row>
    <row r="55" spans="1:11" s="6" customFormat="1" ht="18.75" customHeight="1" x14ac:dyDescent="0.25">
      <c r="A55" s="93"/>
      <c r="B55" s="93"/>
      <c r="C55" s="101"/>
      <c r="D55" s="100">
        <f t="shared" si="11"/>
        <v>0</v>
      </c>
      <c r="E55" s="89">
        <f t="shared" si="19"/>
        <v>0</v>
      </c>
      <c r="F55" s="90"/>
      <c r="G55" s="91" t="str">
        <f>IF(F55&lt;=20,"X","")</f>
        <v>X</v>
      </c>
      <c r="H55" s="91" t="str">
        <f>IF(AND(F55&gt;20,F55&lt;=50),"X","")</f>
        <v/>
      </c>
      <c r="I55" s="91" t="str">
        <f>IF(AND(F55&gt;50,F55&lt;=70),"X","")</f>
        <v/>
      </c>
      <c r="J55" s="91" t="str">
        <f>IF(AND(F55&gt;70,F55&lt;=90),"X","")</f>
        <v/>
      </c>
      <c r="K55" s="91" t="str">
        <f t="shared" si="18"/>
        <v/>
      </c>
    </row>
    <row r="56" spans="1:11" ht="25.5" x14ac:dyDescent="0.25">
      <c r="A56" s="94" t="s">
        <v>255</v>
      </c>
      <c r="B56" s="95" t="str">
        <f>IF(C56=40,"Pesatura Adeguata","Pesatura Inadeguata")</f>
        <v>Pesatura Adeguata</v>
      </c>
      <c r="C56" s="101">
        <f>SUM(C24:C51)</f>
        <v>40</v>
      </c>
      <c r="D56" s="101"/>
      <c r="E56" s="192"/>
      <c r="F56" s="97">
        <f>SUM(H56:K56)/C56</f>
        <v>0</v>
      </c>
      <c r="G56" s="102"/>
      <c r="H56" s="103">
        <f>IF(H24="x",C24*E24)+IF(H25="x",C25*E25)+IF(H26="x",C26*E26)+IF(H27="x",C27*E27)+IF(H28="x",C28*E28)+IF(H29="x",C29*E29)+IF(H30="x",C30*E30)+IF(H31="x",C31*E31)+IF(H32="x",C32*E32)+IF(H33="x",C33*E33)+IF(H34="x",C34*E34)+IF(H35="x",C35*E35)+IF(H36="x",C36*E36)+IF(H37="x",C37*E37)+IF(H38="x",C38*E38)+IF(H39="x",C39*E39)+IF(H40="x",C40*E40)+IF(H41="x",C41*E41)+IF(H42="x",C42*E42)+IF(H43="x",C43*E43)+IF(H44="x",C44*E44)+IF(H45="x",C45*E45)+IF(H46="x",C46*E46)+IF(H47="x",C47*E47)+IF(H48="x",C48*E48)+IF(H49="x",C49*E49)+IF(H50="x",C50*E50)+IF(H51="x",C51*E51)+IF(H52="x",C52*E52)+IF(H53="x",C53*E53)+IF(H54="x",C54*E54)+IF(H55="x",C55*E55)</f>
        <v>0</v>
      </c>
      <c r="I56" s="103">
        <f>IF(I24="x",C24*E24)+IF(I25="x",C25*E25)+IF(I26="x",C26*E26)+IF(I27="x",C27*E27)+IF(I28="x",C28*E28)+IF(I29="x",C29*E29)+IF(I30="x",C30*E30)+IF(I31="x",C31*E31)+IF(I32="x",C32*E32)+IF(I33="x",C33*E33)+IF(I34="x",C34*E34)+IF(I35="x",C35*E35)+IF(I36="x",C36*E36)+IF(I37="x",C37*E37)+IF(I38="x",C38*E38)+IF(I39="x",C39*E39)+IF(I40="x",C40*E40)+IF(I41="x",C41*E41)+IF(I42="x",C42*E42)+IF(I43="x",C43*E43)+IF(I44="x",C44*E44)+IF(I45="x",C45*E45)+IF(I46="x",C46*E46)+IF(I47="x",C47*E47)+IF(I48="x",C48*E48)+IF(I49="x",C49*E49)+IF(I50="x",C50*E50)+IF(I51="x",C51*E51)+IF(I52="x",C52*E52)+IF(I53="x",C53*E53)+IF(I54="x",C54*E54)+IF(I55="x",C55*E55)</f>
        <v>0</v>
      </c>
      <c r="J56" s="103">
        <f>IF(J24="x",C24*E24)+IF(J25="x",C25*E25)+IF(J26="x",C26*E26)+IF(J27="x",C27*E27)+IF(J28="x",C28*E28)+IF(J29="x",C29*E29)+IF(J30="x",C30*E30)+IF(J31="x",C31*E31)+IF(J32="x",C32*E32)+IF(J33="x",C33*E33)+IF(J34="x",C34*E34)+IF(J35="x",C35*E35)+IF(J36="x",C36*E36)+IF(J37="x",C37*E37)+IF(J38="x",C38*E38)+IF(J39="x",C39*E39)+IF(J40="x",C40*E40)+IF(J41="x",C41*E41)+IF(J42="x",C42*E42)+IF(J43="x",C43*E43)+IF(J44="x",C44*E44)+IF(J45="x",C45*E45)+IF(J46="x",C46*E46)+IF(J47="x",C47*E47)+IF(J48="x",C48*E48)+IF(J49="x",C49*E49)+IF(J50="x",C50*E50)+IF(J51="x",C51*E51)+IF(J52="x",C52*E52)+IF(J53="x",C53*E53)+IF(J54="x",C54*E54)+IF(J55="x",C55*E55)</f>
        <v>0</v>
      </c>
      <c r="K56" s="103">
        <f>IF(K24="x",C24*E24)+IF(K25="x",C25*E25)+IF(K26="x",C26*E26)+IF(K27="x",C27*E27)+IF(K28="x",C28*E28)+IF(K29="x",C29*E29)+IF(K30="x",C30*E30)+IF(K31="x",C31*E31)+IF(K32="x",C32*E32)+IF(K33="x",C33*E33)+IF(K34="x",C34*E34)+IF(K35="x",C35*E35)+IF(K36="x",C36*E36)+IF(K37="x",C37*E37)+IF(K38="x",C38*E38)+IF(K39="x",C39*E39)+IF(K40="x",C40*E40)+IF(K41="x",C41*E41)+IF(K42="x",C42*E42)+IF(K43="x",C43*E43)+IF(K44="x",C44*E44)+IF(K45="x",C45*E45)+IF(K46="x",C46*E46)+IF(K47="x",C47*E47)+IF(K48="x",C48*E48)+IF(K49="x",C49*E49)+IF(K50="x",C50*E50)+IF(K51="x",C51*E51)+IF(K52="x",C52*E52)+IF(K53="x",C53*E53)+IF(K54="x",C54*E54)+IF(K55="x",C55*E55)</f>
        <v>0</v>
      </c>
    </row>
    <row r="57" spans="1:11" ht="18" customHeight="1" x14ac:dyDescent="0.25">
      <c r="A57" s="104"/>
      <c r="B57" s="105"/>
      <c r="C57" s="106"/>
      <c r="D57" s="106"/>
      <c r="E57" s="106" t="s">
        <v>256</v>
      </c>
      <c r="F57" s="107"/>
      <c r="G57" s="108"/>
      <c r="H57" s="108"/>
      <c r="I57" s="108"/>
      <c r="J57" s="108"/>
      <c r="K57" s="109"/>
    </row>
    <row r="58" spans="1:11" ht="16.5" customHeight="1" x14ac:dyDescent="0.25">
      <c r="A58" s="536" t="s">
        <v>257</v>
      </c>
      <c r="B58" s="537"/>
      <c r="C58" s="96">
        <f>SUM(H21:K21)</f>
        <v>0</v>
      </c>
      <c r="D58" s="292"/>
      <c r="E58" s="110">
        <f>C58/60</f>
        <v>0</v>
      </c>
      <c r="F58" s="111"/>
      <c r="G58" s="112"/>
      <c r="H58" s="112"/>
      <c r="I58" s="112"/>
      <c r="J58" s="112"/>
      <c r="K58" s="113"/>
    </row>
    <row r="59" spans="1:11" ht="17.25" customHeight="1" x14ac:dyDescent="0.25">
      <c r="A59" s="114" t="s">
        <v>200</v>
      </c>
      <c r="B59" s="115"/>
      <c r="C59" s="116"/>
      <c r="D59" s="116"/>
      <c r="E59" s="116"/>
      <c r="F59" s="538" t="s">
        <v>258</v>
      </c>
      <c r="G59" s="538"/>
      <c r="H59" s="539"/>
      <c r="I59" s="117">
        <f>C58+C60</f>
        <v>0</v>
      </c>
      <c r="J59" s="116" t="s">
        <v>259</v>
      </c>
      <c r="K59" s="118"/>
    </row>
    <row r="60" spans="1:11" ht="16.5" customHeight="1" x14ac:dyDescent="0.25">
      <c r="A60" s="536" t="s">
        <v>260</v>
      </c>
      <c r="B60" s="537"/>
      <c r="C60" s="96">
        <f>SUM(G56:K56)</f>
        <v>0</v>
      </c>
      <c r="D60" s="292"/>
      <c r="E60" s="110" t="s">
        <v>256</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44" priority="31" stopIfTrue="1" operator="equal">
      <formula>"Pesatura Inadeguata"</formula>
    </cfRule>
  </conditionalFormatting>
  <conditionalFormatting sqref="G11:G47">
    <cfRule type="cellIs" dxfId="43" priority="6" stopIfTrue="1" operator="equal">
      <formula>"x"</formula>
    </cfRule>
  </conditionalFormatting>
  <conditionalFormatting sqref="G49:G55">
    <cfRule type="cellIs" dxfId="42" priority="12" stopIfTrue="1" operator="equal">
      <formula>"x"</formula>
    </cfRule>
  </conditionalFormatting>
  <conditionalFormatting sqref="H11:H47">
    <cfRule type="cellIs" dxfId="41" priority="15" stopIfTrue="1" operator="equal">
      <formula>"x"</formula>
    </cfRule>
    <cfRule type="cellIs" dxfId="40" priority="17" stopIfTrue="1" operator="equal">
      <formula>"x"</formula>
    </cfRule>
  </conditionalFormatting>
  <conditionalFormatting sqref="H13:H20">
    <cfRule type="cellIs" dxfId="39" priority="3" stopIfTrue="1" operator="equal">
      <formula>"x"</formula>
    </cfRule>
    <cfRule type="cellIs" dxfId="38" priority="5" stopIfTrue="1" operator="equal">
      <formula>"x"</formula>
    </cfRule>
  </conditionalFormatting>
  <conditionalFormatting sqref="H49:H55">
    <cfRule type="cellIs" dxfId="37" priority="9" stopIfTrue="1" operator="equal">
      <formula>"x"</formula>
    </cfRule>
    <cfRule type="cellIs" dxfId="36" priority="11" stopIfTrue="1" operator="equal">
      <formula>"x"</formula>
    </cfRule>
  </conditionalFormatting>
  <conditionalFormatting sqref="I11:I47">
    <cfRule type="cellIs" dxfId="35" priority="4" stopIfTrue="1" operator="equal">
      <formula>"x"</formula>
    </cfRule>
  </conditionalFormatting>
  <conditionalFormatting sqref="I49:I55">
    <cfRule type="cellIs" dxfId="34" priority="10" stopIfTrue="1" operator="equal">
      <formula>"x"</formula>
    </cfRule>
  </conditionalFormatting>
  <conditionalFormatting sqref="J11:J47">
    <cfRule type="cellIs" dxfId="33" priority="2" stopIfTrue="1" operator="equal">
      <formula>"x"</formula>
    </cfRule>
  </conditionalFormatting>
  <conditionalFormatting sqref="J49:J55">
    <cfRule type="cellIs" dxfId="32" priority="8" stopIfTrue="1" operator="equal">
      <formula>"x"</formula>
    </cfRule>
  </conditionalFormatting>
  <conditionalFormatting sqref="K11:K47">
    <cfRule type="cellIs" dxfId="31" priority="1" stopIfTrue="1" operator="equal">
      <formula>"x"</formula>
    </cfRule>
  </conditionalFormatting>
  <conditionalFormatting sqref="K49:K55">
    <cfRule type="cellIs" dxfId="30" priority="7"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Distribuzione voucher nido per bambini frequentanti scuola al di fuori del territorio comunale</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di servizi demografici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 xml:space="preserve">Trasporto ed accompagnamento sociale </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Carta dedicata a Te</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f>Dirigente!B35</f>
        <v>0</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f>Dirigente!B36</f>
        <v>0</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9" priority="31" stopIfTrue="1" operator="equal">
      <formula>"Pesatura Inadeguata"</formula>
    </cfRule>
  </conditionalFormatting>
  <conditionalFormatting sqref="F11:F31">
    <cfRule type="cellIs" dxfId="28" priority="6" stopIfTrue="1" operator="equal">
      <formula>"x"</formula>
    </cfRule>
  </conditionalFormatting>
  <conditionalFormatting sqref="F33:F39">
    <cfRule type="cellIs" dxfId="27" priority="12" stopIfTrue="1" operator="equal">
      <formula>"x"</formula>
    </cfRule>
  </conditionalFormatting>
  <conditionalFormatting sqref="G11:G31">
    <cfRule type="cellIs" dxfId="26" priority="15" stopIfTrue="1" operator="equal">
      <formula>"x"</formula>
    </cfRule>
    <cfRule type="cellIs" dxfId="25" priority="17" stopIfTrue="1" operator="equal">
      <formula>"x"</formula>
    </cfRule>
  </conditionalFormatting>
  <conditionalFormatting sqref="G13:G20">
    <cfRule type="cellIs" dxfId="24" priority="3" stopIfTrue="1" operator="equal">
      <formula>"x"</formula>
    </cfRule>
    <cfRule type="cellIs" dxfId="23" priority="5" stopIfTrue="1" operator="equal">
      <formula>"x"</formula>
    </cfRule>
  </conditionalFormatting>
  <conditionalFormatting sqref="G33:G39">
    <cfRule type="cellIs" dxfId="22" priority="9" stopIfTrue="1" operator="equal">
      <formula>"x"</formula>
    </cfRule>
    <cfRule type="cellIs" dxfId="21" priority="11" stopIfTrue="1" operator="equal">
      <formula>"x"</formula>
    </cfRule>
  </conditionalFormatting>
  <conditionalFormatting sqref="H11:H31">
    <cfRule type="cellIs" dxfId="20" priority="4" stopIfTrue="1" operator="equal">
      <formula>"x"</formula>
    </cfRule>
  </conditionalFormatting>
  <conditionalFormatting sqref="H33:H39">
    <cfRule type="cellIs" dxfId="19" priority="10" stopIfTrue="1" operator="equal">
      <formula>"x"</formula>
    </cfRule>
  </conditionalFormatting>
  <conditionalFormatting sqref="I11:I31">
    <cfRule type="cellIs" dxfId="18" priority="2" stopIfTrue="1" operator="equal">
      <formula>"x"</formula>
    </cfRule>
  </conditionalFormatting>
  <conditionalFormatting sqref="I33:I39">
    <cfRule type="cellIs" dxfId="17" priority="8" stopIfTrue="1" operator="equal">
      <formula>"x"</formula>
    </cfRule>
  </conditionalFormatting>
  <conditionalFormatting sqref="J11:J31">
    <cfRule type="cellIs" dxfId="16" priority="1" stopIfTrue="1" operator="equal">
      <formula>"x"</formula>
    </cfRule>
  </conditionalFormatting>
  <conditionalFormatting sqref="J33:J39">
    <cfRule type="cellIs" dxfId="15" priority="7"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40" t="str">
        <f>'Elenco P.I.'!B2</f>
        <v xml:space="preserve">Comune di </v>
      </c>
      <c r="B1" s="541"/>
      <c r="C1" s="541"/>
      <c r="D1" s="541"/>
      <c r="E1" s="541"/>
      <c r="F1" s="541"/>
      <c r="G1" s="541"/>
      <c r="H1" s="541"/>
      <c r="I1" s="541"/>
      <c r="J1" s="542"/>
    </row>
    <row r="2" spans="1:10" s="65" customFormat="1" ht="19.5" customHeight="1" x14ac:dyDescent="0.25">
      <c r="A2" s="66" t="s">
        <v>0</v>
      </c>
      <c r="B2" s="67" t="str">
        <f>'Elenco P.I.'!B7</f>
        <v xml:space="preserve">Area:  </v>
      </c>
      <c r="C2" s="68"/>
      <c r="D2" s="68"/>
      <c r="E2" s="68"/>
      <c r="F2" s="69" t="s">
        <v>225</v>
      </c>
      <c r="G2" s="69" t="s">
        <v>226</v>
      </c>
      <c r="H2" s="68"/>
      <c r="I2" s="69" t="s">
        <v>227</v>
      </c>
      <c r="J2" s="70"/>
    </row>
    <row r="3" spans="1:10" s="65" customFormat="1" ht="19.5" customHeight="1" x14ac:dyDescent="0.25">
      <c r="A3" s="66" t="s">
        <v>228</v>
      </c>
      <c r="B3" s="71"/>
      <c r="C3" s="68"/>
      <c r="D3" s="68"/>
      <c r="E3" s="68"/>
      <c r="F3" s="72"/>
      <c r="G3" s="72"/>
      <c r="H3" s="68"/>
      <c r="I3" s="73">
        <v>2020</v>
      </c>
      <c r="J3" s="70"/>
    </row>
    <row r="4" spans="1:10" s="65" customFormat="1" ht="19.5" customHeight="1" x14ac:dyDescent="0.25">
      <c r="A4" s="66" t="s">
        <v>229</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43" t="s">
        <v>230</v>
      </c>
      <c r="B6" s="543"/>
      <c r="C6" s="543"/>
      <c r="D6" s="543"/>
      <c r="E6" s="543"/>
      <c r="F6" s="545" t="s">
        <v>231</v>
      </c>
      <c r="G6" s="545"/>
      <c r="H6" s="545"/>
      <c r="I6" s="545"/>
      <c r="J6" s="545"/>
    </row>
    <row r="7" spans="1:10" ht="15.75" customHeight="1" x14ac:dyDescent="0.25">
      <c r="A7" s="544"/>
      <c r="B7" s="544"/>
      <c r="C7" s="544"/>
      <c r="D7" s="544"/>
      <c r="E7" s="544"/>
      <c r="F7" s="192">
        <v>1</v>
      </c>
      <c r="G7" s="192">
        <v>2</v>
      </c>
      <c r="H7" s="192">
        <v>3</v>
      </c>
      <c r="I7" s="192">
        <v>4</v>
      </c>
      <c r="J7" s="192">
        <v>5</v>
      </c>
    </row>
    <row r="8" spans="1:10" ht="15.75" customHeight="1" x14ac:dyDescent="0.25">
      <c r="A8" s="544"/>
      <c r="B8" s="544"/>
      <c r="C8" s="544"/>
      <c r="D8" s="544"/>
      <c r="E8" s="544"/>
      <c r="F8" s="82" t="s">
        <v>232</v>
      </c>
      <c r="G8" s="82" t="s">
        <v>233</v>
      </c>
      <c r="H8" s="83" t="s">
        <v>234</v>
      </c>
      <c r="I8" s="83" t="s">
        <v>235</v>
      </c>
      <c r="J8" s="83" t="s">
        <v>236</v>
      </c>
    </row>
    <row r="9" spans="1:10" ht="4.5" customHeight="1" x14ac:dyDescent="0.25">
      <c r="A9" s="546"/>
      <c r="B9" s="546"/>
      <c r="C9" s="546"/>
      <c r="D9" s="546"/>
      <c r="E9" s="546"/>
      <c r="F9" s="546"/>
      <c r="G9" s="546"/>
      <c r="H9" s="546"/>
      <c r="I9" s="546"/>
      <c r="J9" s="546"/>
    </row>
    <row r="10" spans="1:10" ht="32.25" customHeight="1" x14ac:dyDescent="0.25">
      <c r="A10" s="84" t="s">
        <v>237</v>
      </c>
      <c r="B10" s="84" t="s">
        <v>238</v>
      </c>
      <c r="C10" s="85" t="s">
        <v>239</v>
      </c>
      <c r="D10" s="85" t="s">
        <v>240</v>
      </c>
      <c r="E10" s="85" t="s">
        <v>241</v>
      </c>
      <c r="F10" s="85" t="s">
        <v>242</v>
      </c>
      <c r="G10" s="85" t="s">
        <v>57</v>
      </c>
      <c r="H10" s="85" t="s">
        <v>243</v>
      </c>
      <c r="I10" s="85" t="s">
        <v>244</v>
      </c>
      <c r="J10" s="85" t="s">
        <v>245</v>
      </c>
    </row>
    <row r="11" spans="1:10" ht="57.75" customHeight="1" x14ac:dyDescent="0.25">
      <c r="A11" s="86" t="str">
        <f>Dirigente!B16</f>
        <v>Assicurare un'efficace acquisizione, gestione e programmazione delle risorse finanziarie dell'ente al fine di garantire la qualità dei servizi svolti e il rispetto dei piani e dei programmi della politica</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Dirigente!#REF!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Dirigente!#REF!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Dirigente!#REF!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Dirigente!B17</f>
        <v xml:space="preserve">Attuazione delle misure previste dalla normativa  in materia di trasparenza </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Dirigente!#REF!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t="e">
        <f>Dirigente!#REF!</f>
        <v>#REF!</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t="e">
        <f>Dirigente!#REF!</f>
        <v>#REF!</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t="str">
        <f>Dirigente!B20</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246</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46"/>
      <c r="B22" s="547"/>
      <c r="C22" s="547"/>
      <c r="D22" s="193"/>
      <c r="E22" s="546"/>
      <c r="F22" s="547"/>
      <c r="G22" s="547"/>
      <c r="H22" s="546"/>
      <c r="I22" s="547"/>
      <c r="J22" s="547"/>
    </row>
    <row r="23" spans="1:10" ht="42" customHeight="1" x14ac:dyDescent="0.25">
      <c r="A23" s="84" t="s">
        <v>247</v>
      </c>
      <c r="B23" s="84" t="s">
        <v>238</v>
      </c>
      <c r="C23" s="85" t="s">
        <v>239</v>
      </c>
      <c r="D23" s="85" t="s">
        <v>240</v>
      </c>
      <c r="E23" s="85" t="s">
        <v>241</v>
      </c>
      <c r="F23" s="85" t="s">
        <v>242</v>
      </c>
      <c r="G23" s="85" t="s">
        <v>57</v>
      </c>
      <c r="H23" s="85" t="s">
        <v>243</v>
      </c>
      <c r="I23" s="85" t="s">
        <v>244</v>
      </c>
      <c r="J23" s="85" t="s">
        <v>245</v>
      </c>
    </row>
    <row r="24" spans="1:10" s="6" customFormat="1" ht="27" customHeight="1" x14ac:dyDescent="0.25">
      <c r="A24" s="93" t="str">
        <f>Dirigente!B31</f>
        <v>Distribuzione voucher nido per bambini frequentanti scuola al di fuori del territorio comunale</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Dirigente!#REF!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Dirigente!B32</f>
        <v>Carta dei servizi di servizi demografici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Dirigente!B33</f>
        <v xml:space="preserve">Trasporto ed accompagnamento sociale </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Dirigente!B34</f>
        <v>Carta dedicata a Te</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f>Dirigente!B35</f>
        <v>0</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e">
        <f>Dirigente!#REF!</f>
        <v>#REF!</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f>Dirigente!B36</f>
        <v>0</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192" t="s">
        <v>248</v>
      </c>
      <c r="B32" s="192" t="s">
        <v>249</v>
      </c>
      <c r="C32" s="85" t="s">
        <v>239</v>
      </c>
      <c r="D32" s="85" t="s">
        <v>240</v>
      </c>
      <c r="E32" s="85" t="s">
        <v>241</v>
      </c>
      <c r="F32" s="85" t="s">
        <v>250</v>
      </c>
      <c r="G32" s="85" t="s">
        <v>251</v>
      </c>
      <c r="H32" s="85" t="s">
        <v>252</v>
      </c>
      <c r="I32" s="85" t="s">
        <v>253</v>
      </c>
      <c r="J32" s="85" t="s">
        <v>254</v>
      </c>
    </row>
    <row r="33" spans="1:10" s="6" customFormat="1" ht="49.5" customHeight="1" x14ac:dyDescent="0.25">
      <c r="A33" s="93" t="s">
        <v>310</v>
      </c>
      <c r="B33" s="93" t="s">
        <v>311</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255</v>
      </c>
      <c r="B40" s="95" t="str">
        <f>IF(C40=40,"Pesatura Adeguata","Pesatura Inadeguata")</f>
        <v>Pesatura Adeguata</v>
      </c>
      <c r="C40" s="101">
        <f>SUM(C24:C35)</f>
        <v>40</v>
      </c>
      <c r="D40" s="192"/>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256</v>
      </c>
      <c r="E41" s="107"/>
      <c r="F41" s="108"/>
      <c r="G41" s="108"/>
      <c r="H41" s="108"/>
      <c r="I41" s="108"/>
      <c r="J41" s="109"/>
    </row>
    <row r="42" spans="1:10" ht="16.5" customHeight="1" x14ac:dyDescent="0.25">
      <c r="A42" s="536" t="s">
        <v>257</v>
      </c>
      <c r="B42" s="537"/>
      <c r="C42" s="96">
        <f>SUM(G21:J21)</f>
        <v>0</v>
      </c>
      <c r="D42" s="110">
        <f>C42/60</f>
        <v>0</v>
      </c>
      <c r="E42" s="111"/>
      <c r="F42" s="112"/>
      <c r="G42" s="112"/>
      <c r="H42" s="112"/>
      <c r="I42" s="112"/>
      <c r="J42" s="113"/>
    </row>
    <row r="43" spans="1:10" ht="17.25" customHeight="1" x14ac:dyDescent="0.25">
      <c r="A43" s="114" t="s">
        <v>200</v>
      </c>
      <c r="B43" s="115"/>
      <c r="C43" s="116"/>
      <c r="D43" s="116"/>
      <c r="E43" s="538" t="s">
        <v>258</v>
      </c>
      <c r="F43" s="538"/>
      <c r="G43" s="539"/>
      <c r="H43" s="117">
        <f>C42+C44</f>
        <v>0</v>
      </c>
      <c r="I43" s="116" t="s">
        <v>259</v>
      </c>
      <c r="J43" s="118"/>
    </row>
    <row r="44" spans="1:10" ht="16.5" customHeight="1" x14ac:dyDescent="0.25">
      <c r="A44" s="536" t="s">
        <v>260</v>
      </c>
      <c r="B44" s="537"/>
      <c r="C44" s="96">
        <f>SUM(F40:J40)</f>
        <v>0</v>
      </c>
      <c r="D44" s="110" t="s">
        <v>256</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4" priority="31" stopIfTrue="1" operator="equal">
      <formula>"Pesatura Inadeguata"</formula>
    </cfRule>
  </conditionalFormatting>
  <conditionalFormatting sqref="F11:F31">
    <cfRule type="cellIs" dxfId="13" priority="6" stopIfTrue="1" operator="equal">
      <formula>"x"</formula>
    </cfRule>
  </conditionalFormatting>
  <conditionalFormatting sqref="F33:F39">
    <cfRule type="cellIs" dxfId="12" priority="12" stopIfTrue="1" operator="equal">
      <formula>"x"</formula>
    </cfRule>
  </conditionalFormatting>
  <conditionalFormatting sqref="G11:G31">
    <cfRule type="cellIs" dxfId="11" priority="15" stopIfTrue="1" operator="equal">
      <formula>"x"</formula>
    </cfRule>
    <cfRule type="cellIs" dxfId="10" priority="17" stopIfTrue="1" operator="equal">
      <formula>"x"</formula>
    </cfRule>
  </conditionalFormatting>
  <conditionalFormatting sqref="G13:G20">
    <cfRule type="cellIs" dxfId="9" priority="3" stopIfTrue="1" operator="equal">
      <formula>"x"</formula>
    </cfRule>
    <cfRule type="cellIs" dxfId="8" priority="5" stopIfTrue="1" operator="equal">
      <formula>"x"</formula>
    </cfRule>
  </conditionalFormatting>
  <conditionalFormatting sqref="G33:G39">
    <cfRule type="cellIs" dxfId="7" priority="9" stopIfTrue="1" operator="equal">
      <formula>"x"</formula>
    </cfRule>
    <cfRule type="cellIs" dxfId="6" priority="11" stopIfTrue="1" operator="equal">
      <formula>"x"</formula>
    </cfRule>
  </conditionalFormatting>
  <conditionalFormatting sqref="H11:H31">
    <cfRule type="cellIs" dxfId="5" priority="4" stopIfTrue="1" operator="equal">
      <formula>"x"</formula>
    </cfRule>
  </conditionalFormatting>
  <conditionalFormatting sqref="H33:H39">
    <cfRule type="cellIs" dxfId="4" priority="10" stopIfTrue="1" operator="equal">
      <formula>"x"</formula>
    </cfRule>
  </conditionalFormatting>
  <conditionalFormatting sqref="I11:I31">
    <cfRule type="cellIs" dxfId="3" priority="2" stopIfTrue="1" operator="equal">
      <formula>"x"</formula>
    </cfRule>
  </conditionalFormatting>
  <conditionalFormatting sqref="I33:I39">
    <cfRule type="cellIs" dxfId="2" priority="8" stopIfTrue="1" operator="equal">
      <formula>"x"</formula>
    </cfRule>
  </conditionalFormatting>
  <conditionalFormatting sqref="J11:J31">
    <cfRule type="cellIs" dxfId="1" priority="1" stopIfTrue="1" operator="equal">
      <formula>"x"</formula>
    </cfRule>
  </conditionalFormatting>
  <conditionalFormatting sqref="J33:J39">
    <cfRule type="cellIs" dxfId="0" priority="7"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60"/>
      <c r="C1" s="161"/>
      <c r="D1" s="162"/>
      <c r="E1" s="162"/>
      <c r="F1" s="162"/>
      <c r="G1" s="163"/>
      <c r="H1" s="163"/>
      <c r="I1" s="163"/>
      <c r="J1" s="163"/>
      <c r="K1" s="163"/>
      <c r="L1" s="163"/>
      <c r="M1" s="163"/>
      <c r="N1" s="164"/>
      <c r="O1" s="41"/>
      <c r="BJ1" s="43" t="s">
        <v>186</v>
      </c>
      <c r="BK1" s="44" t="s">
        <v>187</v>
      </c>
    </row>
    <row r="2" spans="1:63" ht="25.5" customHeight="1" x14ac:dyDescent="0.25">
      <c r="A2" s="40"/>
      <c r="B2" s="165" t="s">
        <v>188</v>
      </c>
      <c r="C2" s="549" t="str">
        <f>'Elenco P.I.'!B2</f>
        <v xml:space="preserve">Comune di </v>
      </c>
      <c r="D2" s="549"/>
      <c r="E2" s="549"/>
      <c r="F2" s="549"/>
      <c r="G2" s="549"/>
      <c r="H2" s="549"/>
      <c r="I2" s="549"/>
      <c r="J2" s="549"/>
      <c r="K2" s="40"/>
      <c r="L2" s="45" t="s">
        <v>189</v>
      </c>
      <c r="M2" s="159">
        <v>2020</v>
      </c>
      <c r="N2" s="166"/>
      <c r="O2" s="46"/>
      <c r="BJ2" s="47" t="s">
        <v>190</v>
      </c>
      <c r="BK2" s="48" t="s">
        <v>191</v>
      </c>
    </row>
    <row r="3" spans="1:63" ht="25.5" customHeight="1" x14ac:dyDescent="0.25">
      <c r="A3" s="40"/>
      <c r="B3" s="165" t="s">
        <v>192</v>
      </c>
      <c r="C3" s="549" t="str">
        <f>'Elenco P.I.'!B7</f>
        <v xml:space="preserve">Area:  </v>
      </c>
      <c r="D3" s="549"/>
      <c r="E3" s="549"/>
      <c r="F3" s="549"/>
      <c r="G3" s="549"/>
      <c r="H3" s="549"/>
      <c r="I3" s="549"/>
      <c r="J3" s="549"/>
      <c r="K3" s="40"/>
      <c r="L3" s="40"/>
      <c r="M3" s="40"/>
      <c r="N3" s="166"/>
      <c r="O3" s="46"/>
      <c r="BJ3" s="49" t="s">
        <v>193</v>
      </c>
      <c r="BK3" s="50" t="s">
        <v>194</v>
      </c>
    </row>
    <row r="4" spans="1:63" ht="25.5" customHeight="1" x14ac:dyDescent="0.25">
      <c r="A4" s="40"/>
      <c r="B4" s="165" t="s">
        <v>195</v>
      </c>
      <c r="C4" s="549"/>
      <c r="D4" s="549"/>
      <c r="E4" s="549"/>
      <c r="F4" s="549"/>
      <c r="G4" s="549"/>
      <c r="H4" s="549"/>
      <c r="I4" s="549"/>
      <c r="J4" s="549"/>
      <c r="K4" s="40"/>
      <c r="L4" s="40"/>
      <c r="M4" s="40"/>
      <c r="N4" s="166"/>
      <c r="O4" s="46"/>
      <c r="BJ4" s="49" t="s">
        <v>196</v>
      </c>
      <c r="BK4" s="50" t="s">
        <v>197</v>
      </c>
    </row>
    <row r="5" spans="1:63" ht="12.75" customHeight="1" x14ac:dyDescent="0.25">
      <c r="A5" s="40"/>
      <c r="B5" s="167"/>
      <c r="C5" s="51"/>
      <c r="D5" s="52"/>
      <c r="E5" s="51"/>
      <c r="F5" s="52"/>
      <c r="G5" s="40"/>
      <c r="H5" s="40"/>
      <c r="I5" s="40"/>
      <c r="J5" s="40"/>
      <c r="K5" s="40"/>
      <c r="L5" s="40"/>
      <c r="M5" s="40"/>
      <c r="N5" s="166"/>
      <c r="O5" s="46"/>
      <c r="BJ5" s="49" t="s">
        <v>198</v>
      </c>
      <c r="BK5" s="50" t="s">
        <v>199</v>
      </c>
    </row>
    <row r="6" spans="1:63" ht="5.25" customHeight="1" x14ac:dyDescent="0.25">
      <c r="A6" s="40"/>
      <c r="B6" s="550" t="s">
        <v>200</v>
      </c>
      <c r="C6" s="550"/>
      <c r="D6" s="550"/>
      <c r="E6" s="550"/>
      <c r="F6" s="550"/>
      <c r="G6" s="550"/>
      <c r="H6" s="550"/>
      <c r="I6" s="550"/>
      <c r="J6" s="550"/>
      <c r="K6" s="550"/>
      <c r="L6" s="550"/>
      <c r="M6" s="550"/>
      <c r="N6" s="550"/>
      <c r="O6" s="46"/>
      <c r="BJ6" s="49" t="s">
        <v>201</v>
      </c>
      <c r="BK6" s="50" t="s">
        <v>202</v>
      </c>
    </row>
    <row r="7" spans="1:63" ht="5.25" customHeight="1" x14ac:dyDescent="0.25">
      <c r="A7" s="40"/>
      <c r="B7" s="550"/>
      <c r="C7" s="550"/>
      <c r="D7" s="550"/>
      <c r="E7" s="550"/>
      <c r="F7" s="550"/>
      <c r="G7" s="550"/>
      <c r="H7" s="550"/>
      <c r="I7" s="550"/>
      <c r="J7" s="550"/>
      <c r="K7" s="550"/>
      <c r="L7" s="550"/>
      <c r="M7" s="550"/>
      <c r="N7" s="550"/>
      <c r="O7" s="46"/>
      <c r="BJ7" s="49" t="s">
        <v>203</v>
      </c>
      <c r="BK7" s="50" t="s">
        <v>204</v>
      </c>
    </row>
    <row r="8" spans="1:63" ht="5.25" customHeight="1" x14ac:dyDescent="0.25">
      <c r="A8" s="40"/>
      <c r="B8" s="550"/>
      <c r="C8" s="550"/>
      <c r="D8" s="550"/>
      <c r="E8" s="550"/>
      <c r="F8" s="550"/>
      <c r="G8" s="550"/>
      <c r="H8" s="550"/>
      <c r="I8" s="550"/>
      <c r="J8" s="550"/>
      <c r="K8" s="550"/>
      <c r="L8" s="550"/>
      <c r="M8" s="550"/>
      <c r="N8" s="550"/>
      <c r="O8" s="46"/>
      <c r="BJ8" s="49" t="s">
        <v>205</v>
      </c>
      <c r="BK8" s="50" t="s">
        <v>206</v>
      </c>
    </row>
    <row r="9" spans="1:63" ht="5.25" customHeight="1" x14ac:dyDescent="0.25">
      <c r="A9" s="40"/>
      <c r="B9" s="550"/>
      <c r="C9" s="550"/>
      <c r="D9" s="551"/>
      <c r="E9" s="551"/>
      <c r="F9" s="551"/>
      <c r="G9" s="551"/>
      <c r="H9" s="551"/>
      <c r="I9" s="551"/>
      <c r="J9" s="551"/>
      <c r="K9" s="551"/>
      <c r="L9" s="551"/>
      <c r="M9" s="551"/>
      <c r="N9" s="551"/>
      <c r="O9" s="46"/>
      <c r="BJ9" s="49" t="s">
        <v>207</v>
      </c>
      <c r="BK9" s="50" t="s">
        <v>208</v>
      </c>
    </row>
    <row r="10" spans="1:63" ht="9.75" customHeight="1" x14ac:dyDescent="0.25">
      <c r="A10" s="40"/>
      <c r="B10" s="550" t="s">
        <v>209</v>
      </c>
      <c r="C10" s="550"/>
      <c r="D10" s="553" t="s">
        <v>210</v>
      </c>
      <c r="E10" s="554"/>
      <c r="F10" s="554"/>
      <c r="G10" s="151"/>
      <c r="H10" s="151"/>
      <c r="I10" s="153"/>
      <c r="J10" s="552" t="s">
        <v>211</v>
      </c>
      <c r="K10" s="158"/>
      <c r="L10" s="153"/>
      <c r="M10" s="153"/>
      <c r="N10" s="154"/>
      <c r="O10" s="46"/>
      <c r="BJ10" s="49"/>
      <c r="BK10" s="50"/>
    </row>
    <row r="11" spans="1:63" ht="18" customHeight="1" x14ac:dyDescent="0.25">
      <c r="A11" s="40"/>
      <c r="B11" s="550"/>
      <c r="C11" s="550"/>
      <c r="D11" s="555"/>
      <c r="E11" s="556"/>
      <c r="F11" s="556"/>
      <c r="G11" s="148"/>
      <c r="H11" s="150"/>
      <c r="I11" s="149"/>
      <c r="J11" s="552"/>
      <c r="K11" s="150"/>
      <c r="L11" s="168"/>
      <c r="M11" s="149"/>
      <c r="N11" s="155"/>
      <c r="O11" s="46"/>
      <c r="BJ11" s="49"/>
      <c r="BK11" s="50"/>
    </row>
    <row r="12" spans="1:63" ht="18" customHeight="1" x14ac:dyDescent="0.25">
      <c r="A12" s="40"/>
      <c r="B12" s="378" t="s">
        <v>212</v>
      </c>
      <c r="C12" s="378" t="s">
        <v>213</v>
      </c>
      <c r="D12" s="557"/>
      <c r="E12" s="558"/>
      <c r="F12" s="558"/>
      <c r="G12" s="152"/>
      <c r="H12" s="152"/>
      <c r="I12" s="156"/>
      <c r="J12" s="552"/>
      <c r="K12" s="152"/>
      <c r="L12" s="156"/>
      <c r="M12" s="156"/>
      <c r="N12" s="157"/>
      <c r="O12" s="53"/>
      <c r="BJ12" s="49"/>
      <c r="BK12" s="50"/>
    </row>
    <row r="13" spans="1:63" ht="21.75" customHeight="1" x14ac:dyDescent="0.25">
      <c r="A13" s="40"/>
      <c r="B13" s="378"/>
      <c r="C13" s="378"/>
      <c r="D13" s="559" t="s">
        <v>214</v>
      </c>
      <c r="E13" s="559"/>
      <c r="F13" s="559"/>
      <c r="G13" s="559"/>
      <c r="H13" s="559"/>
      <c r="I13" s="559"/>
      <c r="J13" s="559"/>
      <c r="K13" s="559"/>
      <c r="L13" s="559"/>
      <c r="M13" s="559"/>
      <c r="N13" s="559"/>
      <c r="O13" s="54"/>
      <c r="BJ13" s="49" t="s">
        <v>215</v>
      </c>
      <c r="BK13" s="50" t="s">
        <v>216</v>
      </c>
    </row>
    <row r="14" spans="1:63" ht="46.5" customHeight="1" x14ac:dyDescent="0.25">
      <c r="A14" s="40"/>
      <c r="B14" s="169" t="str">
        <f>Dirigente!B16</f>
        <v>Assicurare un'efficace acquisizione, gestione e programmazione delle risorse finanziarie dell'ente al fine di garantire la qualità dei servizi svolti e il rispetto dei piani e dei programmi della politica</v>
      </c>
      <c r="C14" s="169" t="e">
        <f>Dirigente!#REF!</f>
        <v>#REF!</v>
      </c>
      <c r="D14" s="548"/>
      <c r="E14" s="548"/>
      <c r="F14" s="548"/>
      <c r="G14" s="548"/>
      <c r="H14" s="548"/>
      <c r="I14" s="548"/>
      <c r="J14" s="548"/>
      <c r="K14" s="548"/>
      <c r="L14" s="548"/>
      <c r="M14" s="548"/>
      <c r="N14" s="548"/>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169" t="e">
        <f>Dirigente!#REF!</f>
        <v>#REF!</v>
      </c>
      <c r="C15" s="169" t="e">
        <f>Dirigente!#REF!</f>
        <v>#REF!</v>
      </c>
      <c r="D15" s="548"/>
      <c r="E15" s="548"/>
      <c r="F15" s="548"/>
      <c r="G15" s="548"/>
      <c r="H15" s="548"/>
      <c r="I15" s="548"/>
      <c r="J15" s="548"/>
      <c r="K15" s="548"/>
      <c r="L15" s="548"/>
      <c r="M15" s="548"/>
      <c r="N15" s="548"/>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169" t="e">
        <f>Dirigente!#REF!</f>
        <v>#REF!</v>
      </c>
      <c r="C16" s="169" t="e">
        <f>Dirigente!#REF!</f>
        <v>#REF!</v>
      </c>
      <c r="D16" s="548"/>
      <c r="E16" s="548"/>
      <c r="F16" s="548"/>
      <c r="G16" s="548"/>
      <c r="H16" s="548"/>
      <c r="I16" s="548"/>
      <c r="J16" s="548"/>
      <c r="K16" s="548"/>
      <c r="L16" s="548"/>
      <c r="M16" s="548"/>
      <c r="N16" s="548"/>
    </row>
    <row r="17" spans="2:14" ht="39.75" customHeight="1" x14ac:dyDescent="0.25">
      <c r="B17" s="169" t="e">
        <f>Dirigente!#REF!</f>
        <v>#REF!</v>
      </c>
      <c r="C17" s="169" t="e">
        <f>Dirigente!#REF!</f>
        <v>#REF!</v>
      </c>
      <c r="D17" s="548"/>
      <c r="E17" s="548"/>
      <c r="F17" s="548"/>
      <c r="G17" s="548"/>
      <c r="H17" s="548"/>
      <c r="I17" s="548"/>
      <c r="J17" s="548"/>
      <c r="K17" s="548"/>
      <c r="L17" s="548"/>
      <c r="M17" s="548"/>
      <c r="N17" s="548"/>
    </row>
    <row r="18" spans="2:14" ht="45" customHeight="1" x14ac:dyDescent="0.25">
      <c r="B18" s="169" t="str">
        <f>Dirigente!B17</f>
        <v xml:space="preserve">Attuazione delle misure previste dalla normativa  in materia di trasparenza </v>
      </c>
      <c r="C18" s="169" t="e">
        <f>Dirigente!#REF!</f>
        <v>#REF!</v>
      </c>
      <c r="D18" s="548"/>
      <c r="E18" s="548"/>
      <c r="F18" s="548"/>
      <c r="G18" s="548"/>
      <c r="H18" s="548"/>
      <c r="I18" s="548"/>
      <c r="J18" s="548"/>
      <c r="K18" s="548"/>
      <c r="L18" s="548"/>
      <c r="M18" s="548"/>
      <c r="N18" s="548"/>
    </row>
    <row r="19" spans="2:14" ht="71.25" customHeight="1" x14ac:dyDescent="0.25">
      <c r="B19" s="169" t="str">
        <f>Dirigente!B19</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169" t="str">
        <f>Dirigente!C17</f>
        <v xml:space="preserve"> Formula =[ Adempimenti attuati/Adempimenti in capo al CdR]*100 - -  Indicatore Temporale: Formula =[Tempo Realizzato _____/_____/2024 /Tempo Programmato _____/_____/2024]*100  </v>
      </c>
      <c r="D19" s="548"/>
      <c r="E19" s="548"/>
      <c r="F19" s="548"/>
      <c r="G19" s="548"/>
      <c r="H19" s="548"/>
      <c r="I19" s="548"/>
      <c r="J19" s="548"/>
      <c r="K19" s="548"/>
      <c r="L19" s="548"/>
      <c r="M19" s="548"/>
      <c r="N19" s="548"/>
    </row>
    <row r="20" spans="2:14" ht="51" customHeight="1" x14ac:dyDescent="0.25">
      <c r="B20" s="169" t="e">
        <f>Dirigente!#REF!</f>
        <v>#REF!</v>
      </c>
      <c r="C20" s="169" t="e">
        <f>Dirigente!#REF!</f>
        <v>#REF!</v>
      </c>
      <c r="D20" s="548"/>
      <c r="E20" s="548"/>
      <c r="F20" s="548"/>
      <c r="G20" s="548"/>
      <c r="H20" s="548"/>
      <c r="I20" s="548"/>
      <c r="J20" s="548"/>
      <c r="K20" s="548"/>
      <c r="L20" s="548"/>
      <c r="M20" s="548"/>
      <c r="N20" s="548"/>
    </row>
    <row r="21" spans="2:14" ht="82.5" customHeight="1" x14ac:dyDescent="0.25">
      <c r="B21" s="169" t="str">
        <f>Dirigente!B31</f>
        <v>Distribuzione voucher nido per bambini frequentanti scuola al di fuori del territorio comunale</v>
      </c>
      <c r="C21" s="170" t="str">
        <f>Dirigente!C31</f>
        <v>Sostegno istruzione</v>
      </c>
      <c r="D21" s="548"/>
      <c r="E21" s="548"/>
      <c r="F21" s="548"/>
      <c r="G21" s="548"/>
      <c r="H21" s="548"/>
      <c r="I21" s="548"/>
      <c r="J21" s="548"/>
      <c r="K21" s="548"/>
      <c r="L21" s="548"/>
      <c r="M21" s="548"/>
      <c r="N21" s="548"/>
    </row>
    <row r="22" spans="2:14" ht="45.75" customHeight="1" x14ac:dyDescent="0.25">
      <c r="B22" s="169" t="e">
        <f>Dirigente!#REF!</f>
        <v>#REF!</v>
      </c>
      <c r="C22" s="170" t="e">
        <f>Dirigente!#REF!</f>
        <v>#REF!</v>
      </c>
      <c r="D22" s="548"/>
      <c r="E22" s="548"/>
      <c r="F22" s="548"/>
      <c r="G22" s="548"/>
      <c r="H22" s="548"/>
      <c r="I22" s="548"/>
      <c r="J22" s="548"/>
      <c r="K22" s="548"/>
      <c r="L22" s="548"/>
      <c r="M22" s="548"/>
      <c r="N22" s="548"/>
    </row>
    <row r="23" spans="2:14" ht="35.25" customHeight="1" x14ac:dyDescent="0.25">
      <c r="B23" s="169" t="str">
        <f>Dirigente!B32</f>
        <v>Carta dei servizi di servizi demografici</v>
      </c>
      <c r="C23" s="170" t="str">
        <f>Dirigente!C32</f>
        <v>Pubblicazione carta dei servizi demografici sul portale amministrazione trasparente</v>
      </c>
      <c r="D23" s="548"/>
      <c r="E23" s="548"/>
      <c r="F23" s="548"/>
      <c r="G23" s="548"/>
      <c r="H23" s="548"/>
      <c r="I23" s="548"/>
      <c r="J23" s="548"/>
      <c r="K23" s="548"/>
      <c r="L23" s="548"/>
      <c r="M23" s="548"/>
      <c r="N23" s="548"/>
    </row>
    <row r="24" spans="2:14" ht="35.25" customHeight="1" x14ac:dyDescent="0.25">
      <c r="B24" s="169" t="str">
        <f>Dirigente!B33</f>
        <v xml:space="preserve">Trasporto ed accompagnamento sociale </v>
      </c>
      <c r="C24" s="170" t="str">
        <f>Dirigente!C33</f>
        <v>Accompagnamento a visite mediche non autosufficienti o parzialmente autosufficienti</v>
      </c>
      <c r="D24" s="548"/>
      <c r="E24" s="548"/>
      <c r="F24" s="548"/>
      <c r="G24" s="548"/>
      <c r="H24" s="548"/>
      <c r="I24" s="548"/>
      <c r="J24" s="548"/>
      <c r="K24" s="548"/>
      <c r="L24" s="548"/>
      <c r="M24" s="548"/>
      <c r="N24" s="548"/>
    </row>
    <row r="25" spans="2:14" ht="35.25" customHeight="1" x14ac:dyDescent="0.25">
      <c r="B25" s="169" t="str">
        <f>Dirigente!B34</f>
        <v>Carta dedicata a Te</v>
      </c>
      <c r="C25" s="170" t="str">
        <f>Dirigente!C34</f>
        <v>Controlli su percettori carta (500,00 € in beni primari)</v>
      </c>
      <c r="D25" s="548"/>
      <c r="E25" s="548"/>
      <c r="F25" s="548"/>
      <c r="G25" s="548"/>
      <c r="H25" s="548"/>
      <c r="I25" s="548"/>
      <c r="J25" s="548"/>
      <c r="K25" s="548"/>
      <c r="L25" s="548"/>
      <c r="M25" s="548"/>
      <c r="N25" s="548"/>
    </row>
    <row r="26" spans="2:14" ht="35.25" customHeight="1" x14ac:dyDescent="0.25">
      <c r="B26" s="169">
        <f>Dirigente!B35</f>
        <v>0</v>
      </c>
      <c r="C26" s="170">
        <f>Dirigente!C35</f>
        <v>0</v>
      </c>
      <c r="D26" s="548"/>
      <c r="E26" s="548"/>
      <c r="F26" s="548"/>
      <c r="G26" s="548"/>
      <c r="H26" s="548"/>
      <c r="I26" s="548"/>
      <c r="J26" s="548"/>
      <c r="K26" s="548"/>
      <c r="L26" s="548"/>
      <c r="M26" s="548"/>
      <c r="N26" s="548"/>
    </row>
    <row r="27" spans="2:14" ht="35.25" customHeight="1" x14ac:dyDescent="0.25">
      <c r="B27" s="169" t="e">
        <f>Dirigente!#REF!</f>
        <v>#REF!</v>
      </c>
      <c r="C27" s="170" t="e">
        <f>Dirigente!#REF!</f>
        <v>#REF!</v>
      </c>
      <c r="D27" s="548"/>
      <c r="E27" s="548"/>
      <c r="F27" s="548"/>
      <c r="G27" s="548"/>
      <c r="H27" s="548"/>
      <c r="I27" s="548"/>
      <c r="J27" s="548"/>
      <c r="K27" s="548"/>
      <c r="L27" s="548"/>
      <c r="M27" s="548"/>
      <c r="N27" s="548"/>
    </row>
    <row r="28" spans="2:14" ht="35.25" customHeight="1" x14ac:dyDescent="0.25">
      <c r="B28" s="169">
        <f>Dirigente!B36</f>
        <v>0</v>
      </c>
      <c r="C28" s="170">
        <f>Dirigente!C36</f>
        <v>0</v>
      </c>
      <c r="D28" s="548"/>
      <c r="E28" s="548"/>
      <c r="F28" s="548"/>
      <c r="G28" s="548"/>
      <c r="H28" s="548"/>
      <c r="I28" s="548"/>
      <c r="J28" s="548"/>
      <c r="K28" s="548"/>
      <c r="L28" s="548"/>
      <c r="M28" s="548"/>
      <c r="N28" s="548"/>
    </row>
    <row r="29" spans="2:14" ht="35.25" customHeight="1" x14ac:dyDescent="0.25">
      <c r="B29" s="169">
        <f>Dirigente!B37</f>
        <v>0</v>
      </c>
      <c r="C29" s="170">
        <f>Dirigente!C37</f>
        <v>0</v>
      </c>
      <c r="D29" s="548"/>
      <c r="E29" s="548"/>
      <c r="F29" s="548"/>
      <c r="G29" s="548"/>
      <c r="H29" s="548"/>
      <c r="I29" s="548"/>
      <c r="J29" s="548"/>
      <c r="K29" s="548"/>
      <c r="L29" s="548"/>
      <c r="M29" s="548"/>
      <c r="N29" s="548"/>
    </row>
    <row r="30" spans="2:14" ht="35.25" customHeight="1" x14ac:dyDescent="0.25">
      <c r="B30" s="169">
        <f>Dirigente!B38</f>
        <v>0</v>
      </c>
      <c r="C30" s="170">
        <f>Dirigente!C38</f>
        <v>0</v>
      </c>
      <c r="D30" s="548"/>
      <c r="E30" s="548"/>
      <c r="F30" s="548"/>
      <c r="G30" s="548"/>
      <c r="H30" s="548"/>
      <c r="I30" s="548"/>
      <c r="J30" s="548"/>
      <c r="K30" s="548"/>
      <c r="L30" s="548"/>
      <c r="M30" s="548"/>
      <c r="N30" s="548"/>
    </row>
    <row r="31" spans="2:14" ht="17.25" hidden="1" thickTop="1" thickBot="1" x14ac:dyDescent="0.3">
      <c r="B31" s="146"/>
      <c r="C31" s="147"/>
      <c r="D31" s="563"/>
      <c r="E31" s="564"/>
      <c r="F31" s="564"/>
      <c r="G31" s="564"/>
      <c r="H31" s="564"/>
      <c r="I31" s="564"/>
      <c r="J31" s="564"/>
      <c r="K31" s="564"/>
      <c r="L31" s="564"/>
      <c r="M31" s="564"/>
      <c r="N31" s="565"/>
    </row>
    <row r="32" spans="2:14" ht="17.25" hidden="1" thickTop="1" thickBot="1" x14ac:dyDescent="0.3">
      <c r="B32" s="55"/>
      <c r="C32" s="59"/>
      <c r="D32" s="560"/>
      <c r="E32" s="561"/>
      <c r="F32" s="561"/>
      <c r="G32" s="561"/>
      <c r="H32" s="561"/>
      <c r="I32" s="561"/>
      <c r="J32" s="561"/>
      <c r="K32" s="561"/>
      <c r="L32" s="561"/>
      <c r="M32" s="561"/>
      <c r="N32" s="562"/>
    </row>
    <row r="33" spans="2:14" ht="17.25" hidden="1" thickTop="1" thickBot="1" x14ac:dyDescent="0.3">
      <c r="B33" s="55"/>
      <c r="C33" s="59"/>
      <c r="D33" s="560"/>
      <c r="E33" s="561"/>
      <c r="F33" s="561"/>
      <c r="G33" s="561"/>
      <c r="H33" s="561"/>
      <c r="I33" s="561"/>
      <c r="J33" s="561"/>
      <c r="K33" s="561"/>
      <c r="L33" s="561"/>
      <c r="M33" s="561"/>
      <c r="N33" s="562"/>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f>'Dip. '!B4</f>
        <v>0</v>
      </c>
      <c r="B1" t="e">
        <f>#REF!</f>
        <v>#REF!</v>
      </c>
      <c r="C1" t="e">
        <f>#REF!</f>
        <v>#REF!</v>
      </c>
      <c r="D1" t="e">
        <f>#REF!</f>
        <v>#REF!</v>
      </c>
      <c r="E1" t="e">
        <f>#REF!</f>
        <v>#REF!</v>
      </c>
      <c r="F1">
        <f>'Dip. 6'!B5</f>
        <v>0</v>
      </c>
      <c r="G1">
        <f>'Dip. 7'!B5</f>
        <v>0</v>
      </c>
      <c r="H1">
        <f>'Dip. 8'!B5</f>
        <v>0</v>
      </c>
      <c r="I1">
        <f>'Dip. 9'!B5</f>
        <v>0</v>
      </c>
      <c r="J1">
        <f>Dip.10!B5</f>
        <v>0</v>
      </c>
    </row>
    <row r="2" spans="1:11" x14ac:dyDescent="0.25">
      <c r="A2" s="171" t="e">
        <f>'Dip. '!#REF!</f>
        <v>#REF!</v>
      </c>
      <c r="B2" s="171" t="e">
        <f>#REF!</f>
        <v>#REF!</v>
      </c>
      <c r="C2" s="171" t="e">
        <f>#REF!</f>
        <v>#REF!</v>
      </c>
      <c r="D2" s="171" t="e">
        <f>#REF!</f>
        <v>#REF!</v>
      </c>
      <c r="E2" s="171" t="e">
        <f>#REF!</f>
        <v>#REF!</v>
      </c>
      <c r="F2" s="171" t="str">
        <f>'Dip. 6'!$I44</f>
        <v/>
      </c>
      <c r="G2" s="171" t="str">
        <f>'Dip. 7'!$I44</f>
        <v/>
      </c>
      <c r="H2" s="171">
        <f>'Dip. 8'!$I60</f>
        <v>0</v>
      </c>
      <c r="I2" s="171">
        <f>'Dip. 9'!$H44</f>
        <v>0</v>
      </c>
      <c r="J2" s="171">
        <f>Dip.10!H44</f>
        <v>0</v>
      </c>
      <c r="K2" s="171"/>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topLeftCell="A4"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188" t="s">
        <v>333</v>
      </c>
      <c r="B1" s="188" t="s">
        <v>334</v>
      </c>
    </row>
    <row r="2" spans="1:2" ht="75" x14ac:dyDescent="0.25">
      <c r="A2" s="189" t="s">
        <v>335</v>
      </c>
      <c r="B2" s="189" t="s">
        <v>336</v>
      </c>
    </row>
    <row r="3" spans="1:2" ht="56.25" x14ac:dyDescent="0.25">
      <c r="A3" s="189" t="s">
        <v>337</v>
      </c>
      <c r="B3" s="189" t="s">
        <v>338</v>
      </c>
    </row>
    <row r="4" spans="1:2" ht="37.5" x14ac:dyDescent="0.25">
      <c r="A4" s="189" t="s">
        <v>310</v>
      </c>
      <c r="B4" s="189" t="s">
        <v>311</v>
      </c>
    </row>
    <row r="5" spans="1:2" ht="37.5" x14ac:dyDescent="0.25">
      <c r="A5" s="189" t="s">
        <v>339</v>
      </c>
      <c r="B5" s="189" t="s">
        <v>340</v>
      </c>
    </row>
    <row r="6" spans="1:2" ht="56.25" x14ac:dyDescent="0.25">
      <c r="A6" s="189" t="s">
        <v>341</v>
      </c>
      <c r="B6" s="189" t="s">
        <v>342</v>
      </c>
    </row>
    <row r="7" spans="1:2" ht="56.25" x14ac:dyDescent="0.25">
      <c r="A7" s="189" t="s">
        <v>343</v>
      </c>
      <c r="B7" s="189" t="s">
        <v>344</v>
      </c>
    </row>
    <row r="8" spans="1:2" ht="37.5" x14ac:dyDescent="0.25">
      <c r="A8" s="189" t="s">
        <v>345</v>
      </c>
      <c r="B8" s="189" t="s">
        <v>346</v>
      </c>
    </row>
    <row r="9" spans="1:2" ht="56.25" x14ac:dyDescent="0.25">
      <c r="A9" s="189" t="s">
        <v>347</v>
      </c>
      <c r="B9" s="189" t="s">
        <v>348</v>
      </c>
    </row>
    <row r="10" spans="1:2" ht="75" x14ac:dyDescent="0.25">
      <c r="A10" s="189" t="s">
        <v>349</v>
      </c>
      <c r="B10" s="189" t="s">
        <v>350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196"/>
    </row>
    <row r="2" spans="1:2" ht="15.75" x14ac:dyDescent="0.25">
      <c r="A2" s="196"/>
    </row>
    <row r="3" spans="1:2" x14ac:dyDescent="0.25">
      <c r="A3" s="197" t="s">
        <v>353</v>
      </c>
    </row>
    <row r="4" spans="1:2" ht="15.75" x14ac:dyDescent="0.25">
      <c r="A4" s="198"/>
    </row>
    <row r="6" spans="1:2" x14ac:dyDescent="0.25">
      <c r="A6" s="223" t="s">
        <v>355</v>
      </c>
      <c r="B6" s="223" t="s">
        <v>356</v>
      </c>
    </row>
    <row r="7" spans="1:2" ht="96" customHeight="1" x14ac:dyDescent="0.25">
      <c r="A7" s="224" t="s">
        <v>410</v>
      </c>
      <c r="B7" s="224" t="s">
        <v>414</v>
      </c>
    </row>
    <row r="8" spans="1:2" ht="168.75" customHeight="1" x14ac:dyDescent="0.25">
      <c r="A8" s="225" t="s">
        <v>411</v>
      </c>
      <c r="B8" s="225" t="s">
        <v>415</v>
      </c>
    </row>
    <row r="9" spans="1:2" ht="160.5" customHeight="1" x14ac:dyDescent="0.25">
      <c r="A9" s="226" t="s">
        <v>412</v>
      </c>
      <c r="B9" s="224" t="s">
        <v>416</v>
      </c>
    </row>
    <row r="10" spans="1:2" ht="73.5" customHeight="1" x14ac:dyDescent="0.25">
      <c r="A10" s="227" t="s">
        <v>393</v>
      </c>
      <c r="B10" s="225" t="s">
        <v>417</v>
      </c>
    </row>
    <row r="11" spans="1:2" ht="93" customHeight="1" x14ac:dyDescent="0.25">
      <c r="A11" s="228" t="s">
        <v>396</v>
      </c>
      <c r="B11" s="224" t="s">
        <v>418</v>
      </c>
    </row>
    <row r="12" spans="1:2" ht="119.25" customHeight="1" x14ac:dyDescent="0.25">
      <c r="A12" s="229" t="s">
        <v>413</v>
      </c>
      <c r="B12" s="230" t="s">
        <v>419</v>
      </c>
    </row>
    <row r="13" spans="1:2" ht="134.25" customHeight="1" x14ac:dyDescent="0.25">
      <c r="A13" s="228" t="s">
        <v>404</v>
      </c>
      <c r="B13" s="224" t="s">
        <v>420</v>
      </c>
    </row>
    <row r="14" spans="1:2" ht="162.75" customHeight="1" x14ac:dyDescent="0.25">
      <c r="A14" s="227" t="s">
        <v>408</v>
      </c>
      <c r="B14" s="225" t="s">
        <v>421</v>
      </c>
    </row>
    <row r="15" spans="1:2" ht="52.5" customHeight="1" x14ac:dyDescent="0.25">
      <c r="A15" s="228" t="s">
        <v>303</v>
      </c>
      <c r="B15" s="224" t="s">
        <v>304</v>
      </c>
    </row>
    <row r="16" spans="1:2" x14ac:dyDescent="0.25">
      <c r="A16" s="222"/>
    </row>
    <row r="17" spans="1:1" ht="15.75" x14ac:dyDescent="0.25">
      <c r="A17" s="196"/>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196"/>
    </row>
    <row r="2" spans="1:3" ht="15.75" x14ac:dyDescent="0.25">
      <c r="A2" s="196"/>
    </row>
    <row r="3" spans="1:3" x14ac:dyDescent="0.25">
      <c r="A3" s="197" t="s">
        <v>353</v>
      </c>
    </row>
    <row r="4" spans="1:3" ht="16.5" thickBot="1" x14ac:dyDescent="0.3">
      <c r="A4" s="198"/>
    </row>
    <row r="5" spans="1:3" ht="16.5" thickTop="1" thickBot="1" x14ac:dyDescent="0.3">
      <c r="A5" s="581" t="s">
        <v>354</v>
      </c>
      <c r="B5" s="582"/>
      <c r="C5" s="583"/>
    </row>
    <row r="6" spans="1:3" ht="16.5" thickTop="1" thickBot="1" x14ac:dyDescent="0.3">
      <c r="A6" s="199" t="s">
        <v>355</v>
      </c>
      <c r="B6" s="200" t="s">
        <v>356</v>
      </c>
      <c r="C6" s="200" t="s">
        <v>318</v>
      </c>
    </row>
    <row r="7" spans="1:3" ht="90" customHeight="1" thickTop="1" x14ac:dyDescent="0.25">
      <c r="A7" s="570" t="s">
        <v>410</v>
      </c>
      <c r="B7" s="568" t="s">
        <v>357</v>
      </c>
      <c r="C7" s="205" t="s">
        <v>358</v>
      </c>
    </row>
    <row r="8" spans="1:3" ht="38.25" x14ac:dyDescent="0.25">
      <c r="A8" s="571"/>
      <c r="B8" s="574"/>
      <c r="C8" s="205" t="s">
        <v>359</v>
      </c>
    </row>
    <row r="9" spans="1:3" ht="25.5" x14ac:dyDescent="0.25">
      <c r="A9" s="571"/>
      <c r="B9" s="574"/>
      <c r="C9" s="205" t="s">
        <v>360</v>
      </c>
    </row>
    <row r="10" spans="1:3" ht="25.5" x14ac:dyDescent="0.25">
      <c r="A10" s="571"/>
      <c r="B10" s="574"/>
      <c r="C10" s="205" t="s">
        <v>361</v>
      </c>
    </row>
    <row r="11" spans="1:3" x14ac:dyDescent="0.25">
      <c r="A11" s="571"/>
      <c r="B11" s="574"/>
      <c r="C11" s="205" t="s">
        <v>362</v>
      </c>
    </row>
    <row r="12" spans="1:3" x14ac:dyDescent="0.25">
      <c r="A12" s="571"/>
      <c r="B12" s="574"/>
      <c r="C12" s="206" t="s">
        <v>363</v>
      </c>
    </row>
    <row r="13" spans="1:3" x14ac:dyDescent="0.25">
      <c r="A13" s="571"/>
      <c r="B13" s="574"/>
      <c r="C13" s="206" t="s">
        <v>364</v>
      </c>
    </row>
    <row r="14" spans="1:3" x14ac:dyDescent="0.25">
      <c r="A14" s="571"/>
      <c r="B14" s="574"/>
      <c r="C14" s="206" t="s">
        <v>365</v>
      </c>
    </row>
    <row r="15" spans="1:3" x14ac:dyDescent="0.25">
      <c r="A15" s="571"/>
      <c r="B15" s="574"/>
      <c r="C15" s="206" t="s">
        <v>366</v>
      </c>
    </row>
    <row r="16" spans="1:3" x14ac:dyDescent="0.25">
      <c r="A16" s="571"/>
      <c r="B16" s="574"/>
      <c r="C16" s="206" t="s">
        <v>367</v>
      </c>
    </row>
    <row r="17" spans="1:3" x14ac:dyDescent="0.25">
      <c r="A17" s="571"/>
      <c r="B17" s="574"/>
      <c r="C17" s="206" t="s">
        <v>368</v>
      </c>
    </row>
    <row r="18" spans="1:3" ht="15.75" thickBot="1" x14ac:dyDescent="0.3">
      <c r="A18" s="572"/>
      <c r="B18" s="569"/>
      <c r="C18" s="207" t="s">
        <v>369</v>
      </c>
    </row>
    <row r="19" spans="1:3" ht="26.25" customHeight="1" thickTop="1" x14ac:dyDescent="0.25">
      <c r="A19" s="208"/>
      <c r="B19" s="578" t="s">
        <v>370</v>
      </c>
      <c r="C19" s="212" t="s">
        <v>371</v>
      </c>
    </row>
    <row r="20" spans="1:3" ht="63.75" x14ac:dyDescent="0.25">
      <c r="A20" s="209" t="s">
        <v>411</v>
      </c>
      <c r="B20" s="579"/>
      <c r="C20" s="212" t="s">
        <v>372</v>
      </c>
    </row>
    <row r="21" spans="1:3" x14ac:dyDescent="0.25">
      <c r="A21" s="210"/>
      <c r="B21" s="579"/>
      <c r="C21" s="213" t="s">
        <v>363</v>
      </c>
    </row>
    <row r="22" spans="1:3" x14ac:dyDescent="0.25">
      <c r="A22" s="210"/>
      <c r="B22" s="579"/>
      <c r="C22" s="213" t="s">
        <v>364</v>
      </c>
    </row>
    <row r="23" spans="1:3" x14ac:dyDescent="0.25">
      <c r="A23" s="210"/>
      <c r="B23" s="579"/>
      <c r="C23" s="213" t="s">
        <v>365</v>
      </c>
    </row>
    <row r="24" spans="1:3" x14ac:dyDescent="0.25">
      <c r="A24" s="210"/>
      <c r="B24" s="579"/>
      <c r="C24" s="213" t="s">
        <v>366</v>
      </c>
    </row>
    <row r="25" spans="1:3" x14ac:dyDescent="0.25">
      <c r="A25" s="210"/>
      <c r="B25" s="579"/>
      <c r="C25" s="213" t="s">
        <v>367</v>
      </c>
    </row>
    <row r="26" spans="1:3" x14ac:dyDescent="0.25">
      <c r="A26" s="210"/>
      <c r="B26" s="579"/>
      <c r="C26" s="212" t="s">
        <v>373</v>
      </c>
    </row>
    <row r="27" spans="1:3" x14ac:dyDescent="0.25">
      <c r="A27" s="210"/>
      <c r="B27" s="579"/>
      <c r="C27" s="213" t="s">
        <v>363</v>
      </c>
    </row>
    <row r="28" spans="1:3" x14ac:dyDescent="0.25">
      <c r="A28" s="210"/>
      <c r="B28" s="579"/>
      <c r="C28" s="213" t="s">
        <v>364</v>
      </c>
    </row>
    <row r="29" spans="1:3" x14ac:dyDescent="0.25">
      <c r="A29" s="210"/>
      <c r="B29" s="579"/>
      <c r="C29" s="213" t="s">
        <v>365</v>
      </c>
    </row>
    <row r="30" spans="1:3" x14ac:dyDescent="0.25">
      <c r="A30" s="210"/>
      <c r="B30" s="579"/>
      <c r="C30" s="213" t="s">
        <v>366</v>
      </c>
    </row>
    <row r="31" spans="1:3" x14ac:dyDescent="0.25">
      <c r="A31" s="210"/>
      <c r="B31" s="579"/>
      <c r="C31" s="213" t="s">
        <v>367</v>
      </c>
    </row>
    <row r="32" spans="1:3" ht="38.25" x14ac:dyDescent="0.25">
      <c r="A32" s="210"/>
      <c r="B32" s="579"/>
      <c r="C32" s="212" t="s">
        <v>374</v>
      </c>
    </row>
    <row r="33" spans="1:3" x14ac:dyDescent="0.25">
      <c r="A33" s="210"/>
      <c r="B33" s="579"/>
      <c r="C33" s="212" t="s">
        <v>372</v>
      </c>
    </row>
    <row r="34" spans="1:3" x14ac:dyDescent="0.25">
      <c r="A34" s="210"/>
      <c r="B34" s="579"/>
      <c r="C34" s="213" t="s">
        <v>363</v>
      </c>
    </row>
    <row r="35" spans="1:3" x14ac:dyDescent="0.25">
      <c r="A35" s="210"/>
      <c r="B35" s="579"/>
      <c r="C35" s="213" t="s">
        <v>364</v>
      </c>
    </row>
    <row r="36" spans="1:3" x14ac:dyDescent="0.25">
      <c r="A36" s="210"/>
      <c r="B36" s="579"/>
      <c r="C36" s="213" t="s">
        <v>365</v>
      </c>
    </row>
    <row r="37" spans="1:3" x14ac:dyDescent="0.25">
      <c r="A37" s="210"/>
      <c r="B37" s="579"/>
      <c r="C37" s="213" t="s">
        <v>366</v>
      </c>
    </row>
    <row r="38" spans="1:3" x14ac:dyDescent="0.25">
      <c r="A38" s="210"/>
      <c r="B38" s="579"/>
      <c r="C38" s="213" t="s">
        <v>367</v>
      </c>
    </row>
    <row r="39" spans="1:3" x14ac:dyDescent="0.25">
      <c r="A39" s="210"/>
      <c r="B39" s="579"/>
      <c r="C39" s="212" t="s">
        <v>373</v>
      </c>
    </row>
    <row r="40" spans="1:3" x14ac:dyDescent="0.25">
      <c r="A40" s="210"/>
      <c r="B40" s="579"/>
      <c r="C40" s="213" t="s">
        <v>363</v>
      </c>
    </row>
    <row r="41" spans="1:3" x14ac:dyDescent="0.25">
      <c r="A41" s="210"/>
      <c r="B41" s="579"/>
      <c r="C41" s="213" t="s">
        <v>364</v>
      </c>
    </row>
    <row r="42" spans="1:3" x14ac:dyDescent="0.25">
      <c r="A42" s="210"/>
      <c r="B42" s="579"/>
      <c r="C42" s="213" t="s">
        <v>365</v>
      </c>
    </row>
    <row r="43" spans="1:3" x14ac:dyDescent="0.25">
      <c r="A43" s="210"/>
      <c r="B43" s="579"/>
      <c r="C43" s="213" t="s">
        <v>366</v>
      </c>
    </row>
    <row r="44" spans="1:3" x14ac:dyDescent="0.25">
      <c r="A44" s="210"/>
      <c r="B44" s="579"/>
      <c r="C44" s="213" t="s">
        <v>375</v>
      </c>
    </row>
    <row r="45" spans="1:3" ht="38.25" x14ac:dyDescent="0.25">
      <c r="A45" s="210"/>
      <c r="B45" s="579"/>
      <c r="C45" s="212" t="s">
        <v>376</v>
      </c>
    </row>
    <row r="46" spans="1:3" x14ac:dyDescent="0.25">
      <c r="A46" s="210"/>
      <c r="B46" s="579"/>
      <c r="C46" s="212" t="s">
        <v>372</v>
      </c>
    </row>
    <row r="47" spans="1:3" x14ac:dyDescent="0.25">
      <c r="A47" s="210"/>
      <c r="B47" s="579"/>
      <c r="C47" s="213" t="s">
        <v>363</v>
      </c>
    </row>
    <row r="48" spans="1:3" x14ac:dyDescent="0.25">
      <c r="A48" s="210"/>
      <c r="B48" s="579"/>
      <c r="C48" s="213" t="s">
        <v>364</v>
      </c>
    </row>
    <row r="49" spans="1:3" x14ac:dyDescent="0.25">
      <c r="A49" s="210"/>
      <c r="B49" s="579"/>
      <c r="C49" s="213" t="s">
        <v>365</v>
      </c>
    </row>
    <row r="50" spans="1:3" x14ac:dyDescent="0.25">
      <c r="A50" s="210"/>
      <c r="B50" s="579"/>
      <c r="C50" s="213" t="s">
        <v>366</v>
      </c>
    </row>
    <row r="51" spans="1:3" x14ac:dyDescent="0.25">
      <c r="A51" s="210"/>
      <c r="B51" s="579"/>
      <c r="C51" s="213" t="s">
        <v>367</v>
      </c>
    </row>
    <row r="52" spans="1:3" ht="38.25" x14ac:dyDescent="0.25">
      <c r="A52" s="210"/>
      <c r="B52" s="579"/>
      <c r="C52" s="212" t="s">
        <v>377</v>
      </c>
    </row>
    <row r="53" spans="1:3" x14ac:dyDescent="0.25">
      <c r="A53" s="210"/>
      <c r="B53" s="579"/>
      <c r="C53" s="212" t="s">
        <v>372</v>
      </c>
    </row>
    <row r="54" spans="1:3" x14ac:dyDescent="0.25">
      <c r="A54" s="210"/>
      <c r="B54" s="579"/>
      <c r="C54" s="213" t="s">
        <v>363</v>
      </c>
    </row>
    <row r="55" spans="1:3" x14ac:dyDescent="0.25">
      <c r="A55" s="210"/>
      <c r="B55" s="579"/>
      <c r="C55" s="213" t="s">
        <v>364</v>
      </c>
    </row>
    <row r="56" spans="1:3" x14ac:dyDescent="0.25">
      <c r="A56" s="210"/>
      <c r="B56" s="579"/>
      <c r="C56" s="213" t="s">
        <v>365</v>
      </c>
    </row>
    <row r="57" spans="1:3" x14ac:dyDescent="0.25">
      <c r="A57" s="210"/>
      <c r="B57" s="579"/>
      <c r="C57" s="213" t="s">
        <v>366</v>
      </c>
    </row>
    <row r="58" spans="1:3" x14ac:dyDescent="0.25">
      <c r="A58" s="210"/>
      <c r="B58" s="579"/>
      <c r="C58" s="213" t="s">
        <v>367</v>
      </c>
    </row>
    <row r="59" spans="1:3" x14ac:dyDescent="0.25">
      <c r="A59" s="210"/>
      <c r="B59" s="579"/>
      <c r="C59" s="212" t="s">
        <v>373</v>
      </c>
    </row>
    <row r="60" spans="1:3" x14ac:dyDescent="0.25">
      <c r="A60" s="210"/>
      <c r="B60" s="579"/>
      <c r="C60" s="213" t="s">
        <v>363</v>
      </c>
    </row>
    <row r="61" spans="1:3" x14ac:dyDescent="0.25">
      <c r="A61" s="210"/>
      <c r="B61" s="579"/>
      <c r="C61" s="213" t="s">
        <v>364</v>
      </c>
    </row>
    <row r="62" spans="1:3" x14ac:dyDescent="0.25">
      <c r="A62" s="210"/>
      <c r="B62" s="579"/>
      <c r="C62" s="213" t="s">
        <v>365</v>
      </c>
    </row>
    <row r="63" spans="1:3" x14ac:dyDescent="0.25">
      <c r="A63" s="210"/>
      <c r="B63" s="579"/>
      <c r="C63" s="213" t="s">
        <v>366</v>
      </c>
    </row>
    <row r="64" spans="1:3" ht="15.75" thickBot="1" x14ac:dyDescent="0.3">
      <c r="A64" s="211"/>
      <c r="B64" s="580"/>
      <c r="C64" s="214" t="s">
        <v>375</v>
      </c>
    </row>
    <row r="65" spans="1:3" ht="28.5" thickTop="1" x14ac:dyDescent="0.25">
      <c r="A65" s="201" t="s">
        <v>378</v>
      </c>
      <c r="B65" s="568" t="s">
        <v>380</v>
      </c>
      <c r="C65" s="215" t="s">
        <v>381</v>
      </c>
    </row>
    <row r="66" spans="1:3" ht="89.25" x14ac:dyDescent="0.25">
      <c r="A66" s="202" t="s">
        <v>379</v>
      </c>
      <c r="B66" s="574"/>
      <c r="C66" s="215" t="s">
        <v>382</v>
      </c>
    </row>
    <row r="67" spans="1:3" ht="40.5" x14ac:dyDescent="0.25">
      <c r="A67" s="203"/>
      <c r="B67" s="574"/>
      <c r="C67" s="215" t="s">
        <v>383</v>
      </c>
    </row>
    <row r="68" spans="1:3" ht="27.75" x14ac:dyDescent="0.25">
      <c r="A68" s="203"/>
      <c r="B68" s="574"/>
      <c r="C68" s="215" t="s">
        <v>384</v>
      </c>
    </row>
    <row r="69" spans="1:3" ht="25.5" x14ac:dyDescent="0.25">
      <c r="A69" s="203"/>
      <c r="B69" s="574"/>
      <c r="C69" s="205" t="s">
        <v>385</v>
      </c>
    </row>
    <row r="70" spans="1:3" x14ac:dyDescent="0.25">
      <c r="A70" s="203"/>
      <c r="B70" s="574"/>
      <c r="C70" s="206" t="s">
        <v>386</v>
      </c>
    </row>
    <row r="71" spans="1:3" x14ac:dyDescent="0.25">
      <c r="A71" s="203"/>
      <c r="B71" s="574"/>
      <c r="C71" s="206" t="s">
        <v>387</v>
      </c>
    </row>
    <row r="72" spans="1:3" x14ac:dyDescent="0.25">
      <c r="A72" s="203"/>
      <c r="B72" s="574"/>
      <c r="C72" s="206" t="s">
        <v>388</v>
      </c>
    </row>
    <row r="73" spans="1:3" x14ac:dyDescent="0.25">
      <c r="A73" s="203"/>
      <c r="B73" s="574"/>
      <c r="C73" s="206" t="s">
        <v>389</v>
      </c>
    </row>
    <row r="74" spans="1:3" x14ac:dyDescent="0.25">
      <c r="A74" s="203"/>
      <c r="B74" s="574"/>
      <c r="C74" s="206" t="s">
        <v>390</v>
      </c>
    </row>
    <row r="75" spans="1:3" ht="40.5" x14ac:dyDescent="0.25">
      <c r="A75" s="203"/>
      <c r="B75" s="574"/>
      <c r="C75" s="215" t="s">
        <v>391</v>
      </c>
    </row>
    <row r="76" spans="1:3" x14ac:dyDescent="0.25">
      <c r="A76" s="203"/>
      <c r="B76" s="574"/>
      <c r="C76" s="205" t="s">
        <v>392</v>
      </c>
    </row>
    <row r="77" spans="1:3" x14ac:dyDescent="0.25">
      <c r="A77" s="203"/>
      <c r="B77" s="574"/>
      <c r="C77" s="206" t="s">
        <v>386</v>
      </c>
    </row>
    <row r="78" spans="1:3" x14ac:dyDescent="0.25">
      <c r="A78" s="203"/>
      <c r="B78" s="574"/>
      <c r="C78" s="206" t="s">
        <v>387</v>
      </c>
    </row>
    <row r="79" spans="1:3" x14ac:dyDescent="0.25">
      <c r="A79" s="203"/>
      <c r="B79" s="574"/>
      <c r="C79" s="206" t="s">
        <v>388</v>
      </c>
    </row>
    <row r="80" spans="1:3" x14ac:dyDescent="0.25">
      <c r="A80" s="203"/>
      <c r="B80" s="574"/>
      <c r="C80" s="206" t="s">
        <v>389</v>
      </c>
    </row>
    <row r="81" spans="1:3" ht="15.75" thickBot="1" x14ac:dyDescent="0.3">
      <c r="A81" s="204"/>
      <c r="B81" s="569"/>
      <c r="C81" s="216" t="s">
        <v>390</v>
      </c>
    </row>
    <row r="82" spans="1:3" ht="203.25" customHeight="1" thickTop="1" x14ac:dyDescent="0.25">
      <c r="A82" s="575" t="s">
        <v>393</v>
      </c>
      <c r="B82" s="578" t="s">
        <v>394</v>
      </c>
      <c r="C82" s="212" t="s">
        <v>392</v>
      </c>
    </row>
    <row r="83" spans="1:3" x14ac:dyDescent="0.25">
      <c r="A83" s="576"/>
      <c r="B83" s="579"/>
      <c r="C83" s="213" t="s">
        <v>386</v>
      </c>
    </row>
    <row r="84" spans="1:3" x14ac:dyDescent="0.25">
      <c r="A84" s="576"/>
      <c r="B84" s="579"/>
      <c r="C84" s="213" t="s">
        <v>387</v>
      </c>
    </row>
    <row r="85" spans="1:3" x14ac:dyDescent="0.25">
      <c r="A85" s="576"/>
      <c r="B85" s="579"/>
      <c r="C85" s="213" t="s">
        <v>388</v>
      </c>
    </row>
    <row r="86" spans="1:3" x14ac:dyDescent="0.25">
      <c r="A86" s="576"/>
      <c r="B86" s="579"/>
      <c r="C86" s="213" t="s">
        <v>389</v>
      </c>
    </row>
    <row r="87" spans="1:3" x14ac:dyDescent="0.25">
      <c r="A87" s="576"/>
      <c r="B87" s="579"/>
      <c r="C87" s="213" t="s">
        <v>390</v>
      </c>
    </row>
    <row r="88" spans="1:3" ht="25.5" x14ac:dyDescent="0.25">
      <c r="A88" s="576"/>
      <c r="B88" s="579"/>
      <c r="C88" s="212" t="s">
        <v>395</v>
      </c>
    </row>
    <row r="89" spans="1:3" x14ac:dyDescent="0.25">
      <c r="A89" s="576"/>
      <c r="B89" s="579"/>
      <c r="C89" s="213" t="s">
        <v>363</v>
      </c>
    </row>
    <row r="90" spans="1:3" x14ac:dyDescent="0.25">
      <c r="A90" s="576"/>
      <c r="B90" s="579"/>
      <c r="C90" s="213" t="s">
        <v>364</v>
      </c>
    </row>
    <row r="91" spans="1:3" x14ac:dyDescent="0.25">
      <c r="A91" s="576"/>
      <c r="B91" s="579"/>
      <c r="C91" s="213" t="s">
        <v>365</v>
      </c>
    </row>
    <row r="92" spans="1:3" x14ac:dyDescent="0.25">
      <c r="A92" s="576"/>
      <c r="B92" s="579"/>
      <c r="C92" s="213" t="s">
        <v>366</v>
      </c>
    </row>
    <row r="93" spans="1:3" ht="15.75" thickBot="1" x14ac:dyDescent="0.3">
      <c r="A93" s="577"/>
      <c r="B93" s="580"/>
      <c r="C93" s="214" t="s">
        <v>367</v>
      </c>
    </row>
    <row r="94" spans="1:3" ht="290.25" customHeight="1" thickTop="1" x14ac:dyDescent="0.25">
      <c r="A94" s="566" t="s">
        <v>396</v>
      </c>
      <c r="B94" s="568" t="s">
        <v>397</v>
      </c>
      <c r="C94" s="205" t="s">
        <v>392</v>
      </c>
    </row>
    <row r="95" spans="1:3" x14ac:dyDescent="0.25">
      <c r="A95" s="573"/>
      <c r="B95" s="574"/>
      <c r="C95" s="206" t="s">
        <v>386</v>
      </c>
    </row>
    <row r="96" spans="1:3" x14ac:dyDescent="0.25">
      <c r="A96" s="573"/>
      <c r="B96" s="574"/>
      <c r="C96" s="206" t="s">
        <v>387</v>
      </c>
    </row>
    <row r="97" spans="1:3" x14ac:dyDescent="0.25">
      <c r="A97" s="573"/>
      <c r="B97" s="574"/>
      <c r="C97" s="206" t="s">
        <v>388</v>
      </c>
    </row>
    <row r="98" spans="1:3" x14ac:dyDescent="0.25">
      <c r="A98" s="573"/>
      <c r="B98" s="574"/>
      <c r="C98" s="206" t="s">
        <v>389</v>
      </c>
    </row>
    <row r="99" spans="1:3" x14ac:dyDescent="0.25">
      <c r="A99" s="573"/>
      <c r="B99" s="574"/>
      <c r="C99" s="206" t="s">
        <v>390</v>
      </c>
    </row>
    <row r="100" spans="1:3" ht="15.75" thickBot="1" x14ac:dyDescent="0.3">
      <c r="A100" s="567"/>
      <c r="B100" s="569"/>
      <c r="C100" s="217"/>
    </row>
    <row r="101" spans="1:3" ht="26.25" thickTop="1" x14ac:dyDescent="0.25">
      <c r="A101" s="208" t="s">
        <v>398</v>
      </c>
      <c r="B101" s="212" t="s">
        <v>400</v>
      </c>
      <c r="C101" s="212" t="s">
        <v>392</v>
      </c>
    </row>
    <row r="102" spans="1:3" ht="63.75" x14ac:dyDescent="0.25">
      <c r="A102" s="209" t="s">
        <v>399</v>
      </c>
      <c r="B102" s="212" t="s">
        <v>401</v>
      </c>
      <c r="C102" s="213" t="s">
        <v>386</v>
      </c>
    </row>
    <row r="103" spans="1:3" ht="51" x14ac:dyDescent="0.25">
      <c r="A103" s="210"/>
      <c r="B103" s="212" t="s">
        <v>402</v>
      </c>
      <c r="C103" s="213" t="s">
        <v>387</v>
      </c>
    </row>
    <row r="104" spans="1:3" ht="25.5" x14ac:dyDescent="0.25">
      <c r="A104" s="210"/>
      <c r="B104" s="212" t="s">
        <v>403</v>
      </c>
      <c r="C104" s="213" t="s">
        <v>388</v>
      </c>
    </row>
    <row r="105" spans="1:3" x14ac:dyDescent="0.25">
      <c r="A105" s="210"/>
      <c r="B105" s="218"/>
      <c r="C105" s="213" t="s">
        <v>389</v>
      </c>
    </row>
    <row r="106" spans="1:3" ht="15.75" thickBot="1" x14ac:dyDescent="0.3">
      <c r="A106" s="211"/>
      <c r="B106" s="219"/>
      <c r="C106" s="214" t="s">
        <v>390</v>
      </c>
    </row>
    <row r="107" spans="1:3" ht="228.75" customHeight="1" thickTop="1" x14ac:dyDescent="0.25">
      <c r="A107" s="566" t="s">
        <v>404</v>
      </c>
      <c r="B107" s="568" t="s">
        <v>405</v>
      </c>
      <c r="C107" s="205" t="s">
        <v>392</v>
      </c>
    </row>
    <row r="108" spans="1:3" x14ac:dyDescent="0.25">
      <c r="A108" s="573"/>
      <c r="B108" s="574"/>
      <c r="C108" s="206" t="s">
        <v>386</v>
      </c>
    </row>
    <row r="109" spans="1:3" x14ac:dyDescent="0.25">
      <c r="A109" s="573"/>
      <c r="B109" s="574"/>
      <c r="C109" s="206" t="s">
        <v>387</v>
      </c>
    </row>
    <row r="110" spans="1:3" x14ac:dyDescent="0.25">
      <c r="A110" s="573"/>
      <c r="B110" s="574"/>
      <c r="C110" s="206" t="s">
        <v>388</v>
      </c>
    </row>
    <row r="111" spans="1:3" x14ac:dyDescent="0.25">
      <c r="A111" s="573"/>
      <c r="B111" s="574"/>
      <c r="C111" s="206" t="s">
        <v>406</v>
      </c>
    </row>
    <row r="112" spans="1:3" x14ac:dyDescent="0.25">
      <c r="A112" s="573"/>
      <c r="B112" s="574"/>
      <c r="C112" s="206" t="s">
        <v>390</v>
      </c>
    </row>
    <row r="113" spans="1:3" ht="38.25" x14ac:dyDescent="0.25">
      <c r="A113" s="573"/>
      <c r="B113" s="574"/>
      <c r="C113" s="205" t="s">
        <v>407</v>
      </c>
    </row>
    <row r="114" spans="1:3" x14ac:dyDescent="0.25">
      <c r="A114" s="573"/>
      <c r="B114" s="574"/>
      <c r="C114" s="206" t="s">
        <v>363</v>
      </c>
    </row>
    <row r="115" spans="1:3" x14ac:dyDescent="0.25">
      <c r="A115" s="573"/>
      <c r="B115" s="574"/>
      <c r="C115" s="206" t="s">
        <v>364</v>
      </c>
    </row>
    <row r="116" spans="1:3" x14ac:dyDescent="0.25">
      <c r="A116" s="573"/>
      <c r="B116" s="574"/>
      <c r="C116" s="206" t="s">
        <v>365</v>
      </c>
    </row>
    <row r="117" spans="1:3" x14ac:dyDescent="0.25">
      <c r="A117" s="573"/>
      <c r="B117" s="574"/>
      <c r="C117" s="206" t="s">
        <v>366</v>
      </c>
    </row>
    <row r="118" spans="1:3" ht="15.75" thickBot="1" x14ac:dyDescent="0.3">
      <c r="A118" s="567"/>
      <c r="B118" s="569"/>
      <c r="C118" s="216" t="s">
        <v>367</v>
      </c>
    </row>
    <row r="119" spans="1:3" ht="409.6" customHeight="1" thickTop="1" x14ac:dyDescent="0.25">
      <c r="A119" s="575" t="s">
        <v>408</v>
      </c>
      <c r="B119" s="578" t="s">
        <v>409</v>
      </c>
      <c r="C119" s="212" t="s">
        <v>392</v>
      </c>
    </row>
    <row r="120" spans="1:3" x14ac:dyDescent="0.25">
      <c r="A120" s="576"/>
      <c r="B120" s="579"/>
      <c r="C120" s="213" t="s">
        <v>386</v>
      </c>
    </row>
    <row r="121" spans="1:3" x14ac:dyDescent="0.25">
      <c r="A121" s="576"/>
      <c r="B121" s="579"/>
      <c r="C121" s="213" t="s">
        <v>387</v>
      </c>
    </row>
    <row r="122" spans="1:3" x14ac:dyDescent="0.25">
      <c r="A122" s="576"/>
      <c r="B122" s="579"/>
      <c r="C122" s="213" t="s">
        <v>388</v>
      </c>
    </row>
    <row r="123" spans="1:3" x14ac:dyDescent="0.25">
      <c r="A123" s="576"/>
      <c r="B123" s="579"/>
      <c r="C123" s="213" t="s">
        <v>406</v>
      </c>
    </row>
    <row r="124" spans="1:3" x14ac:dyDescent="0.25">
      <c r="A124" s="576"/>
      <c r="B124" s="579"/>
      <c r="C124" s="213" t="s">
        <v>390</v>
      </c>
    </row>
    <row r="125" spans="1:3" ht="15.75" thickBot="1" x14ac:dyDescent="0.3">
      <c r="A125" s="577"/>
      <c r="B125" s="580"/>
      <c r="C125" s="220"/>
    </row>
    <row r="126" spans="1:3" ht="15.75" thickTop="1" x14ac:dyDescent="0.25">
      <c r="A126" s="566" t="s">
        <v>303</v>
      </c>
      <c r="B126" s="205"/>
      <c r="C126" s="568"/>
    </row>
    <row r="127" spans="1:3" ht="39" thickBot="1" x14ac:dyDescent="0.3">
      <c r="A127" s="567"/>
      <c r="B127" s="221" t="s">
        <v>304</v>
      </c>
      <c r="C127" s="569"/>
    </row>
    <row r="128" spans="1:3" ht="15.75" thickTop="1" x14ac:dyDescent="0.25">
      <c r="A128" s="222"/>
    </row>
    <row r="129" spans="1:1" ht="15.75" x14ac:dyDescent="0.25">
      <c r="A129" s="196"/>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Obiettivi'!B8</f>
        <v>Obiettivo Operativo: giunta</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str">
        <f>'Elenco Obiettivi'!D8</f>
        <v>Descrizione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269"/>
    </row>
    <row r="2" spans="1:4" ht="29.25" customHeight="1" thickBot="1" x14ac:dyDescent="0.3">
      <c r="A2" s="270" t="s">
        <v>423</v>
      </c>
      <c r="B2" s="271" t="s">
        <v>424</v>
      </c>
      <c r="C2" s="271" t="s">
        <v>425</v>
      </c>
      <c r="D2" s="271" t="s">
        <v>426</v>
      </c>
    </row>
    <row r="3" spans="1:4" ht="29.25" customHeight="1" thickBot="1" x14ac:dyDescent="0.3">
      <c r="A3" s="584" t="s">
        <v>427</v>
      </c>
      <c r="B3" s="587" t="s">
        <v>428</v>
      </c>
      <c r="C3" s="289" t="s">
        <v>429</v>
      </c>
      <c r="D3" s="276" t="s">
        <v>430</v>
      </c>
    </row>
    <row r="4" spans="1:4" ht="29.25" customHeight="1" thickBot="1" x14ac:dyDescent="0.3">
      <c r="A4" s="585"/>
      <c r="B4" s="588"/>
      <c r="C4" s="276" t="s">
        <v>431</v>
      </c>
      <c r="D4" s="276" t="s">
        <v>432</v>
      </c>
    </row>
    <row r="5" spans="1:4" ht="29.25" customHeight="1" thickBot="1" x14ac:dyDescent="0.3">
      <c r="A5" s="585"/>
      <c r="B5" s="588"/>
      <c r="C5" s="289" t="s">
        <v>433</v>
      </c>
      <c r="D5" s="276" t="s">
        <v>434</v>
      </c>
    </row>
    <row r="6" spans="1:4" ht="29.25" customHeight="1" thickBot="1" x14ac:dyDescent="0.3">
      <c r="A6" s="585"/>
      <c r="B6" s="588"/>
      <c r="C6" s="276" t="s">
        <v>435</v>
      </c>
      <c r="D6" s="276" t="s">
        <v>436</v>
      </c>
    </row>
    <row r="7" spans="1:4" ht="29.25" customHeight="1" thickBot="1" x14ac:dyDescent="0.3">
      <c r="A7" s="585"/>
      <c r="B7" s="588"/>
      <c r="C7" s="289" t="s">
        <v>437</v>
      </c>
      <c r="D7" s="276" t="s">
        <v>434</v>
      </c>
    </row>
    <row r="8" spans="1:4" ht="29.25" customHeight="1" thickBot="1" x14ac:dyDescent="0.3">
      <c r="A8" s="585"/>
      <c r="B8" s="588"/>
      <c r="C8" s="289" t="s">
        <v>438</v>
      </c>
      <c r="D8" s="276" t="s">
        <v>434</v>
      </c>
    </row>
    <row r="9" spans="1:4" ht="29.25" customHeight="1" thickBot="1" x14ac:dyDescent="0.3">
      <c r="A9" s="585"/>
      <c r="B9" s="588"/>
      <c r="C9" s="289" t="s">
        <v>439</v>
      </c>
      <c r="D9" s="276" t="s">
        <v>434</v>
      </c>
    </row>
    <row r="10" spans="1:4" ht="29.25" customHeight="1" thickBot="1" x14ac:dyDescent="0.3">
      <c r="A10" s="586"/>
      <c r="B10" s="589"/>
      <c r="C10" s="289" t="s">
        <v>440</v>
      </c>
      <c r="D10" s="276" t="s">
        <v>434</v>
      </c>
    </row>
    <row r="11" spans="1:4" ht="29.25" customHeight="1" thickBot="1" x14ac:dyDescent="0.3">
      <c r="A11" s="584" t="s">
        <v>441</v>
      </c>
      <c r="B11" s="275" t="s">
        <v>442</v>
      </c>
      <c r="C11" s="279" t="s">
        <v>444</v>
      </c>
      <c r="D11" s="279" t="s">
        <v>445</v>
      </c>
    </row>
    <row r="12" spans="1:4" ht="29.25" customHeight="1" thickBot="1" x14ac:dyDescent="0.3">
      <c r="A12" s="585"/>
      <c r="B12" s="275" t="s">
        <v>443</v>
      </c>
      <c r="C12" s="289" t="s">
        <v>446</v>
      </c>
      <c r="D12" s="279" t="s">
        <v>434</v>
      </c>
    </row>
    <row r="13" spans="1:4" ht="29.25" customHeight="1" thickBot="1" x14ac:dyDescent="0.3">
      <c r="A13" s="585"/>
      <c r="B13" s="277"/>
      <c r="C13" s="289" t="s">
        <v>447</v>
      </c>
      <c r="D13" s="279" t="s">
        <v>448</v>
      </c>
    </row>
    <row r="14" spans="1:4" ht="29.25" customHeight="1" thickBot="1" x14ac:dyDescent="0.3">
      <c r="A14" s="585"/>
      <c r="B14" s="277"/>
      <c r="C14" s="279" t="s">
        <v>449</v>
      </c>
      <c r="D14" s="279" t="s">
        <v>450</v>
      </c>
    </row>
    <row r="15" spans="1:4" ht="29.25" customHeight="1" thickBot="1" x14ac:dyDescent="0.3">
      <c r="A15" s="586"/>
      <c r="B15" s="278"/>
      <c r="C15" s="279" t="s">
        <v>451</v>
      </c>
      <c r="D15" s="279" t="s">
        <v>450</v>
      </c>
    </row>
    <row r="16" spans="1:4" ht="29.25" customHeight="1" thickBot="1" x14ac:dyDescent="0.3">
      <c r="A16" s="590" t="s">
        <v>452</v>
      </c>
      <c r="B16" s="587" t="s">
        <v>453</v>
      </c>
      <c r="C16" s="279" t="s">
        <v>454</v>
      </c>
      <c r="D16" s="279" t="s">
        <v>455</v>
      </c>
    </row>
    <row r="17" spans="1:4" ht="29.25" customHeight="1" thickBot="1" x14ac:dyDescent="0.3">
      <c r="A17" s="591"/>
      <c r="B17" s="588"/>
      <c r="C17" s="279" t="s">
        <v>456</v>
      </c>
      <c r="D17" s="279" t="s">
        <v>455</v>
      </c>
    </row>
    <row r="18" spans="1:4" ht="29.25" customHeight="1" thickBot="1" x14ac:dyDescent="0.3">
      <c r="A18" s="591"/>
      <c r="B18" s="588"/>
      <c r="C18" s="279" t="s">
        <v>457</v>
      </c>
      <c r="D18" s="279" t="s">
        <v>445</v>
      </c>
    </row>
    <row r="19" spans="1:4" ht="29.25" customHeight="1" thickBot="1" x14ac:dyDescent="0.3">
      <c r="A19" s="591"/>
      <c r="B19" s="588"/>
      <c r="C19" s="279" t="s">
        <v>458</v>
      </c>
      <c r="D19" s="279" t="s">
        <v>459</v>
      </c>
    </row>
    <row r="20" spans="1:4" ht="29.25" customHeight="1" thickBot="1" x14ac:dyDescent="0.3">
      <c r="A20" s="591"/>
      <c r="B20" s="588"/>
      <c r="C20" s="279" t="s">
        <v>460</v>
      </c>
      <c r="D20" s="279" t="s">
        <v>450</v>
      </c>
    </row>
    <row r="21" spans="1:4" ht="29.25" customHeight="1" thickBot="1" x14ac:dyDescent="0.3">
      <c r="A21" s="592"/>
      <c r="B21" s="589"/>
      <c r="C21" s="289" t="s">
        <v>461</v>
      </c>
      <c r="D21" s="279" t="s">
        <v>434</v>
      </c>
    </row>
    <row r="22" spans="1:4" ht="29.25" customHeight="1" x14ac:dyDescent="0.25">
      <c r="A22" s="584" t="s">
        <v>462</v>
      </c>
      <c r="B22" s="275"/>
      <c r="C22" s="593"/>
      <c r="D22" s="593"/>
    </row>
    <row r="23" spans="1:4" ht="29.25" customHeight="1" x14ac:dyDescent="0.25">
      <c r="A23" s="585"/>
      <c r="B23" s="275" t="s">
        <v>463</v>
      </c>
      <c r="C23" s="594"/>
      <c r="D23" s="594"/>
    </row>
    <row r="24" spans="1:4" ht="29.25" customHeight="1" x14ac:dyDescent="0.25">
      <c r="A24" s="585"/>
      <c r="B24" s="275" t="s">
        <v>464</v>
      </c>
      <c r="C24" s="594"/>
      <c r="D24" s="594"/>
    </row>
    <row r="25" spans="1:4" ht="29.25" customHeight="1" x14ac:dyDescent="0.25">
      <c r="A25" s="585"/>
      <c r="B25" s="275" t="s">
        <v>465</v>
      </c>
      <c r="C25" s="594"/>
      <c r="D25" s="594"/>
    </row>
    <row r="26" spans="1:4" ht="29.25" customHeight="1" x14ac:dyDescent="0.25">
      <c r="A26" s="585"/>
      <c r="B26" s="275" t="s">
        <v>466</v>
      </c>
      <c r="C26" s="594"/>
      <c r="D26" s="594"/>
    </row>
    <row r="27" spans="1:4" ht="29.25" customHeight="1" thickBot="1" x14ac:dyDescent="0.3">
      <c r="A27" s="586"/>
      <c r="B27" s="280"/>
      <c r="C27" s="595"/>
      <c r="D27" s="595"/>
    </row>
    <row r="28" spans="1:4" ht="29.25" customHeight="1" thickBot="1" x14ac:dyDescent="0.3">
      <c r="A28" s="272" t="s">
        <v>467</v>
      </c>
      <c r="B28" s="275"/>
      <c r="C28" s="289" t="s">
        <v>472</v>
      </c>
      <c r="D28" s="286" t="s">
        <v>434</v>
      </c>
    </row>
    <row r="29" spans="1:4" ht="29.25" customHeight="1" x14ac:dyDescent="0.25">
      <c r="A29" s="273"/>
      <c r="B29" s="275" t="s">
        <v>470</v>
      </c>
      <c r="C29" s="287"/>
      <c r="D29" s="287"/>
    </row>
    <row r="30" spans="1:4" ht="29.25" customHeight="1" x14ac:dyDescent="0.25">
      <c r="A30" s="272" t="s">
        <v>468</v>
      </c>
      <c r="B30" s="275" t="s">
        <v>471</v>
      </c>
      <c r="C30" s="287"/>
      <c r="D30" s="287"/>
    </row>
    <row r="31" spans="1:4" ht="29.25" customHeight="1" x14ac:dyDescent="0.25">
      <c r="A31" s="273"/>
      <c r="B31" s="281"/>
      <c r="C31" s="287"/>
      <c r="D31" s="287"/>
    </row>
    <row r="32" spans="1:4" ht="29.25" customHeight="1" thickBot="1" x14ac:dyDescent="0.3">
      <c r="A32" s="272" t="s">
        <v>469</v>
      </c>
      <c r="B32" s="282"/>
      <c r="C32" s="288"/>
      <c r="D32" s="288"/>
    </row>
    <row r="33" spans="1:4" ht="29.25" customHeight="1" thickBot="1" x14ac:dyDescent="0.3">
      <c r="A33" s="274"/>
      <c r="B33" s="283"/>
      <c r="C33" s="279"/>
      <c r="D33" s="279"/>
    </row>
    <row r="34" spans="1:4" ht="29.25" customHeight="1" thickBot="1" x14ac:dyDescent="0.3">
      <c r="A34" s="272" t="s">
        <v>473</v>
      </c>
      <c r="B34" s="275"/>
      <c r="C34" s="289" t="s">
        <v>479</v>
      </c>
      <c r="D34" s="286" t="s">
        <v>480</v>
      </c>
    </row>
    <row r="35" spans="1:4" ht="29.25" customHeight="1" x14ac:dyDescent="0.25">
      <c r="A35" s="273"/>
      <c r="B35" s="275" t="s">
        <v>476</v>
      </c>
      <c r="C35" s="287"/>
      <c r="D35" s="287"/>
    </row>
    <row r="36" spans="1:4" ht="29.25" customHeight="1" x14ac:dyDescent="0.25">
      <c r="A36" s="272" t="s">
        <v>474</v>
      </c>
      <c r="B36" s="275" t="s">
        <v>477</v>
      </c>
      <c r="C36" s="287"/>
      <c r="D36" s="287"/>
    </row>
    <row r="37" spans="1:4" ht="29.25" customHeight="1" thickBot="1" x14ac:dyDescent="0.3">
      <c r="A37" s="273"/>
      <c r="B37" s="275" t="s">
        <v>478</v>
      </c>
      <c r="C37" s="288"/>
      <c r="D37" s="288"/>
    </row>
    <row r="38" spans="1:4" ht="29.25" customHeight="1" thickBot="1" x14ac:dyDescent="0.3">
      <c r="A38" s="272" t="s">
        <v>475</v>
      </c>
      <c r="B38" s="284"/>
      <c r="C38" s="289" t="s">
        <v>481</v>
      </c>
      <c r="D38" s="279" t="s">
        <v>434</v>
      </c>
    </row>
    <row r="39" spans="1:4" ht="29.25" customHeight="1" thickBot="1" x14ac:dyDescent="0.3">
      <c r="A39" s="274"/>
      <c r="B39" s="283"/>
      <c r="C39" s="279" t="s">
        <v>482</v>
      </c>
      <c r="D39" s="279" t="s">
        <v>436</v>
      </c>
    </row>
    <row r="40" spans="1:4" ht="29.25" customHeight="1" thickBot="1" x14ac:dyDescent="0.3">
      <c r="A40" s="584" t="s">
        <v>483</v>
      </c>
      <c r="B40" s="275" t="s">
        <v>484</v>
      </c>
      <c r="C40" s="279" t="s">
        <v>486</v>
      </c>
      <c r="D40" s="279" t="s">
        <v>487</v>
      </c>
    </row>
    <row r="41" spans="1:4" ht="29.25" customHeight="1" thickBot="1" x14ac:dyDescent="0.3">
      <c r="A41" s="585"/>
      <c r="B41" s="275" t="s">
        <v>485</v>
      </c>
      <c r="C41" s="279" t="s">
        <v>488</v>
      </c>
      <c r="D41" s="279" t="s">
        <v>487</v>
      </c>
    </row>
    <row r="42" spans="1:4" ht="29.25" customHeight="1" thickBot="1" x14ac:dyDescent="0.3">
      <c r="A42" s="585"/>
      <c r="B42" s="284"/>
      <c r="C42" s="289" t="s">
        <v>489</v>
      </c>
      <c r="D42" s="279" t="s">
        <v>434</v>
      </c>
    </row>
    <row r="43" spans="1:4" ht="29.25" customHeight="1" thickBot="1" x14ac:dyDescent="0.3">
      <c r="A43" s="585"/>
      <c r="B43" s="282"/>
      <c r="C43" s="289" t="s">
        <v>490</v>
      </c>
      <c r="D43" s="279" t="s">
        <v>434</v>
      </c>
    </row>
    <row r="44" spans="1:4" ht="29.25" customHeight="1" thickBot="1" x14ac:dyDescent="0.3">
      <c r="A44" s="586"/>
      <c r="B44" s="283"/>
      <c r="C44" s="279" t="s">
        <v>491</v>
      </c>
      <c r="D44" s="279" t="s">
        <v>436</v>
      </c>
    </row>
    <row r="45" spans="1:4" ht="29.25" customHeight="1" thickBot="1" x14ac:dyDescent="0.3">
      <c r="A45" s="584" t="s">
        <v>492</v>
      </c>
      <c r="B45" s="275"/>
      <c r="C45" s="289" t="s">
        <v>495</v>
      </c>
      <c r="D45" s="279" t="s">
        <v>434</v>
      </c>
    </row>
    <row r="46" spans="1:4" ht="29.25" customHeight="1" thickBot="1" x14ac:dyDescent="0.3">
      <c r="A46" s="585"/>
      <c r="B46" s="275" t="s">
        <v>493</v>
      </c>
      <c r="C46" s="279" t="s">
        <v>496</v>
      </c>
      <c r="D46" s="279" t="s">
        <v>432</v>
      </c>
    </row>
    <row r="47" spans="1:4" ht="29.25" customHeight="1" thickBot="1" x14ac:dyDescent="0.3">
      <c r="A47" s="585"/>
      <c r="B47" s="275" t="s">
        <v>494</v>
      </c>
      <c r="C47" s="279" t="s">
        <v>497</v>
      </c>
      <c r="D47" s="279" t="s">
        <v>432</v>
      </c>
    </row>
    <row r="48" spans="1:4" ht="29.25" customHeight="1" thickBot="1" x14ac:dyDescent="0.3">
      <c r="A48" s="586"/>
      <c r="B48" s="283"/>
      <c r="C48" s="279" t="s">
        <v>498</v>
      </c>
      <c r="D48" s="279" t="s">
        <v>432</v>
      </c>
    </row>
    <row r="49" spans="1:4" ht="29.25" customHeight="1" thickBot="1" x14ac:dyDescent="0.3">
      <c r="A49" s="590" t="s">
        <v>499</v>
      </c>
      <c r="B49" s="275" t="s">
        <v>500</v>
      </c>
      <c r="C49" s="289" t="s">
        <v>504</v>
      </c>
      <c r="D49" s="279" t="s">
        <v>505</v>
      </c>
    </row>
    <row r="50" spans="1:4" ht="29.25" customHeight="1" thickBot="1" x14ac:dyDescent="0.3">
      <c r="A50" s="591"/>
      <c r="B50" s="275" t="s">
        <v>501</v>
      </c>
      <c r="C50" s="289" t="s">
        <v>506</v>
      </c>
      <c r="D50" s="279" t="s">
        <v>505</v>
      </c>
    </row>
    <row r="51" spans="1:4" ht="29.25" customHeight="1" thickBot="1" x14ac:dyDescent="0.3">
      <c r="A51" s="591"/>
      <c r="B51" s="275" t="s">
        <v>502</v>
      </c>
      <c r="C51" s="279" t="s">
        <v>507</v>
      </c>
      <c r="D51" s="279" t="s">
        <v>508</v>
      </c>
    </row>
    <row r="52" spans="1:4" ht="29.25" customHeight="1" thickBot="1" x14ac:dyDescent="0.3">
      <c r="A52" s="591"/>
      <c r="B52" s="275" t="s">
        <v>503</v>
      </c>
      <c r="C52" s="279" t="s">
        <v>509</v>
      </c>
      <c r="D52" s="279" t="s">
        <v>510</v>
      </c>
    </row>
    <row r="53" spans="1:4" ht="29.25" customHeight="1" thickBot="1" x14ac:dyDescent="0.3">
      <c r="A53" s="591"/>
      <c r="B53" s="282"/>
      <c r="C53" s="279" t="s">
        <v>511</v>
      </c>
      <c r="D53" s="279" t="s">
        <v>510</v>
      </c>
    </row>
    <row r="54" spans="1:4" ht="29.25" customHeight="1" thickBot="1" x14ac:dyDescent="0.3">
      <c r="A54" s="591"/>
      <c r="B54" s="282"/>
      <c r="C54" s="289" t="s">
        <v>512</v>
      </c>
      <c r="D54" s="279" t="s">
        <v>434</v>
      </c>
    </row>
    <row r="55" spans="1:4" ht="29.25" customHeight="1" thickBot="1" x14ac:dyDescent="0.3">
      <c r="A55" s="592"/>
      <c r="B55" s="283"/>
      <c r="C55" s="289" t="s">
        <v>513</v>
      </c>
      <c r="D55" s="279" t="s">
        <v>434</v>
      </c>
    </row>
    <row r="56" spans="1:4" ht="29.25" customHeight="1" x14ac:dyDescent="0.25">
      <c r="A56" s="285"/>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str">
        <f>'Elenco Obiettivi'!B9</f>
        <v>Realizzazione dei programmi e previsioni  contenuti nei documenti di programmazione</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str">
        <f>'Elenco Obiettivi'!D9</f>
        <v>Misura la capacità di utilizzo delle risorse a disposizione</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
      <c r="A1" s="423"/>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5"/>
      <c r="AH1" s="1"/>
      <c r="AI1" s="1"/>
      <c r="AJ1" s="1"/>
      <c r="AK1" s="1"/>
    </row>
    <row r="2" spans="1:60" ht="30" customHeight="1" thickTop="1" thickBot="1" x14ac:dyDescent="0.3">
      <c r="A2" s="426" t="s">
        <v>223</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1"/>
      <c r="AK2" s="1"/>
    </row>
    <row r="3" spans="1:60" s="5" customFormat="1" ht="35.25" customHeight="1" thickTop="1" thickBot="1" x14ac:dyDescent="0.3">
      <c r="A3" s="427" t="s">
        <v>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9"/>
      <c r="AH3" s="3" t="s">
        <v>4</v>
      </c>
      <c r="AI3" s="3" t="e">
        <f>'Elenco Obiettivi'!#REF!</f>
        <v>#REF!</v>
      </c>
      <c r="AJ3" s="4"/>
      <c r="AK3" s="4"/>
    </row>
    <row r="4" spans="1:60" s="5" customFormat="1" ht="33" customHeight="1" thickTop="1" thickBot="1" x14ac:dyDescent="0.3">
      <c r="A4" s="430" t="s">
        <v>5</v>
      </c>
      <c r="B4" s="430"/>
      <c r="C4" s="430"/>
      <c r="D4" s="430"/>
      <c r="E4" s="430"/>
      <c r="F4" s="430"/>
      <c r="G4" s="430"/>
      <c r="H4" s="430"/>
      <c r="I4" s="430"/>
      <c r="J4" s="430"/>
      <c r="K4" s="430"/>
      <c r="L4" s="430"/>
      <c r="M4" s="430"/>
      <c r="N4" s="430"/>
      <c r="O4" s="430"/>
      <c r="P4" s="430"/>
      <c r="Q4" s="430"/>
      <c r="R4" s="430"/>
      <c r="S4" s="430">
        <f>'Elenco Obiettivi'!C1</f>
        <v>0</v>
      </c>
      <c r="T4" s="430"/>
      <c r="U4" s="430"/>
      <c r="V4" s="430"/>
      <c r="W4" s="430"/>
      <c r="X4" s="430"/>
      <c r="Y4" s="430"/>
      <c r="Z4" s="430"/>
      <c r="AA4" s="430"/>
      <c r="AB4" s="430"/>
      <c r="AC4" s="430"/>
      <c r="AD4" s="430"/>
      <c r="AE4" s="430"/>
      <c r="AF4" s="430"/>
      <c r="AG4" s="430"/>
      <c r="AH4" s="430"/>
      <c r="AI4" s="430"/>
      <c r="AJ4" s="4"/>
      <c r="AK4" s="4"/>
    </row>
    <row r="5" spans="1:60" s="7" customFormat="1" ht="35.25" customHeight="1" thickTop="1" thickBot="1" x14ac:dyDescent="0.3">
      <c r="A5" s="426" t="s">
        <v>6</v>
      </c>
      <c r="B5" s="426"/>
      <c r="C5" s="426"/>
      <c r="D5" s="426"/>
      <c r="E5" s="435" t="s">
        <v>7</v>
      </c>
      <c r="F5" s="435"/>
      <c r="G5" s="435"/>
      <c r="H5" s="435"/>
      <c r="I5" s="435"/>
      <c r="J5" s="435"/>
      <c r="K5" s="426" t="s">
        <v>8</v>
      </c>
      <c r="L5" s="426"/>
      <c r="M5" s="426"/>
      <c r="N5" s="426"/>
      <c r="O5" s="426"/>
      <c r="P5" s="435"/>
      <c r="Q5" s="435"/>
      <c r="R5" s="435"/>
      <c r="S5" s="435"/>
      <c r="T5" s="435"/>
      <c r="U5" s="435"/>
      <c r="V5" s="435"/>
      <c r="W5" s="435"/>
      <c r="X5" s="426" t="s">
        <v>9</v>
      </c>
      <c r="Y5" s="426"/>
      <c r="Z5" s="426"/>
      <c r="AA5" s="426"/>
      <c r="AB5" s="426"/>
      <c r="AC5" s="435" t="s">
        <v>10</v>
      </c>
      <c r="AD5" s="435"/>
      <c r="AE5" s="435"/>
      <c r="AF5" s="435"/>
      <c r="AG5" s="435"/>
      <c r="AH5" s="435"/>
      <c r="AI5" s="435"/>
      <c r="AJ5" s="6"/>
      <c r="AK5" s="6"/>
      <c r="BA5" s="431" t="s">
        <v>11</v>
      </c>
      <c r="BB5" s="431"/>
      <c r="BC5" s="431"/>
      <c r="BD5" s="431"/>
      <c r="BE5" s="431"/>
      <c r="BF5" s="431"/>
      <c r="BG5" s="431"/>
      <c r="BH5" s="431"/>
    </row>
    <row r="6" spans="1:60" s="5" customFormat="1" ht="33" customHeight="1" thickTop="1" thickBot="1" x14ac:dyDescent="0.3">
      <c r="A6" s="426" t="s">
        <v>12</v>
      </c>
      <c r="B6" s="426"/>
      <c r="C6" s="426"/>
      <c r="D6" s="426"/>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
      <c r="AK6" s="4"/>
    </row>
    <row r="7" spans="1:60" s="5" customFormat="1" ht="33.75" customHeight="1" thickTop="1" thickBot="1" x14ac:dyDescent="0.3">
      <c r="A7" s="426" t="s">
        <v>13</v>
      </c>
      <c r="B7" s="426"/>
      <c r="C7" s="426"/>
      <c r="D7" s="42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
      <c r="AK7" s="4"/>
    </row>
    <row r="8" spans="1:60" s="5" customFormat="1" ht="33.75" customHeight="1" thickTop="1" thickBot="1" x14ac:dyDescent="0.3">
      <c r="A8" s="426" t="s">
        <v>14</v>
      </c>
      <c r="B8" s="426"/>
      <c r="C8" s="426"/>
      <c r="D8" s="42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
      <c r="AK8" s="4"/>
    </row>
    <row r="9" spans="1:60" s="5" customFormat="1" ht="15" customHeight="1" thickTop="1" x14ac:dyDescent="0.25">
      <c r="A9" s="432" t="s">
        <v>15</v>
      </c>
      <c r="B9" s="433"/>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4"/>
      <c r="AJ9" s="4"/>
      <c r="AK9" s="4"/>
    </row>
    <row r="10" spans="1:60" s="5" customFormat="1" ht="17.25" customHeight="1" thickBot="1" x14ac:dyDescent="0.3">
      <c r="A10" s="437"/>
      <c r="B10" s="438"/>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9"/>
      <c r="AJ10" s="4"/>
      <c r="AK10" s="4"/>
    </row>
    <row r="11" spans="1:60" s="5" customFormat="1" ht="45" customHeight="1" thickTop="1" thickBot="1" x14ac:dyDescent="0.3">
      <c r="A11" s="440"/>
      <c r="B11" s="441"/>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
      <c r="AK11" s="4"/>
    </row>
    <row r="12" spans="1:60" s="5" customFormat="1" ht="21" customHeight="1" thickTop="1" thickBot="1" x14ac:dyDescent="0.3">
      <c r="A12" s="427" t="s">
        <v>16</v>
      </c>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9"/>
      <c r="AJ12" s="8"/>
      <c r="AK12" s="8"/>
    </row>
    <row r="13" spans="1:60" s="5" customFormat="1" ht="43.5" customHeight="1" thickTop="1" thickBot="1" x14ac:dyDescent="0.3">
      <c r="A13" s="427" t="s">
        <v>17</v>
      </c>
      <c r="B13" s="428"/>
      <c r="C13" s="428"/>
      <c r="D13" s="429"/>
      <c r="E13" s="432" t="e">
        <f>'Elenco Obiettivi'!#REF!</f>
        <v>#REF!</v>
      </c>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4"/>
      <c r="AJ13" s="4"/>
      <c r="AK13" s="4"/>
    </row>
    <row r="14" spans="1:60" s="5" customFormat="1" ht="16.5" thickTop="1" x14ac:dyDescent="0.25">
      <c r="A14" s="432" t="s">
        <v>18</v>
      </c>
      <c r="B14" s="433"/>
      <c r="C14" s="433"/>
      <c r="D14" s="433"/>
      <c r="E14" s="447" t="s">
        <v>219</v>
      </c>
      <c r="F14" s="449"/>
      <c r="G14" s="449"/>
      <c r="H14" s="449"/>
      <c r="I14" s="449"/>
      <c r="J14" s="449"/>
      <c r="K14" s="449"/>
      <c r="L14" s="449"/>
      <c r="M14" s="447" t="s">
        <v>220</v>
      </c>
      <c r="N14" s="449"/>
      <c r="O14" s="449"/>
      <c r="P14" s="449"/>
      <c r="Q14" s="449"/>
      <c r="R14" s="449"/>
      <c r="S14" s="449"/>
      <c r="T14" s="449"/>
      <c r="U14" s="447" t="s">
        <v>221</v>
      </c>
      <c r="V14" s="449"/>
      <c r="W14" s="449"/>
      <c r="X14" s="449"/>
      <c r="Y14" s="449"/>
      <c r="Z14" s="449"/>
      <c r="AA14" s="449"/>
      <c r="AB14" s="449"/>
      <c r="AC14" s="447" t="s">
        <v>222</v>
      </c>
      <c r="AD14" s="449"/>
      <c r="AE14" s="448"/>
      <c r="AF14" s="447">
        <v>2018</v>
      </c>
      <c r="AG14" s="448"/>
      <c r="AH14" s="447">
        <v>2017</v>
      </c>
      <c r="AI14" s="448"/>
      <c r="AJ14" s="4"/>
      <c r="AK14" s="4"/>
      <c r="AV14" s="4"/>
      <c r="AW14" s="4"/>
      <c r="AX14" s="4"/>
    </row>
    <row r="15" spans="1:60" s="5" customFormat="1" ht="15.75" x14ac:dyDescent="0.25">
      <c r="A15" s="450"/>
      <c r="B15" s="451"/>
      <c r="C15" s="451"/>
      <c r="D15" s="452"/>
      <c r="E15" s="444"/>
      <c r="F15" s="446"/>
      <c r="G15" s="446"/>
      <c r="H15" s="446"/>
      <c r="I15" s="446"/>
      <c r="J15" s="446"/>
      <c r="K15" s="446"/>
      <c r="L15" s="446"/>
      <c r="M15" s="444"/>
      <c r="N15" s="446"/>
      <c r="O15" s="446"/>
      <c r="P15" s="446"/>
      <c r="Q15" s="446"/>
      <c r="R15" s="446"/>
      <c r="S15" s="446"/>
      <c r="T15" s="446"/>
      <c r="U15" s="444"/>
      <c r="V15" s="446"/>
      <c r="W15" s="446"/>
      <c r="X15" s="446"/>
      <c r="Y15" s="446"/>
      <c r="Z15" s="446"/>
      <c r="AA15" s="446"/>
      <c r="AB15" s="446"/>
      <c r="AC15" s="444"/>
      <c r="AD15" s="446"/>
      <c r="AE15" s="445"/>
      <c r="AF15" s="444"/>
      <c r="AG15" s="445"/>
      <c r="AH15" s="444"/>
      <c r="AI15" s="445"/>
      <c r="AJ15" s="4"/>
      <c r="AK15" s="4"/>
      <c r="AV15" s="4"/>
      <c r="AW15" s="4"/>
      <c r="AX15" s="4"/>
    </row>
    <row r="16" spans="1:60" s="5" customFormat="1" ht="15.75" x14ac:dyDescent="0.25">
      <c r="A16" s="450"/>
      <c r="B16" s="451"/>
      <c r="C16" s="451"/>
      <c r="D16" s="452"/>
      <c r="E16" s="444"/>
      <c r="F16" s="446"/>
      <c r="G16" s="446"/>
      <c r="H16" s="446"/>
      <c r="I16" s="446"/>
      <c r="J16" s="446"/>
      <c r="K16" s="446"/>
      <c r="L16" s="446"/>
      <c r="M16" s="444"/>
      <c r="N16" s="446"/>
      <c r="O16" s="446"/>
      <c r="P16" s="446"/>
      <c r="Q16" s="446"/>
      <c r="R16" s="446"/>
      <c r="S16" s="446"/>
      <c r="T16" s="446"/>
      <c r="U16" s="444"/>
      <c r="V16" s="446"/>
      <c r="W16" s="446"/>
      <c r="X16" s="446"/>
      <c r="Y16" s="446"/>
      <c r="Z16" s="446"/>
      <c r="AA16" s="446"/>
      <c r="AB16" s="446"/>
      <c r="AC16" s="444"/>
      <c r="AD16" s="446"/>
      <c r="AE16" s="445"/>
      <c r="AF16" s="444"/>
      <c r="AG16" s="445"/>
      <c r="AH16" s="444"/>
      <c r="AI16" s="445"/>
      <c r="AJ16" s="4"/>
      <c r="AK16" s="4"/>
      <c r="AV16" s="4"/>
      <c r="AW16" s="4"/>
      <c r="AX16" s="4"/>
    </row>
    <row r="17" spans="1:50" s="5" customFormat="1" ht="15.75" x14ac:dyDescent="0.25">
      <c r="A17" s="450"/>
      <c r="B17" s="451"/>
      <c r="C17" s="451"/>
      <c r="D17" s="452"/>
      <c r="E17" s="444"/>
      <c r="F17" s="446"/>
      <c r="G17" s="446"/>
      <c r="H17" s="446"/>
      <c r="I17" s="446"/>
      <c r="J17" s="446"/>
      <c r="K17" s="446"/>
      <c r="L17" s="446"/>
      <c r="M17" s="444"/>
      <c r="N17" s="446"/>
      <c r="O17" s="446"/>
      <c r="P17" s="446"/>
      <c r="Q17" s="446"/>
      <c r="R17" s="446"/>
      <c r="S17" s="446"/>
      <c r="T17" s="446"/>
      <c r="U17" s="444"/>
      <c r="V17" s="446"/>
      <c r="W17" s="446"/>
      <c r="X17" s="446"/>
      <c r="Y17" s="446"/>
      <c r="Z17" s="446"/>
      <c r="AA17" s="446"/>
      <c r="AB17" s="446"/>
      <c r="AC17" s="444"/>
      <c r="AD17" s="446"/>
      <c r="AE17" s="445"/>
      <c r="AF17" s="444"/>
      <c r="AG17" s="445"/>
      <c r="AH17" s="444"/>
      <c r="AI17" s="445"/>
      <c r="AJ17" s="4"/>
      <c r="AK17" s="4"/>
      <c r="AV17" s="4"/>
      <c r="AW17" s="4"/>
      <c r="AX17" s="4"/>
    </row>
    <row r="18" spans="1:50" s="5" customFormat="1" ht="15.75" x14ac:dyDescent="0.25">
      <c r="A18" s="450"/>
      <c r="B18" s="451"/>
      <c r="C18" s="451"/>
      <c r="D18" s="452"/>
      <c r="E18" s="444"/>
      <c r="F18" s="446"/>
      <c r="G18" s="446"/>
      <c r="H18" s="446"/>
      <c r="I18" s="446"/>
      <c r="J18" s="446"/>
      <c r="K18" s="446"/>
      <c r="L18" s="446"/>
      <c r="M18" s="444"/>
      <c r="N18" s="446"/>
      <c r="O18" s="446"/>
      <c r="P18" s="446"/>
      <c r="Q18" s="446"/>
      <c r="R18" s="446"/>
      <c r="S18" s="446"/>
      <c r="T18" s="446"/>
      <c r="U18" s="444"/>
      <c r="V18" s="446"/>
      <c r="W18" s="446"/>
      <c r="X18" s="446"/>
      <c r="Y18" s="446"/>
      <c r="Z18" s="446"/>
      <c r="AA18" s="446"/>
      <c r="AB18" s="446"/>
      <c r="AC18" s="444"/>
      <c r="AD18" s="446"/>
      <c r="AE18" s="445"/>
      <c r="AF18" s="444"/>
      <c r="AG18" s="445"/>
      <c r="AH18" s="444"/>
      <c r="AI18" s="445"/>
      <c r="AJ18" s="4"/>
      <c r="AK18" s="4"/>
      <c r="AV18" s="4"/>
      <c r="AW18" s="4"/>
      <c r="AX18" s="4"/>
    </row>
    <row r="19" spans="1:50" s="5" customFormat="1" ht="15.75" x14ac:dyDescent="0.25">
      <c r="A19" s="450"/>
      <c r="B19" s="451"/>
      <c r="C19" s="451"/>
      <c r="D19" s="452"/>
      <c r="E19" s="444"/>
      <c r="F19" s="446"/>
      <c r="G19" s="446"/>
      <c r="H19" s="446"/>
      <c r="I19" s="446"/>
      <c r="J19" s="446"/>
      <c r="K19" s="446"/>
      <c r="L19" s="446"/>
      <c r="M19" s="444"/>
      <c r="N19" s="446"/>
      <c r="O19" s="446"/>
      <c r="P19" s="446"/>
      <c r="Q19" s="446"/>
      <c r="R19" s="446"/>
      <c r="S19" s="446"/>
      <c r="T19" s="446"/>
      <c r="U19" s="444"/>
      <c r="V19" s="446"/>
      <c r="W19" s="446"/>
      <c r="X19" s="446"/>
      <c r="Y19" s="446"/>
      <c r="Z19" s="446"/>
      <c r="AA19" s="446"/>
      <c r="AB19" s="446"/>
      <c r="AC19" s="444"/>
      <c r="AD19" s="446"/>
      <c r="AE19" s="445"/>
      <c r="AF19" s="444"/>
      <c r="AG19" s="445"/>
      <c r="AH19" s="444"/>
      <c r="AI19" s="445"/>
      <c r="AJ19" s="4"/>
      <c r="AK19" s="4"/>
      <c r="AV19" s="4"/>
      <c r="AW19" s="4"/>
      <c r="AX19" s="4"/>
    </row>
    <row r="20" spans="1:50" s="5" customFormat="1" ht="15.75" x14ac:dyDescent="0.25">
      <c r="A20" s="450"/>
      <c r="B20" s="451"/>
      <c r="C20" s="451"/>
      <c r="D20" s="452"/>
      <c r="E20" s="444"/>
      <c r="F20" s="446"/>
      <c r="G20" s="446"/>
      <c r="H20" s="446"/>
      <c r="I20" s="446"/>
      <c r="J20" s="446"/>
      <c r="K20" s="446"/>
      <c r="L20" s="446"/>
      <c r="M20" s="444"/>
      <c r="N20" s="446"/>
      <c r="O20" s="446"/>
      <c r="P20" s="446"/>
      <c r="Q20" s="446"/>
      <c r="R20" s="446"/>
      <c r="S20" s="446"/>
      <c r="T20" s="446"/>
      <c r="U20" s="444"/>
      <c r="V20" s="446"/>
      <c r="W20" s="446"/>
      <c r="X20" s="446"/>
      <c r="Y20" s="446"/>
      <c r="Z20" s="446"/>
      <c r="AA20" s="446"/>
      <c r="AB20" s="446"/>
      <c r="AC20" s="444"/>
      <c r="AD20" s="446"/>
      <c r="AE20" s="445"/>
      <c r="AF20" s="444"/>
      <c r="AG20" s="445"/>
      <c r="AH20" s="444"/>
      <c r="AI20" s="445"/>
      <c r="AJ20" s="4"/>
      <c r="AK20" s="4"/>
      <c r="AV20" s="4"/>
      <c r="AW20" s="4"/>
      <c r="AX20" s="4"/>
    </row>
    <row r="21" spans="1:50" s="5" customFormat="1" ht="15.75" x14ac:dyDescent="0.25">
      <c r="A21" s="450"/>
      <c r="B21" s="451"/>
      <c r="C21" s="451"/>
      <c r="D21" s="452"/>
      <c r="E21" s="444"/>
      <c r="F21" s="446"/>
      <c r="G21" s="446"/>
      <c r="H21" s="446"/>
      <c r="I21" s="446"/>
      <c r="J21" s="446"/>
      <c r="K21" s="446"/>
      <c r="L21" s="446"/>
      <c r="M21" s="444"/>
      <c r="N21" s="446"/>
      <c r="O21" s="446"/>
      <c r="P21" s="446"/>
      <c r="Q21" s="446"/>
      <c r="R21" s="446"/>
      <c r="S21" s="446"/>
      <c r="T21" s="446"/>
      <c r="U21" s="444"/>
      <c r="V21" s="446"/>
      <c r="W21" s="446"/>
      <c r="X21" s="446"/>
      <c r="Y21" s="446"/>
      <c r="Z21" s="446"/>
      <c r="AA21" s="446"/>
      <c r="AB21" s="446"/>
      <c r="AC21" s="444"/>
      <c r="AD21" s="446"/>
      <c r="AE21" s="445"/>
      <c r="AF21" s="444"/>
      <c r="AG21" s="445"/>
      <c r="AH21" s="444"/>
      <c r="AI21" s="445"/>
      <c r="AJ21" s="4"/>
      <c r="AK21" s="4"/>
      <c r="AV21" s="4"/>
      <c r="AW21" s="4"/>
      <c r="AX21" s="4"/>
    </row>
    <row r="22" spans="1:50" s="5" customFormat="1" ht="15.75" x14ac:dyDescent="0.25">
      <c r="A22" s="450"/>
      <c r="B22" s="451"/>
      <c r="C22" s="451"/>
      <c r="D22" s="45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50"/>
      <c r="B23" s="451"/>
      <c r="C23" s="451"/>
      <c r="D23" s="45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50"/>
      <c r="B24" s="451"/>
      <c r="C24" s="451"/>
      <c r="D24" s="45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50"/>
      <c r="B25" s="451"/>
      <c r="C25" s="451"/>
      <c r="D25" s="45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50"/>
      <c r="B26" s="451"/>
      <c r="C26" s="451"/>
      <c r="D26" s="45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50"/>
      <c r="B27" s="451"/>
      <c r="C27" s="451"/>
      <c r="D27" s="45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37"/>
      <c r="B28" s="438"/>
      <c r="C28" s="438"/>
      <c r="D28" s="439"/>
      <c r="E28" s="444"/>
      <c r="F28" s="446"/>
      <c r="G28" s="446"/>
      <c r="H28" s="446"/>
      <c r="I28" s="446"/>
      <c r="J28" s="446"/>
      <c r="K28" s="446"/>
      <c r="L28" s="446"/>
      <c r="M28" s="444"/>
      <c r="N28" s="446"/>
      <c r="O28" s="446"/>
      <c r="P28" s="446"/>
      <c r="Q28" s="446"/>
      <c r="R28" s="446"/>
      <c r="S28" s="446"/>
      <c r="T28" s="446"/>
      <c r="U28" s="444"/>
      <c r="V28" s="446"/>
      <c r="W28" s="446"/>
      <c r="X28" s="446"/>
      <c r="Y28" s="446"/>
      <c r="Z28" s="446"/>
      <c r="AA28" s="446"/>
      <c r="AB28" s="446"/>
      <c r="AC28" s="444"/>
      <c r="AD28" s="446"/>
      <c r="AE28" s="445"/>
      <c r="AF28" s="444"/>
      <c r="AG28" s="445"/>
      <c r="AH28" s="444"/>
      <c r="AI28" s="445"/>
      <c r="AJ28" s="4"/>
      <c r="AK28" s="4"/>
      <c r="AV28" s="4"/>
      <c r="AW28" s="4"/>
      <c r="AX28" s="4"/>
    </row>
    <row r="29" spans="1:50" s="5" customFormat="1" ht="15.75" customHeight="1" thickTop="1" thickBot="1" x14ac:dyDescent="0.3">
      <c r="A29" s="426" t="s">
        <v>19</v>
      </c>
      <c r="B29" s="426"/>
      <c r="C29" s="426"/>
      <c r="D29" s="426"/>
      <c r="E29" s="426" t="s">
        <v>20</v>
      </c>
      <c r="F29" s="426"/>
      <c r="G29" s="426"/>
      <c r="H29" s="426"/>
      <c r="I29" s="427" t="s">
        <v>21</v>
      </c>
      <c r="J29" s="428"/>
      <c r="K29" s="428"/>
      <c r="L29" s="428"/>
      <c r="M29" s="428"/>
      <c r="N29" s="428"/>
      <c r="O29" s="428"/>
      <c r="P29" s="428"/>
      <c r="Q29" s="428"/>
      <c r="R29" s="428"/>
      <c r="S29" s="428"/>
      <c r="T29" s="428"/>
      <c r="U29" s="428"/>
      <c r="V29" s="428"/>
      <c r="W29" s="429"/>
      <c r="X29" s="426" t="s">
        <v>22</v>
      </c>
      <c r="Y29" s="426"/>
      <c r="Z29" s="426"/>
      <c r="AA29" s="426"/>
      <c r="AB29" s="426"/>
      <c r="AC29" s="426"/>
      <c r="AD29" s="426"/>
      <c r="AE29" s="426"/>
      <c r="AF29" s="426"/>
      <c r="AG29" s="426"/>
      <c r="AH29" s="426"/>
      <c r="AI29" s="426"/>
      <c r="AJ29" s="4"/>
      <c r="AK29" s="4"/>
    </row>
    <row r="30" spans="1:50" s="5" customFormat="1" ht="15.75" customHeight="1" thickTop="1" thickBot="1" x14ac:dyDescent="0.3">
      <c r="A30" s="426"/>
      <c r="B30" s="426"/>
      <c r="C30" s="426"/>
      <c r="D30" s="426"/>
      <c r="E30" s="426"/>
      <c r="F30" s="426"/>
      <c r="G30" s="426"/>
      <c r="H30" s="426"/>
      <c r="I30" s="427" t="s">
        <v>23</v>
      </c>
      <c r="J30" s="428"/>
      <c r="K30" s="428"/>
      <c r="L30" s="428"/>
      <c r="M30" s="429"/>
      <c r="N30" s="427" t="s">
        <v>24</v>
      </c>
      <c r="O30" s="428"/>
      <c r="P30" s="428"/>
      <c r="Q30" s="428"/>
      <c r="R30" s="429"/>
      <c r="S30" s="427" t="s">
        <v>25</v>
      </c>
      <c r="T30" s="428"/>
      <c r="U30" s="428"/>
      <c r="V30" s="428"/>
      <c r="W30" s="429"/>
      <c r="X30" s="453">
        <f>IF(I31="X",5)+IF(I32="X",5)+IF(I33="X",5)+IF(I34="X",1)+IF(N31="X",3)+IF(N32="X",3)+IF(N33="X",3)+IF(N34="X",3)+IF(S31="X",1)+IF(S32="X",1)+IF(S33="X",1)+IF(S34="X",5)</f>
        <v>0</v>
      </c>
      <c r="Y30" s="454"/>
      <c r="Z30" s="454"/>
      <c r="AA30" s="454"/>
      <c r="AB30" s="454"/>
      <c r="AC30" s="454"/>
      <c r="AD30" s="454"/>
      <c r="AE30" s="454"/>
      <c r="AF30" s="454"/>
      <c r="AG30" s="454"/>
      <c r="AH30" s="454"/>
      <c r="AI30" s="455"/>
      <c r="AJ30" s="4"/>
      <c r="AK30" s="4"/>
    </row>
    <row r="31" spans="1:50" s="5" customFormat="1" ht="18.75" customHeight="1" thickTop="1" thickBot="1" x14ac:dyDescent="0.3">
      <c r="A31" s="426"/>
      <c r="B31" s="426"/>
      <c r="C31" s="426"/>
      <c r="D31" s="426"/>
      <c r="E31" s="426" t="s">
        <v>26</v>
      </c>
      <c r="F31" s="426"/>
      <c r="G31" s="426"/>
      <c r="H31" s="426"/>
      <c r="I31" s="440"/>
      <c r="J31" s="441"/>
      <c r="K31" s="441"/>
      <c r="L31" s="441"/>
      <c r="M31" s="442"/>
      <c r="N31" s="440"/>
      <c r="O31" s="441"/>
      <c r="P31" s="441"/>
      <c r="Q31" s="441"/>
      <c r="R31" s="442"/>
      <c r="S31" s="440"/>
      <c r="T31" s="441"/>
      <c r="U31" s="441"/>
      <c r="V31" s="441"/>
      <c r="W31" s="442"/>
      <c r="X31" s="456"/>
      <c r="Y31" s="457"/>
      <c r="Z31" s="457"/>
      <c r="AA31" s="457"/>
      <c r="AB31" s="457"/>
      <c r="AC31" s="457"/>
      <c r="AD31" s="457"/>
      <c r="AE31" s="457"/>
      <c r="AF31" s="457"/>
      <c r="AG31" s="457"/>
      <c r="AH31" s="457"/>
      <c r="AI31" s="458"/>
      <c r="AJ31" s="4"/>
      <c r="AK31" s="4"/>
    </row>
    <row r="32" spans="1:50" s="5" customFormat="1" ht="17.25" customHeight="1" thickTop="1" thickBot="1" x14ac:dyDescent="0.3">
      <c r="A32" s="426"/>
      <c r="B32" s="426"/>
      <c r="C32" s="426"/>
      <c r="D32" s="426"/>
      <c r="E32" s="426" t="s">
        <v>27</v>
      </c>
      <c r="F32" s="426"/>
      <c r="G32" s="426"/>
      <c r="H32" s="426"/>
      <c r="I32" s="440"/>
      <c r="J32" s="441"/>
      <c r="K32" s="441"/>
      <c r="L32" s="441"/>
      <c r="M32" s="442"/>
      <c r="N32" s="440"/>
      <c r="O32" s="441"/>
      <c r="P32" s="441"/>
      <c r="Q32" s="441"/>
      <c r="R32" s="442"/>
      <c r="S32" s="440"/>
      <c r="T32" s="441"/>
      <c r="U32" s="441"/>
      <c r="V32" s="441"/>
      <c r="W32" s="442"/>
      <c r="X32" s="456"/>
      <c r="Y32" s="457"/>
      <c r="Z32" s="457"/>
      <c r="AA32" s="457"/>
      <c r="AB32" s="457"/>
      <c r="AC32" s="457"/>
      <c r="AD32" s="457"/>
      <c r="AE32" s="457"/>
      <c r="AF32" s="457"/>
      <c r="AG32" s="457"/>
      <c r="AH32" s="457"/>
      <c r="AI32" s="458"/>
      <c r="AJ32" s="4"/>
      <c r="AK32" s="4"/>
    </row>
    <row r="33" spans="1:37" s="5" customFormat="1" ht="20.25" customHeight="1" thickTop="1" thickBot="1" x14ac:dyDescent="0.3">
      <c r="A33" s="426"/>
      <c r="B33" s="426"/>
      <c r="C33" s="426"/>
      <c r="D33" s="426"/>
      <c r="E33" s="426" t="s">
        <v>28</v>
      </c>
      <c r="F33" s="426"/>
      <c r="G33" s="426"/>
      <c r="H33" s="426"/>
      <c r="I33" s="440"/>
      <c r="J33" s="441"/>
      <c r="K33" s="441"/>
      <c r="L33" s="441"/>
      <c r="M33" s="442"/>
      <c r="N33" s="440"/>
      <c r="O33" s="441"/>
      <c r="P33" s="441"/>
      <c r="Q33" s="441"/>
      <c r="R33" s="442"/>
      <c r="S33" s="440"/>
      <c r="T33" s="441"/>
      <c r="U33" s="441"/>
      <c r="V33" s="441"/>
      <c r="W33" s="442"/>
      <c r="X33" s="456"/>
      <c r="Y33" s="457"/>
      <c r="Z33" s="457"/>
      <c r="AA33" s="457"/>
      <c r="AB33" s="457"/>
      <c r="AC33" s="457"/>
      <c r="AD33" s="457"/>
      <c r="AE33" s="457"/>
      <c r="AF33" s="457"/>
      <c r="AG33" s="457"/>
      <c r="AH33" s="457"/>
      <c r="AI33" s="458"/>
      <c r="AJ33" s="4"/>
      <c r="AK33" s="4"/>
    </row>
    <row r="34" spans="1:37" s="5" customFormat="1" ht="17.25" customHeight="1" thickTop="1" thickBot="1" x14ac:dyDescent="0.3">
      <c r="A34" s="426"/>
      <c r="B34" s="426"/>
      <c r="C34" s="426"/>
      <c r="D34" s="426"/>
      <c r="E34" s="426" t="s">
        <v>29</v>
      </c>
      <c r="F34" s="426"/>
      <c r="G34" s="426"/>
      <c r="H34" s="426"/>
      <c r="I34" s="440"/>
      <c r="J34" s="441"/>
      <c r="K34" s="441"/>
      <c r="L34" s="441"/>
      <c r="M34" s="442"/>
      <c r="N34" s="440"/>
      <c r="O34" s="441"/>
      <c r="P34" s="441"/>
      <c r="Q34" s="441"/>
      <c r="R34" s="442"/>
      <c r="S34" s="440"/>
      <c r="T34" s="441"/>
      <c r="U34" s="441"/>
      <c r="V34" s="441"/>
      <c r="W34" s="442"/>
      <c r="X34" s="459"/>
      <c r="Y34" s="460"/>
      <c r="Z34" s="460"/>
      <c r="AA34" s="460"/>
      <c r="AB34" s="460"/>
      <c r="AC34" s="460"/>
      <c r="AD34" s="460"/>
      <c r="AE34" s="460"/>
      <c r="AF34" s="460"/>
      <c r="AG34" s="460"/>
      <c r="AH34" s="460"/>
      <c r="AI34" s="461"/>
      <c r="AJ34" s="4"/>
      <c r="AK34" s="4"/>
    </row>
    <row r="35" spans="1:37" s="9" customFormat="1" ht="45.75" customHeight="1" thickTop="1" thickBot="1" x14ac:dyDescent="0.3">
      <c r="A35" s="462" t="s">
        <v>30</v>
      </c>
      <c r="B35" s="462"/>
      <c r="C35" s="462"/>
      <c r="D35" s="462"/>
      <c r="E35" s="463">
        <v>100</v>
      </c>
      <c r="F35" s="463"/>
      <c r="G35" s="463"/>
      <c r="H35" s="463"/>
      <c r="I35" s="463"/>
      <c r="J35" s="463"/>
      <c r="K35" s="463"/>
      <c r="L35" s="463"/>
      <c r="M35" s="463"/>
      <c r="N35" s="462" t="s">
        <v>31</v>
      </c>
      <c r="O35" s="462"/>
      <c r="P35" s="462"/>
      <c r="Q35" s="462"/>
      <c r="R35" s="462"/>
      <c r="S35" s="463">
        <v>100</v>
      </c>
      <c r="T35" s="463"/>
      <c r="U35" s="463"/>
      <c r="V35" s="463"/>
      <c r="W35" s="463"/>
      <c r="X35" s="462" t="s">
        <v>32</v>
      </c>
      <c r="Y35" s="462"/>
      <c r="Z35" s="462"/>
      <c r="AA35" s="462"/>
      <c r="AB35" s="462"/>
      <c r="AC35" s="462"/>
      <c r="AD35" s="462"/>
      <c r="AE35" s="462"/>
      <c r="AF35" s="464">
        <f>S35/E35</f>
        <v>1</v>
      </c>
      <c r="AG35" s="464"/>
      <c r="AH35" s="464"/>
      <c r="AI35" s="464"/>
    </row>
    <row r="36" spans="1:37" ht="22.5" customHeight="1" thickTop="1" thickBot="1" x14ac:dyDescent="0.3">
      <c r="A36" s="426" t="s">
        <v>33</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K36" s="1"/>
    </row>
    <row r="37" spans="1:37" ht="30" customHeight="1" thickTop="1" thickBot="1" x14ac:dyDescent="0.3">
      <c r="A37" s="427" t="s">
        <v>34</v>
      </c>
      <c r="B37" s="428"/>
      <c r="C37" s="428"/>
      <c r="D37" s="428"/>
      <c r="E37" s="428"/>
      <c r="F37" s="428"/>
      <c r="G37" s="428"/>
      <c r="H37" s="428"/>
      <c r="I37" s="428"/>
      <c r="J37" s="428"/>
      <c r="K37" s="428"/>
      <c r="L37" s="428"/>
      <c r="M37" s="428"/>
      <c r="N37" s="428"/>
      <c r="O37" s="428"/>
      <c r="P37" s="428"/>
      <c r="Q37" s="428"/>
      <c r="R37" s="428"/>
      <c r="S37" s="428"/>
      <c r="T37" s="428"/>
      <c r="U37" s="428"/>
      <c r="V37" s="428"/>
      <c r="W37" s="429"/>
      <c r="X37" s="427" t="s">
        <v>35</v>
      </c>
      <c r="Y37" s="428"/>
      <c r="Z37" s="428"/>
      <c r="AA37" s="428"/>
      <c r="AB37" s="428"/>
      <c r="AC37" s="428"/>
      <c r="AD37" s="428"/>
      <c r="AE37" s="428"/>
      <c r="AF37" s="427" t="s">
        <v>36</v>
      </c>
      <c r="AG37" s="428"/>
      <c r="AH37" s="428"/>
      <c r="AI37" s="429"/>
      <c r="AJ37" s="1"/>
      <c r="AK37" s="1"/>
    </row>
    <row r="38" spans="1:37" ht="31.5" customHeight="1" thickTop="1" thickBot="1" x14ac:dyDescent="0.3">
      <c r="A38" s="426" t="s">
        <v>37</v>
      </c>
      <c r="B38" s="426"/>
      <c r="C38" s="426"/>
      <c r="D38" s="426"/>
      <c r="E38" s="426"/>
      <c r="F38" s="426" t="s">
        <v>38</v>
      </c>
      <c r="G38" s="426"/>
      <c r="H38" s="426"/>
      <c r="I38" s="426"/>
      <c r="J38" s="426" t="s">
        <v>39</v>
      </c>
      <c r="K38" s="426"/>
      <c r="L38" s="426"/>
      <c r="M38" s="426"/>
      <c r="N38" s="426" t="s">
        <v>40</v>
      </c>
      <c r="O38" s="426"/>
      <c r="P38" s="426"/>
      <c r="Q38" s="426"/>
      <c r="R38" s="426"/>
      <c r="S38" s="426"/>
      <c r="T38" s="426"/>
      <c r="U38" s="426"/>
      <c r="V38" s="426"/>
      <c r="W38" s="426"/>
      <c r="X38" s="426" t="s">
        <v>41</v>
      </c>
      <c r="Y38" s="426"/>
      <c r="Z38" s="426"/>
      <c r="AA38" s="426"/>
      <c r="AB38" s="426"/>
      <c r="AC38" s="426"/>
      <c r="AD38" s="426"/>
      <c r="AE38" s="426"/>
      <c r="AF38" s="426" t="s">
        <v>42</v>
      </c>
      <c r="AG38" s="426"/>
      <c r="AH38" s="426"/>
      <c r="AI38" s="426"/>
      <c r="AJ38" s="1"/>
      <c r="AK38" s="1"/>
    </row>
    <row r="39" spans="1:37" ht="16.5" thickTop="1" thickBot="1" x14ac:dyDescent="0.3">
      <c r="A39" s="465">
        <v>1</v>
      </c>
      <c r="B39" s="465"/>
      <c r="C39" s="465"/>
      <c r="D39" s="465"/>
      <c r="E39" s="465"/>
      <c r="F39" s="466"/>
      <c r="G39" s="466"/>
      <c r="H39" s="466"/>
      <c r="I39" s="466"/>
      <c r="J39" s="465">
        <f>F39*$X$30</f>
        <v>0</v>
      </c>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1"/>
      <c r="AK39" s="1"/>
    </row>
    <row r="40" spans="1:37" ht="16.5" thickTop="1" thickBot="1" x14ac:dyDescent="0.3">
      <c r="A40" s="465"/>
      <c r="B40" s="465"/>
      <c r="C40" s="465"/>
      <c r="D40" s="465"/>
      <c r="E40" s="465"/>
      <c r="F40" s="466"/>
      <c r="G40" s="466"/>
      <c r="H40" s="466"/>
      <c r="I40" s="466"/>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1"/>
      <c r="AK40" s="1"/>
    </row>
    <row r="41" spans="1:37" ht="16.5" thickTop="1" thickBot="1" x14ac:dyDescent="0.3">
      <c r="A41" s="465"/>
      <c r="B41" s="465"/>
      <c r="C41" s="465"/>
      <c r="D41" s="465"/>
      <c r="E41" s="465"/>
      <c r="F41" s="466"/>
      <c r="G41" s="466"/>
      <c r="H41" s="466"/>
      <c r="I41" s="466"/>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1"/>
      <c r="AK41" s="1"/>
    </row>
    <row r="42" spans="1:37" ht="16.5" thickTop="1" thickBot="1" x14ac:dyDescent="0.3">
      <c r="A42" s="465"/>
      <c r="B42" s="465"/>
      <c r="C42" s="465"/>
      <c r="D42" s="465"/>
      <c r="E42" s="465"/>
      <c r="F42" s="466"/>
      <c r="G42" s="466"/>
      <c r="H42" s="466"/>
      <c r="I42" s="466"/>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1"/>
      <c r="AK42" s="1"/>
    </row>
    <row r="43" spans="1:37" ht="16.5" thickTop="1" thickBot="1" x14ac:dyDescent="0.3">
      <c r="A43" s="465"/>
      <c r="B43" s="465"/>
      <c r="C43" s="465"/>
      <c r="D43" s="465"/>
      <c r="E43" s="465"/>
      <c r="F43" s="466"/>
      <c r="G43" s="466"/>
      <c r="H43" s="466"/>
      <c r="I43" s="466"/>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1"/>
      <c r="AK43" s="1"/>
    </row>
    <row r="44" spans="1:37" ht="31.5" customHeight="1" thickTop="1" thickBot="1" x14ac:dyDescent="0.3">
      <c r="A44" s="426" t="s">
        <v>37</v>
      </c>
      <c r="B44" s="426"/>
      <c r="C44" s="426"/>
      <c r="D44" s="426"/>
      <c r="E44" s="426"/>
      <c r="F44" s="426" t="s">
        <v>38</v>
      </c>
      <c r="G44" s="426"/>
      <c r="H44" s="426"/>
      <c r="I44" s="426"/>
      <c r="J44" s="426" t="s">
        <v>39</v>
      </c>
      <c r="K44" s="426"/>
      <c r="L44" s="426"/>
      <c r="M44" s="426"/>
      <c r="N44" s="426" t="s">
        <v>40</v>
      </c>
      <c r="O44" s="426"/>
      <c r="P44" s="426"/>
      <c r="Q44" s="426"/>
      <c r="R44" s="426"/>
      <c r="S44" s="426"/>
      <c r="T44" s="426"/>
      <c r="U44" s="426"/>
      <c r="V44" s="426"/>
      <c r="W44" s="426"/>
      <c r="X44" s="426" t="s">
        <v>41</v>
      </c>
      <c r="Y44" s="426"/>
      <c r="Z44" s="426"/>
      <c r="AA44" s="426"/>
      <c r="AB44" s="426"/>
      <c r="AC44" s="426"/>
      <c r="AD44" s="426"/>
      <c r="AE44" s="426"/>
      <c r="AF44" s="426" t="s">
        <v>42</v>
      </c>
      <c r="AG44" s="426"/>
      <c r="AH44" s="426"/>
      <c r="AI44" s="426"/>
      <c r="AJ44" s="1"/>
      <c r="AK44" s="1"/>
    </row>
    <row r="45" spans="1:37" ht="16.5" thickTop="1" thickBot="1" x14ac:dyDescent="0.3">
      <c r="A45" s="465">
        <v>2</v>
      </c>
      <c r="B45" s="465"/>
      <c r="C45" s="465"/>
      <c r="D45" s="465"/>
      <c r="E45" s="465"/>
      <c r="F45" s="466"/>
      <c r="G45" s="466"/>
      <c r="H45" s="466"/>
      <c r="I45" s="466"/>
      <c r="J45" s="465">
        <f>F45*$X$30</f>
        <v>0</v>
      </c>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1"/>
      <c r="AK45" s="1"/>
    </row>
    <row r="46" spans="1:37" ht="16.5" thickTop="1" thickBot="1" x14ac:dyDescent="0.3">
      <c r="A46" s="465"/>
      <c r="B46" s="465"/>
      <c r="C46" s="465"/>
      <c r="D46" s="465"/>
      <c r="E46" s="465"/>
      <c r="F46" s="466"/>
      <c r="G46" s="466"/>
      <c r="H46" s="466"/>
      <c r="I46" s="466"/>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1"/>
      <c r="AK46" s="1"/>
    </row>
    <row r="47" spans="1:37" ht="16.5" thickTop="1" thickBot="1" x14ac:dyDescent="0.3">
      <c r="A47" s="465"/>
      <c r="B47" s="465"/>
      <c r="C47" s="465"/>
      <c r="D47" s="465"/>
      <c r="E47" s="465"/>
      <c r="F47" s="466"/>
      <c r="G47" s="466"/>
      <c r="H47" s="466"/>
      <c r="I47" s="466"/>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1"/>
      <c r="AK47" s="1"/>
    </row>
    <row r="48" spans="1:37" ht="16.5" thickTop="1" thickBot="1" x14ac:dyDescent="0.3">
      <c r="A48" s="465"/>
      <c r="B48" s="465"/>
      <c r="C48" s="465"/>
      <c r="D48" s="465"/>
      <c r="E48" s="465"/>
      <c r="F48" s="466"/>
      <c r="G48" s="466"/>
      <c r="H48" s="466"/>
      <c r="I48" s="466"/>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1"/>
      <c r="AK48" s="1"/>
    </row>
    <row r="49" spans="1:37" ht="16.5" thickTop="1" thickBot="1" x14ac:dyDescent="0.3">
      <c r="A49" s="465"/>
      <c r="B49" s="465"/>
      <c r="C49" s="465"/>
      <c r="D49" s="465"/>
      <c r="E49" s="465"/>
      <c r="F49" s="466"/>
      <c r="G49" s="466"/>
      <c r="H49" s="466"/>
      <c r="I49" s="466"/>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1"/>
      <c r="AK49" s="1"/>
    </row>
    <row r="50" spans="1:37" ht="31.5" customHeight="1" thickTop="1" thickBot="1" x14ac:dyDescent="0.3">
      <c r="A50" s="426" t="s">
        <v>37</v>
      </c>
      <c r="B50" s="426"/>
      <c r="C50" s="426"/>
      <c r="D50" s="426"/>
      <c r="E50" s="426"/>
      <c r="F50" s="426" t="s">
        <v>38</v>
      </c>
      <c r="G50" s="426"/>
      <c r="H50" s="426"/>
      <c r="I50" s="426"/>
      <c r="J50" s="426" t="s">
        <v>39</v>
      </c>
      <c r="K50" s="426"/>
      <c r="L50" s="426"/>
      <c r="M50" s="426"/>
      <c r="N50" s="426" t="s">
        <v>40</v>
      </c>
      <c r="O50" s="426"/>
      <c r="P50" s="426"/>
      <c r="Q50" s="426"/>
      <c r="R50" s="426"/>
      <c r="S50" s="426"/>
      <c r="T50" s="426"/>
      <c r="U50" s="426"/>
      <c r="V50" s="426"/>
      <c r="W50" s="426"/>
      <c r="X50" s="426" t="s">
        <v>41</v>
      </c>
      <c r="Y50" s="426"/>
      <c r="Z50" s="426"/>
      <c r="AA50" s="426"/>
      <c r="AB50" s="426"/>
      <c r="AC50" s="426"/>
      <c r="AD50" s="426"/>
      <c r="AE50" s="426"/>
      <c r="AF50" s="426" t="s">
        <v>42</v>
      </c>
      <c r="AG50" s="426"/>
      <c r="AH50" s="426"/>
      <c r="AI50" s="426"/>
      <c r="AJ50" s="1"/>
      <c r="AK50" s="1"/>
    </row>
    <row r="51" spans="1:37" ht="16.5" thickTop="1" thickBot="1" x14ac:dyDescent="0.3">
      <c r="A51" s="465">
        <v>3</v>
      </c>
      <c r="B51" s="465"/>
      <c r="C51" s="465"/>
      <c r="D51" s="465"/>
      <c r="E51" s="465"/>
      <c r="F51" s="466"/>
      <c r="G51" s="466"/>
      <c r="H51" s="466"/>
      <c r="I51" s="466"/>
      <c r="J51" s="465">
        <f>F51*$X$30</f>
        <v>0</v>
      </c>
      <c r="K51" s="465"/>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1"/>
      <c r="AK51" s="1"/>
    </row>
    <row r="52" spans="1:37" ht="16.5" thickTop="1" thickBot="1" x14ac:dyDescent="0.3">
      <c r="A52" s="465"/>
      <c r="B52" s="465"/>
      <c r="C52" s="465"/>
      <c r="D52" s="465"/>
      <c r="E52" s="465"/>
      <c r="F52" s="466"/>
      <c r="G52" s="466"/>
      <c r="H52" s="466"/>
      <c r="I52" s="466"/>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1"/>
      <c r="AK52" s="1"/>
    </row>
    <row r="53" spans="1:37" ht="16.5" thickTop="1" thickBot="1" x14ac:dyDescent="0.3">
      <c r="A53" s="465"/>
      <c r="B53" s="465"/>
      <c r="C53" s="465"/>
      <c r="D53" s="465"/>
      <c r="E53" s="465"/>
      <c r="F53" s="466"/>
      <c r="G53" s="466"/>
      <c r="H53" s="466"/>
      <c r="I53" s="466"/>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1"/>
      <c r="AK53" s="1"/>
    </row>
    <row r="54" spans="1:37" ht="16.5" thickTop="1" thickBot="1" x14ac:dyDescent="0.3">
      <c r="A54" s="465"/>
      <c r="B54" s="465"/>
      <c r="C54" s="465"/>
      <c r="D54" s="465"/>
      <c r="E54" s="465"/>
      <c r="F54" s="466"/>
      <c r="G54" s="466"/>
      <c r="H54" s="466"/>
      <c r="I54" s="466"/>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1"/>
      <c r="AK54" s="1"/>
    </row>
    <row r="55" spans="1:37" ht="16.5" thickTop="1" thickBot="1" x14ac:dyDescent="0.3">
      <c r="A55" s="465"/>
      <c r="B55" s="465"/>
      <c r="C55" s="465"/>
      <c r="D55" s="465"/>
      <c r="E55" s="465"/>
      <c r="F55" s="466"/>
      <c r="G55" s="466"/>
      <c r="H55" s="466"/>
      <c r="I55" s="466"/>
      <c r="J55" s="465"/>
      <c r="K55" s="465"/>
      <c r="L55" s="465"/>
      <c r="M55" s="465"/>
      <c r="N55" s="465"/>
      <c r="O55" s="465"/>
      <c r="P55" s="465"/>
      <c r="Q55" s="465"/>
      <c r="R55" s="465"/>
      <c r="S55" s="465"/>
      <c r="T55" s="465"/>
      <c r="U55" s="465"/>
      <c r="V55" s="465"/>
      <c r="W55" s="465"/>
      <c r="X55" s="465"/>
      <c r="Y55" s="465"/>
      <c r="Z55" s="465"/>
      <c r="AA55" s="465"/>
      <c r="AB55" s="465"/>
      <c r="AC55" s="465"/>
      <c r="AD55" s="465"/>
      <c r="AE55" s="465"/>
      <c r="AF55" s="465"/>
      <c r="AG55" s="465"/>
      <c r="AH55" s="465"/>
      <c r="AI55" s="465"/>
      <c r="AJ55" s="1"/>
      <c r="AK55" s="1"/>
    </row>
    <row r="56" spans="1:37" ht="31.5" customHeight="1" thickTop="1" thickBot="1" x14ac:dyDescent="0.3">
      <c r="A56" s="426" t="s">
        <v>37</v>
      </c>
      <c r="B56" s="426"/>
      <c r="C56" s="426"/>
      <c r="D56" s="426"/>
      <c r="E56" s="426"/>
      <c r="F56" s="426" t="s">
        <v>38</v>
      </c>
      <c r="G56" s="426"/>
      <c r="H56" s="426"/>
      <c r="I56" s="426"/>
      <c r="J56" s="426" t="s">
        <v>39</v>
      </c>
      <c r="K56" s="426"/>
      <c r="L56" s="426"/>
      <c r="M56" s="426"/>
      <c r="N56" s="426" t="s">
        <v>40</v>
      </c>
      <c r="O56" s="426"/>
      <c r="P56" s="426"/>
      <c r="Q56" s="426"/>
      <c r="R56" s="426"/>
      <c r="S56" s="426"/>
      <c r="T56" s="426"/>
      <c r="U56" s="426"/>
      <c r="V56" s="426"/>
      <c r="W56" s="426"/>
      <c r="X56" s="426" t="s">
        <v>41</v>
      </c>
      <c r="Y56" s="426"/>
      <c r="Z56" s="426"/>
      <c r="AA56" s="426"/>
      <c r="AB56" s="426"/>
      <c r="AC56" s="426"/>
      <c r="AD56" s="426"/>
      <c r="AE56" s="426"/>
      <c r="AF56" s="426" t="s">
        <v>42</v>
      </c>
      <c r="AG56" s="426"/>
      <c r="AH56" s="426"/>
      <c r="AI56" s="426"/>
      <c r="AJ56" s="1"/>
      <c r="AK56" s="1"/>
    </row>
    <row r="57" spans="1:37" ht="16.5" thickTop="1" thickBot="1" x14ac:dyDescent="0.3">
      <c r="A57" s="465">
        <v>4</v>
      </c>
      <c r="B57" s="465"/>
      <c r="C57" s="465"/>
      <c r="D57" s="465"/>
      <c r="E57" s="465"/>
      <c r="F57" s="466"/>
      <c r="G57" s="466"/>
      <c r="H57" s="466"/>
      <c r="I57" s="466"/>
      <c r="J57" s="465">
        <f>F57*$X$30</f>
        <v>0</v>
      </c>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1"/>
      <c r="AK57" s="1"/>
    </row>
    <row r="58" spans="1:37" ht="16.5" thickTop="1" thickBot="1" x14ac:dyDescent="0.3">
      <c r="A58" s="465"/>
      <c r="B58" s="465"/>
      <c r="C58" s="465"/>
      <c r="D58" s="465"/>
      <c r="E58" s="465"/>
      <c r="F58" s="466"/>
      <c r="G58" s="466"/>
      <c r="H58" s="466"/>
      <c r="I58" s="466"/>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1"/>
      <c r="AK58" s="1"/>
    </row>
    <row r="59" spans="1:37" ht="16.5" thickTop="1" thickBot="1" x14ac:dyDescent="0.3">
      <c r="A59" s="465"/>
      <c r="B59" s="465"/>
      <c r="C59" s="465"/>
      <c r="D59" s="465"/>
      <c r="E59" s="465"/>
      <c r="F59" s="466"/>
      <c r="G59" s="466"/>
      <c r="H59" s="466"/>
      <c r="I59" s="466"/>
      <c r="J59" s="465"/>
      <c r="K59" s="465"/>
      <c r="L59" s="465"/>
      <c r="M59" s="465"/>
      <c r="N59" s="465"/>
      <c r="O59" s="465"/>
      <c r="P59" s="465"/>
      <c r="Q59" s="465"/>
      <c r="R59" s="465"/>
      <c r="S59" s="465"/>
      <c r="T59" s="465"/>
      <c r="U59" s="465"/>
      <c r="V59" s="465"/>
      <c r="W59" s="465"/>
      <c r="X59" s="465"/>
      <c r="Y59" s="465"/>
      <c r="Z59" s="465"/>
      <c r="AA59" s="465"/>
      <c r="AB59" s="465"/>
      <c r="AC59" s="465"/>
      <c r="AD59" s="465"/>
      <c r="AE59" s="465"/>
      <c r="AF59" s="465"/>
      <c r="AG59" s="465"/>
      <c r="AH59" s="465"/>
      <c r="AI59" s="465"/>
      <c r="AJ59" s="1"/>
      <c r="AK59" s="1"/>
    </row>
    <row r="60" spans="1:37" ht="16.5" thickTop="1" thickBot="1" x14ac:dyDescent="0.3">
      <c r="A60" s="465"/>
      <c r="B60" s="465"/>
      <c r="C60" s="465"/>
      <c r="D60" s="465"/>
      <c r="E60" s="465"/>
      <c r="F60" s="466"/>
      <c r="G60" s="466"/>
      <c r="H60" s="466"/>
      <c r="I60" s="466"/>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1"/>
      <c r="AK60" s="1"/>
    </row>
    <row r="61" spans="1:37" ht="16.5" thickTop="1" thickBot="1" x14ac:dyDescent="0.3">
      <c r="A61" s="465"/>
      <c r="B61" s="465"/>
      <c r="C61" s="465"/>
      <c r="D61" s="465"/>
      <c r="E61" s="465"/>
      <c r="F61" s="466"/>
      <c r="G61" s="466"/>
      <c r="H61" s="466"/>
      <c r="I61" s="466"/>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1"/>
      <c r="AK61" s="1"/>
    </row>
    <row r="62" spans="1:37" ht="31.5" customHeight="1" thickTop="1" thickBot="1" x14ac:dyDescent="0.3">
      <c r="A62" s="426" t="s">
        <v>37</v>
      </c>
      <c r="B62" s="426"/>
      <c r="C62" s="426"/>
      <c r="D62" s="426"/>
      <c r="E62" s="426"/>
      <c r="F62" s="426" t="s">
        <v>38</v>
      </c>
      <c r="G62" s="426"/>
      <c r="H62" s="426"/>
      <c r="I62" s="426"/>
      <c r="J62" s="426" t="s">
        <v>39</v>
      </c>
      <c r="K62" s="426"/>
      <c r="L62" s="426"/>
      <c r="M62" s="426"/>
      <c r="N62" s="426" t="s">
        <v>40</v>
      </c>
      <c r="O62" s="426"/>
      <c r="P62" s="426"/>
      <c r="Q62" s="426"/>
      <c r="R62" s="426"/>
      <c r="S62" s="426"/>
      <c r="T62" s="426"/>
      <c r="U62" s="426"/>
      <c r="V62" s="426"/>
      <c r="W62" s="426"/>
      <c r="X62" s="426" t="s">
        <v>41</v>
      </c>
      <c r="Y62" s="426"/>
      <c r="Z62" s="426"/>
      <c r="AA62" s="426"/>
      <c r="AB62" s="426"/>
      <c r="AC62" s="426"/>
      <c r="AD62" s="426"/>
      <c r="AE62" s="426"/>
      <c r="AF62" s="426" t="s">
        <v>42</v>
      </c>
      <c r="AG62" s="426"/>
      <c r="AH62" s="426"/>
      <c r="AI62" s="426"/>
      <c r="AJ62" s="1"/>
      <c r="AK62" s="1"/>
    </row>
    <row r="63" spans="1:37" ht="16.5" thickTop="1" thickBot="1" x14ac:dyDescent="0.3">
      <c r="A63" s="465">
        <v>5</v>
      </c>
      <c r="B63" s="465"/>
      <c r="C63" s="465"/>
      <c r="D63" s="465"/>
      <c r="E63" s="465"/>
      <c r="F63" s="466"/>
      <c r="G63" s="466"/>
      <c r="H63" s="466"/>
      <c r="I63" s="466"/>
      <c r="J63" s="465">
        <f>F63*$X$30</f>
        <v>0</v>
      </c>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1"/>
      <c r="AK63" s="1"/>
    </row>
    <row r="64" spans="1:37" ht="16.5" thickTop="1" thickBot="1" x14ac:dyDescent="0.3">
      <c r="A64" s="465"/>
      <c r="B64" s="465"/>
      <c r="C64" s="465"/>
      <c r="D64" s="465"/>
      <c r="E64" s="465"/>
      <c r="F64" s="466"/>
      <c r="G64" s="466"/>
      <c r="H64" s="466"/>
      <c r="I64" s="466"/>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1"/>
      <c r="AK64" s="1"/>
    </row>
    <row r="65" spans="1:37" ht="16.5" thickTop="1" thickBot="1" x14ac:dyDescent="0.3">
      <c r="A65" s="465"/>
      <c r="B65" s="465"/>
      <c r="C65" s="465"/>
      <c r="D65" s="465"/>
      <c r="E65" s="465"/>
      <c r="F65" s="466"/>
      <c r="G65" s="466"/>
      <c r="H65" s="466"/>
      <c r="I65" s="466"/>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1"/>
      <c r="AK65" s="1"/>
    </row>
    <row r="66" spans="1:37" ht="16.5" thickTop="1" thickBot="1" x14ac:dyDescent="0.3">
      <c r="A66" s="465"/>
      <c r="B66" s="465"/>
      <c r="C66" s="465"/>
      <c r="D66" s="465"/>
      <c r="E66" s="465"/>
      <c r="F66" s="466"/>
      <c r="G66" s="466"/>
      <c r="H66" s="466"/>
      <c r="I66" s="466"/>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1"/>
      <c r="AK66" s="1"/>
    </row>
    <row r="67" spans="1:37" ht="16.5" thickTop="1" thickBot="1" x14ac:dyDescent="0.3">
      <c r="A67" s="465"/>
      <c r="B67" s="465"/>
      <c r="C67" s="465"/>
      <c r="D67" s="465"/>
      <c r="E67" s="465"/>
      <c r="F67" s="466"/>
      <c r="G67" s="466"/>
      <c r="H67" s="466"/>
      <c r="I67" s="466"/>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1"/>
      <c r="AK67" s="1"/>
    </row>
    <row r="68" spans="1:37" ht="31.5" hidden="1" customHeight="1" thickTop="1" thickBot="1" x14ac:dyDescent="0.3">
      <c r="A68" s="426" t="s">
        <v>37</v>
      </c>
      <c r="B68" s="426"/>
      <c r="C68" s="426"/>
      <c r="D68" s="426"/>
      <c r="E68" s="426"/>
      <c r="F68" s="426" t="s">
        <v>38</v>
      </c>
      <c r="G68" s="426"/>
      <c r="H68" s="426"/>
      <c r="I68" s="426"/>
      <c r="J68" s="426" t="s">
        <v>39</v>
      </c>
      <c r="K68" s="426"/>
      <c r="L68" s="426"/>
      <c r="M68" s="426"/>
      <c r="N68" s="426" t="s">
        <v>40</v>
      </c>
      <c r="O68" s="426"/>
      <c r="P68" s="426"/>
      <c r="Q68" s="426"/>
      <c r="R68" s="426"/>
      <c r="S68" s="426"/>
      <c r="T68" s="426"/>
      <c r="U68" s="426"/>
      <c r="V68" s="426"/>
      <c r="W68" s="426"/>
      <c r="X68" s="426" t="s">
        <v>41</v>
      </c>
      <c r="Y68" s="426"/>
      <c r="Z68" s="426"/>
      <c r="AA68" s="426"/>
      <c r="AB68" s="426"/>
      <c r="AC68" s="426"/>
      <c r="AD68" s="426"/>
      <c r="AE68" s="426"/>
      <c r="AF68" s="426" t="s">
        <v>42</v>
      </c>
      <c r="AG68" s="426"/>
      <c r="AH68" s="426"/>
      <c r="AI68" s="426"/>
      <c r="AJ68" s="1"/>
      <c r="AK68" s="1"/>
    </row>
    <row r="69" spans="1:37" ht="16.5" hidden="1" customHeight="1" thickTop="1" thickBot="1" x14ac:dyDescent="0.3">
      <c r="A69" s="465">
        <v>6</v>
      </c>
      <c r="B69" s="465"/>
      <c r="C69" s="465"/>
      <c r="D69" s="465"/>
      <c r="E69" s="465"/>
      <c r="F69" s="466"/>
      <c r="G69" s="466"/>
      <c r="H69" s="466"/>
      <c r="I69" s="466"/>
      <c r="J69" s="465">
        <f>F69*$X$30</f>
        <v>0</v>
      </c>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1"/>
      <c r="AK69" s="1"/>
    </row>
    <row r="70" spans="1:37" ht="16.5" hidden="1" customHeight="1" thickTop="1" thickBot="1" x14ac:dyDescent="0.3">
      <c r="A70" s="465"/>
      <c r="B70" s="465"/>
      <c r="C70" s="465"/>
      <c r="D70" s="465"/>
      <c r="E70" s="465"/>
      <c r="F70" s="466"/>
      <c r="G70" s="466"/>
      <c r="H70" s="466"/>
      <c r="I70" s="466"/>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1"/>
      <c r="AK70" s="1"/>
    </row>
    <row r="71" spans="1:37" ht="16.5" hidden="1" customHeight="1" thickTop="1" thickBot="1" x14ac:dyDescent="0.3">
      <c r="A71" s="465"/>
      <c r="B71" s="465"/>
      <c r="C71" s="465"/>
      <c r="D71" s="465"/>
      <c r="E71" s="465"/>
      <c r="F71" s="466"/>
      <c r="G71" s="466"/>
      <c r="H71" s="466"/>
      <c r="I71" s="466"/>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1"/>
      <c r="AK71" s="1"/>
    </row>
    <row r="72" spans="1:37" ht="16.5" hidden="1" customHeight="1" thickTop="1" thickBot="1" x14ac:dyDescent="0.3">
      <c r="A72" s="465"/>
      <c r="B72" s="465"/>
      <c r="C72" s="465"/>
      <c r="D72" s="465"/>
      <c r="E72" s="465"/>
      <c r="F72" s="466"/>
      <c r="G72" s="466"/>
      <c r="H72" s="466"/>
      <c r="I72" s="466"/>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
      <c r="AK72" s="1"/>
    </row>
    <row r="73" spans="1:37" ht="16.5" hidden="1" customHeight="1" thickTop="1" thickBot="1" x14ac:dyDescent="0.3">
      <c r="A73" s="465"/>
      <c r="B73" s="465"/>
      <c r="C73" s="465"/>
      <c r="D73" s="465"/>
      <c r="E73" s="465"/>
      <c r="F73" s="466"/>
      <c r="G73" s="466"/>
      <c r="H73" s="466"/>
      <c r="I73" s="466"/>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1"/>
      <c r="AK73" s="1"/>
    </row>
    <row r="74" spans="1:37" ht="31.5" hidden="1" customHeight="1" thickTop="1" thickBot="1" x14ac:dyDescent="0.3">
      <c r="A74" s="426" t="s">
        <v>37</v>
      </c>
      <c r="B74" s="426"/>
      <c r="C74" s="426"/>
      <c r="D74" s="426"/>
      <c r="E74" s="426"/>
      <c r="F74" s="426" t="s">
        <v>38</v>
      </c>
      <c r="G74" s="426"/>
      <c r="H74" s="426"/>
      <c r="I74" s="426"/>
      <c r="J74" s="426" t="s">
        <v>39</v>
      </c>
      <c r="K74" s="426"/>
      <c r="L74" s="426"/>
      <c r="M74" s="426"/>
      <c r="N74" s="426" t="s">
        <v>40</v>
      </c>
      <c r="O74" s="426"/>
      <c r="P74" s="426"/>
      <c r="Q74" s="426"/>
      <c r="R74" s="426"/>
      <c r="S74" s="426"/>
      <c r="T74" s="426"/>
      <c r="U74" s="426"/>
      <c r="V74" s="426"/>
      <c r="W74" s="426"/>
      <c r="X74" s="426" t="s">
        <v>41</v>
      </c>
      <c r="Y74" s="426"/>
      <c r="Z74" s="426"/>
      <c r="AA74" s="426"/>
      <c r="AB74" s="426"/>
      <c r="AC74" s="426"/>
      <c r="AD74" s="426"/>
      <c r="AE74" s="426"/>
      <c r="AF74" s="426" t="s">
        <v>42</v>
      </c>
      <c r="AG74" s="426"/>
      <c r="AH74" s="426"/>
      <c r="AI74" s="426"/>
      <c r="AJ74" s="1"/>
      <c r="AK74" s="1"/>
    </row>
    <row r="75" spans="1:37" ht="16.5" hidden="1" customHeight="1" thickTop="1" thickBot="1" x14ac:dyDescent="0.3">
      <c r="A75" s="465">
        <v>7</v>
      </c>
      <c r="B75" s="465"/>
      <c r="C75" s="465"/>
      <c r="D75" s="465"/>
      <c r="E75" s="465"/>
      <c r="F75" s="466"/>
      <c r="G75" s="466"/>
      <c r="H75" s="466"/>
      <c r="I75" s="466"/>
      <c r="J75" s="465">
        <f>F75*$X$30</f>
        <v>0</v>
      </c>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1"/>
      <c r="AK75" s="1"/>
    </row>
    <row r="76" spans="1:37" ht="16.5" hidden="1" customHeight="1" thickTop="1" thickBot="1" x14ac:dyDescent="0.3">
      <c r="A76" s="465"/>
      <c r="B76" s="465"/>
      <c r="C76" s="465"/>
      <c r="D76" s="465"/>
      <c r="E76" s="465"/>
      <c r="F76" s="466"/>
      <c r="G76" s="466"/>
      <c r="H76" s="466"/>
      <c r="I76" s="466"/>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1"/>
      <c r="AK76" s="1"/>
    </row>
    <row r="77" spans="1:37" ht="16.5" hidden="1" customHeight="1" thickTop="1" thickBot="1" x14ac:dyDescent="0.3">
      <c r="A77" s="465"/>
      <c r="B77" s="465"/>
      <c r="C77" s="465"/>
      <c r="D77" s="465"/>
      <c r="E77" s="465"/>
      <c r="F77" s="466"/>
      <c r="G77" s="466"/>
      <c r="H77" s="466"/>
      <c r="I77" s="466"/>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1"/>
      <c r="AK77" s="1"/>
    </row>
    <row r="78" spans="1:37" ht="16.5" hidden="1" customHeight="1" thickTop="1" thickBot="1" x14ac:dyDescent="0.3">
      <c r="A78" s="465"/>
      <c r="B78" s="465"/>
      <c r="C78" s="465"/>
      <c r="D78" s="465"/>
      <c r="E78" s="465"/>
      <c r="F78" s="466"/>
      <c r="G78" s="466"/>
      <c r="H78" s="466"/>
      <c r="I78" s="466"/>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1"/>
      <c r="AK78" s="1"/>
    </row>
    <row r="79" spans="1:37" ht="16.5" hidden="1" customHeight="1" thickTop="1" thickBot="1" x14ac:dyDescent="0.3">
      <c r="A79" s="465"/>
      <c r="B79" s="465"/>
      <c r="C79" s="465"/>
      <c r="D79" s="465"/>
      <c r="E79" s="465"/>
      <c r="F79" s="466"/>
      <c r="G79" s="466"/>
      <c r="H79" s="466"/>
      <c r="I79" s="466"/>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1"/>
      <c r="AK79" s="1"/>
    </row>
    <row r="80" spans="1:37" ht="31.5" hidden="1" customHeight="1" thickTop="1" thickBot="1" x14ac:dyDescent="0.3">
      <c r="A80" s="426" t="s">
        <v>37</v>
      </c>
      <c r="B80" s="426"/>
      <c r="C80" s="426"/>
      <c r="D80" s="426"/>
      <c r="E80" s="426"/>
      <c r="F80" s="426" t="s">
        <v>38</v>
      </c>
      <c r="G80" s="426"/>
      <c r="H80" s="426"/>
      <c r="I80" s="426"/>
      <c r="J80" s="426" t="s">
        <v>39</v>
      </c>
      <c r="K80" s="426"/>
      <c r="L80" s="426"/>
      <c r="M80" s="426"/>
      <c r="N80" s="426" t="s">
        <v>40</v>
      </c>
      <c r="O80" s="426"/>
      <c r="P80" s="426"/>
      <c r="Q80" s="426"/>
      <c r="R80" s="426"/>
      <c r="S80" s="426"/>
      <c r="T80" s="426"/>
      <c r="U80" s="426"/>
      <c r="V80" s="426"/>
      <c r="W80" s="426"/>
      <c r="X80" s="426" t="s">
        <v>41</v>
      </c>
      <c r="Y80" s="426"/>
      <c r="Z80" s="426"/>
      <c r="AA80" s="426"/>
      <c r="AB80" s="426"/>
      <c r="AC80" s="426"/>
      <c r="AD80" s="426"/>
      <c r="AE80" s="426"/>
      <c r="AF80" s="426" t="s">
        <v>42</v>
      </c>
      <c r="AG80" s="426"/>
      <c r="AH80" s="426"/>
      <c r="AI80" s="426"/>
      <c r="AJ80" s="1"/>
      <c r="AK80" s="1"/>
    </row>
    <row r="81" spans="1:37" ht="16.5" hidden="1" customHeight="1" thickTop="1" thickBot="1" x14ac:dyDescent="0.3">
      <c r="A81" s="465">
        <v>8</v>
      </c>
      <c r="B81" s="465"/>
      <c r="C81" s="465"/>
      <c r="D81" s="465"/>
      <c r="E81" s="465"/>
      <c r="F81" s="466"/>
      <c r="G81" s="466"/>
      <c r="H81" s="466"/>
      <c r="I81" s="466"/>
      <c r="J81" s="465">
        <f>F81*$X$30</f>
        <v>0</v>
      </c>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1"/>
      <c r="AK81" s="1"/>
    </row>
    <row r="82" spans="1:37" ht="16.5" hidden="1" customHeight="1" thickTop="1" thickBot="1" x14ac:dyDescent="0.3">
      <c r="A82" s="465"/>
      <c r="B82" s="465"/>
      <c r="C82" s="465"/>
      <c r="D82" s="465"/>
      <c r="E82" s="465"/>
      <c r="F82" s="466"/>
      <c r="G82" s="466"/>
      <c r="H82" s="466"/>
      <c r="I82" s="466"/>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1"/>
      <c r="AK82" s="1"/>
    </row>
    <row r="83" spans="1:37" ht="16.5" hidden="1" customHeight="1" thickTop="1" thickBot="1" x14ac:dyDescent="0.3">
      <c r="A83" s="465"/>
      <c r="B83" s="465"/>
      <c r="C83" s="465"/>
      <c r="D83" s="465"/>
      <c r="E83" s="465"/>
      <c r="F83" s="466"/>
      <c r="G83" s="466"/>
      <c r="H83" s="466"/>
      <c r="I83" s="466"/>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1"/>
      <c r="AK83" s="1"/>
    </row>
    <row r="84" spans="1:37" ht="16.5" hidden="1" customHeight="1" thickTop="1" thickBot="1" x14ac:dyDescent="0.3">
      <c r="A84" s="465"/>
      <c r="B84" s="465"/>
      <c r="C84" s="465"/>
      <c r="D84" s="465"/>
      <c r="E84" s="465"/>
      <c r="F84" s="466"/>
      <c r="G84" s="466"/>
      <c r="H84" s="466"/>
      <c r="I84" s="466"/>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1"/>
      <c r="AK84" s="1"/>
    </row>
    <row r="85" spans="1:37" ht="16.5" hidden="1" customHeight="1" thickTop="1" thickBot="1" x14ac:dyDescent="0.3">
      <c r="A85" s="465"/>
      <c r="B85" s="465"/>
      <c r="C85" s="465"/>
      <c r="D85" s="465"/>
      <c r="E85" s="465"/>
      <c r="F85" s="466"/>
      <c r="G85" s="466"/>
      <c r="H85" s="466"/>
      <c r="I85" s="466"/>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1"/>
      <c r="AK85" s="1"/>
    </row>
    <row r="86" spans="1:37" ht="31.5" hidden="1" customHeight="1" thickTop="1" thickBot="1" x14ac:dyDescent="0.3">
      <c r="A86" s="426" t="s">
        <v>37</v>
      </c>
      <c r="B86" s="426"/>
      <c r="C86" s="426"/>
      <c r="D86" s="426"/>
      <c r="E86" s="426"/>
      <c r="F86" s="426" t="s">
        <v>38</v>
      </c>
      <c r="G86" s="426"/>
      <c r="H86" s="426"/>
      <c r="I86" s="426"/>
      <c r="J86" s="426" t="s">
        <v>39</v>
      </c>
      <c r="K86" s="426"/>
      <c r="L86" s="426"/>
      <c r="M86" s="426"/>
      <c r="N86" s="426" t="s">
        <v>40</v>
      </c>
      <c r="O86" s="426"/>
      <c r="P86" s="426"/>
      <c r="Q86" s="426"/>
      <c r="R86" s="426"/>
      <c r="S86" s="426"/>
      <c r="T86" s="426"/>
      <c r="U86" s="426"/>
      <c r="V86" s="426"/>
      <c r="W86" s="426"/>
      <c r="X86" s="426" t="s">
        <v>41</v>
      </c>
      <c r="Y86" s="426"/>
      <c r="Z86" s="426"/>
      <c r="AA86" s="426"/>
      <c r="AB86" s="426"/>
      <c r="AC86" s="426"/>
      <c r="AD86" s="426"/>
      <c r="AE86" s="426"/>
      <c r="AF86" s="426" t="s">
        <v>42</v>
      </c>
      <c r="AG86" s="426"/>
      <c r="AH86" s="426"/>
      <c r="AI86" s="426"/>
      <c r="AJ86" s="1"/>
      <c r="AK86" s="1"/>
    </row>
    <row r="87" spans="1:37" ht="16.5" hidden="1" customHeight="1" thickTop="1" thickBot="1" x14ac:dyDescent="0.3">
      <c r="A87" s="465">
        <v>9</v>
      </c>
      <c r="B87" s="465"/>
      <c r="C87" s="465"/>
      <c r="D87" s="465"/>
      <c r="E87" s="465"/>
      <c r="F87" s="466"/>
      <c r="G87" s="466"/>
      <c r="H87" s="466"/>
      <c r="I87" s="466"/>
      <c r="J87" s="465">
        <f>F87*$X$30</f>
        <v>0</v>
      </c>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1"/>
      <c r="AK87" s="1"/>
    </row>
    <row r="88" spans="1:37" ht="16.5" hidden="1" customHeight="1" thickTop="1" thickBot="1" x14ac:dyDescent="0.3">
      <c r="A88" s="465"/>
      <c r="B88" s="465"/>
      <c r="C88" s="465"/>
      <c r="D88" s="465"/>
      <c r="E88" s="465"/>
      <c r="F88" s="466"/>
      <c r="G88" s="466"/>
      <c r="H88" s="466"/>
      <c r="I88" s="466"/>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1"/>
      <c r="AK88" s="1"/>
    </row>
    <row r="89" spans="1:37" ht="16.5" hidden="1" customHeight="1" thickTop="1" thickBot="1" x14ac:dyDescent="0.3">
      <c r="A89" s="465"/>
      <c r="B89" s="465"/>
      <c r="C89" s="465"/>
      <c r="D89" s="465"/>
      <c r="E89" s="465"/>
      <c r="F89" s="466"/>
      <c r="G89" s="466"/>
      <c r="H89" s="466"/>
      <c r="I89" s="466"/>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1"/>
      <c r="AK89" s="1"/>
    </row>
    <row r="90" spans="1:37" ht="16.5" hidden="1" customHeight="1" thickTop="1" thickBot="1" x14ac:dyDescent="0.3">
      <c r="A90" s="465"/>
      <c r="B90" s="465"/>
      <c r="C90" s="465"/>
      <c r="D90" s="465"/>
      <c r="E90" s="465"/>
      <c r="F90" s="466"/>
      <c r="G90" s="466"/>
      <c r="H90" s="466"/>
      <c r="I90" s="466"/>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1"/>
      <c r="AK90" s="1"/>
    </row>
    <row r="91" spans="1:37" ht="16.5" hidden="1" customHeight="1" thickTop="1" thickBot="1" x14ac:dyDescent="0.3">
      <c r="A91" s="465"/>
      <c r="B91" s="465"/>
      <c r="C91" s="465"/>
      <c r="D91" s="465"/>
      <c r="E91" s="465"/>
      <c r="F91" s="466"/>
      <c r="G91" s="466"/>
      <c r="H91" s="466"/>
      <c r="I91" s="466"/>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1"/>
      <c r="AK91" s="1"/>
    </row>
    <row r="92" spans="1:37" ht="31.5" hidden="1" customHeight="1" thickTop="1" thickBot="1" x14ac:dyDescent="0.3">
      <c r="A92" s="426" t="s">
        <v>37</v>
      </c>
      <c r="B92" s="426"/>
      <c r="C92" s="426"/>
      <c r="D92" s="426"/>
      <c r="E92" s="426"/>
      <c r="F92" s="426" t="s">
        <v>38</v>
      </c>
      <c r="G92" s="426"/>
      <c r="H92" s="426"/>
      <c r="I92" s="426"/>
      <c r="J92" s="426" t="s">
        <v>39</v>
      </c>
      <c r="K92" s="426"/>
      <c r="L92" s="426"/>
      <c r="M92" s="426"/>
      <c r="N92" s="426" t="s">
        <v>40</v>
      </c>
      <c r="O92" s="426"/>
      <c r="P92" s="426"/>
      <c r="Q92" s="426"/>
      <c r="R92" s="426"/>
      <c r="S92" s="426"/>
      <c r="T92" s="426"/>
      <c r="U92" s="426"/>
      <c r="V92" s="426"/>
      <c r="W92" s="426"/>
      <c r="X92" s="426" t="s">
        <v>41</v>
      </c>
      <c r="Y92" s="426"/>
      <c r="Z92" s="426"/>
      <c r="AA92" s="426"/>
      <c r="AB92" s="426"/>
      <c r="AC92" s="426"/>
      <c r="AD92" s="426"/>
      <c r="AE92" s="426"/>
      <c r="AF92" s="426" t="s">
        <v>42</v>
      </c>
      <c r="AG92" s="426"/>
      <c r="AH92" s="426"/>
      <c r="AI92" s="426"/>
      <c r="AJ92" s="1"/>
      <c r="AK92" s="1"/>
    </row>
    <row r="93" spans="1:37" ht="16.5" hidden="1" customHeight="1" thickTop="1" thickBot="1" x14ac:dyDescent="0.3">
      <c r="A93" s="465">
        <v>10</v>
      </c>
      <c r="B93" s="465"/>
      <c r="C93" s="465"/>
      <c r="D93" s="465"/>
      <c r="E93" s="465"/>
      <c r="F93" s="466"/>
      <c r="G93" s="466"/>
      <c r="H93" s="466"/>
      <c r="I93" s="466"/>
      <c r="J93" s="465">
        <f>F93*$X$30</f>
        <v>0</v>
      </c>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1"/>
      <c r="AK93" s="1"/>
    </row>
    <row r="94" spans="1:37" ht="16.5" hidden="1" customHeight="1" thickTop="1" thickBot="1" x14ac:dyDescent="0.3">
      <c r="A94" s="465"/>
      <c r="B94" s="465"/>
      <c r="C94" s="465"/>
      <c r="D94" s="465"/>
      <c r="E94" s="465"/>
      <c r="F94" s="466"/>
      <c r="G94" s="466"/>
      <c r="H94" s="466"/>
      <c r="I94" s="466"/>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1"/>
      <c r="AK94" s="1"/>
    </row>
    <row r="95" spans="1:37" ht="16.5" hidden="1" customHeight="1" thickTop="1" thickBot="1" x14ac:dyDescent="0.3">
      <c r="A95" s="465"/>
      <c r="B95" s="465"/>
      <c r="C95" s="465"/>
      <c r="D95" s="465"/>
      <c r="E95" s="465"/>
      <c r="F95" s="466"/>
      <c r="G95" s="466"/>
      <c r="H95" s="466"/>
      <c r="I95" s="466"/>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1"/>
      <c r="AK95" s="1"/>
    </row>
    <row r="96" spans="1:37" ht="16.5" hidden="1" customHeight="1" thickTop="1" thickBot="1" x14ac:dyDescent="0.3">
      <c r="A96" s="465"/>
      <c r="B96" s="465"/>
      <c r="C96" s="465"/>
      <c r="D96" s="465"/>
      <c r="E96" s="465"/>
      <c r="F96" s="466"/>
      <c r="G96" s="466"/>
      <c r="H96" s="466"/>
      <c r="I96" s="466"/>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1"/>
      <c r="AK96" s="1"/>
    </row>
    <row r="97" spans="1:37" ht="16.5" hidden="1" customHeight="1" thickTop="1" thickBot="1" x14ac:dyDescent="0.3">
      <c r="A97" s="465"/>
      <c r="B97" s="465"/>
      <c r="C97" s="465"/>
      <c r="D97" s="465"/>
      <c r="E97" s="465"/>
      <c r="F97" s="466"/>
      <c r="G97" s="466"/>
      <c r="H97" s="466"/>
      <c r="I97" s="466"/>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1"/>
      <c r="AK97" s="1"/>
    </row>
    <row r="98" spans="1:37" ht="31.5" hidden="1" customHeight="1" thickTop="1" thickBot="1" x14ac:dyDescent="0.3">
      <c r="A98" s="426" t="s">
        <v>37</v>
      </c>
      <c r="B98" s="426"/>
      <c r="C98" s="426"/>
      <c r="D98" s="426"/>
      <c r="E98" s="426"/>
      <c r="F98" s="426" t="s">
        <v>38</v>
      </c>
      <c r="G98" s="426"/>
      <c r="H98" s="426"/>
      <c r="I98" s="426"/>
      <c r="J98" s="426" t="s">
        <v>39</v>
      </c>
      <c r="K98" s="426"/>
      <c r="L98" s="426"/>
      <c r="M98" s="426"/>
      <c r="N98" s="426" t="s">
        <v>40</v>
      </c>
      <c r="O98" s="426"/>
      <c r="P98" s="426"/>
      <c r="Q98" s="426"/>
      <c r="R98" s="426"/>
      <c r="S98" s="426"/>
      <c r="T98" s="426"/>
      <c r="U98" s="426"/>
      <c r="V98" s="426"/>
      <c r="W98" s="426"/>
      <c r="X98" s="426" t="s">
        <v>41</v>
      </c>
      <c r="Y98" s="426"/>
      <c r="Z98" s="426"/>
      <c r="AA98" s="426"/>
      <c r="AB98" s="426"/>
      <c r="AC98" s="426"/>
      <c r="AD98" s="426"/>
      <c r="AE98" s="426"/>
      <c r="AF98" s="426" t="s">
        <v>42</v>
      </c>
      <c r="AG98" s="426"/>
      <c r="AH98" s="426"/>
      <c r="AI98" s="426"/>
      <c r="AJ98" s="1"/>
      <c r="AK98" s="1"/>
    </row>
    <row r="99" spans="1:37" ht="16.5" hidden="1" customHeight="1" thickTop="1" thickBot="1" x14ac:dyDescent="0.3">
      <c r="A99" s="465">
        <v>11</v>
      </c>
      <c r="B99" s="465"/>
      <c r="C99" s="465"/>
      <c r="D99" s="465"/>
      <c r="E99" s="465"/>
      <c r="F99" s="466"/>
      <c r="G99" s="466"/>
      <c r="H99" s="466"/>
      <c r="I99" s="466"/>
      <c r="J99" s="465">
        <f>F99*$X$30</f>
        <v>0</v>
      </c>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1"/>
      <c r="AK99" s="1"/>
    </row>
    <row r="100" spans="1:37" ht="16.5" hidden="1" customHeight="1" thickTop="1" thickBot="1" x14ac:dyDescent="0.3">
      <c r="A100" s="465"/>
      <c r="B100" s="465"/>
      <c r="C100" s="465"/>
      <c r="D100" s="465"/>
      <c r="E100" s="465"/>
      <c r="F100" s="466"/>
      <c r="G100" s="466"/>
      <c r="H100" s="466"/>
      <c r="I100" s="466"/>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1"/>
      <c r="AK100" s="1"/>
    </row>
    <row r="101" spans="1:37" ht="16.5" hidden="1" customHeight="1" thickTop="1" thickBot="1" x14ac:dyDescent="0.3">
      <c r="A101" s="465"/>
      <c r="B101" s="465"/>
      <c r="C101" s="465"/>
      <c r="D101" s="465"/>
      <c r="E101" s="465"/>
      <c r="F101" s="466"/>
      <c r="G101" s="466"/>
      <c r="H101" s="466"/>
      <c r="I101" s="466"/>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1"/>
      <c r="AK101" s="1"/>
    </row>
    <row r="102" spans="1:37" ht="16.5" hidden="1" customHeight="1" thickTop="1" thickBot="1" x14ac:dyDescent="0.3">
      <c r="A102" s="465"/>
      <c r="B102" s="465"/>
      <c r="C102" s="465"/>
      <c r="D102" s="465"/>
      <c r="E102" s="465"/>
      <c r="F102" s="466"/>
      <c r="G102" s="466"/>
      <c r="H102" s="466"/>
      <c r="I102" s="466"/>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1"/>
      <c r="AK102" s="1"/>
    </row>
    <row r="103" spans="1:37" ht="16.5" hidden="1" customHeight="1" thickTop="1" thickBot="1" x14ac:dyDescent="0.3">
      <c r="A103" s="465"/>
      <c r="B103" s="465"/>
      <c r="C103" s="465"/>
      <c r="D103" s="465"/>
      <c r="E103" s="465"/>
      <c r="F103" s="466"/>
      <c r="G103" s="466"/>
      <c r="H103" s="466"/>
      <c r="I103" s="466"/>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1"/>
      <c r="AK103" s="1"/>
    </row>
    <row r="104" spans="1:37" ht="31.5" hidden="1" customHeight="1" thickTop="1" thickBot="1" x14ac:dyDescent="0.3">
      <c r="A104" s="426" t="s">
        <v>37</v>
      </c>
      <c r="B104" s="426"/>
      <c r="C104" s="426"/>
      <c r="D104" s="426"/>
      <c r="E104" s="426"/>
      <c r="F104" s="426" t="s">
        <v>38</v>
      </c>
      <c r="G104" s="426"/>
      <c r="H104" s="426"/>
      <c r="I104" s="426"/>
      <c r="J104" s="426" t="s">
        <v>39</v>
      </c>
      <c r="K104" s="426"/>
      <c r="L104" s="426"/>
      <c r="M104" s="426"/>
      <c r="N104" s="426" t="s">
        <v>40</v>
      </c>
      <c r="O104" s="426"/>
      <c r="P104" s="426"/>
      <c r="Q104" s="426"/>
      <c r="R104" s="426"/>
      <c r="S104" s="426"/>
      <c r="T104" s="426"/>
      <c r="U104" s="426"/>
      <c r="V104" s="426"/>
      <c r="W104" s="426"/>
      <c r="X104" s="426" t="s">
        <v>41</v>
      </c>
      <c r="Y104" s="426"/>
      <c r="Z104" s="426"/>
      <c r="AA104" s="426"/>
      <c r="AB104" s="426"/>
      <c r="AC104" s="426"/>
      <c r="AD104" s="426"/>
      <c r="AE104" s="426"/>
      <c r="AF104" s="426" t="s">
        <v>42</v>
      </c>
      <c r="AG104" s="426"/>
      <c r="AH104" s="426"/>
      <c r="AI104" s="426"/>
      <c r="AJ104" s="1"/>
      <c r="AK104" s="1"/>
    </row>
    <row r="105" spans="1:37" ht="16.5" hidden="1" customHeight="1" thickTop="1" thickBot="1" x14ac:dyDescent="0.3">
      <c r="A105" s="465">
        <v>12</v>
      </c>
      <c r="B105" s="465"/>
      <c r="C105" s="465"/>
      <c r="D105" s="465"/>
      <c r="E105" s="465"/>
      <c r="F105" s="466"/>
      <c r="G105" s="466"/>
      <c r="H105" s="466"/>
      <c r="I105" s="466"/>
      <c r="J105" s="465">
        <f>F105*$X$30</f>
        <v>0</v>
      </c>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1"/>
      <c r="AK105" s="1"/>
    </row>
    <row r="106" spans="1:37" ht="16.5" hidden="1" customHeight="1" thickTop="1" thickBot="1" x14ac:dyDescent="0.3">
      <c r="A106" s="465"/>
      <c r="B106" s="465"/>
      <c r="C106" s="465"/>
      <c r="D106" s="465"/>
      <c r="E106" s="465"/>
      <c r="F106" s="466"/>
      <c r="G106" s="466"/>
      <c r="H106" s="466"/>
      <c r="I106" s="466"/>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1"/>
      <c r="AK106" s="1"/>
    </row>
    <row r="107" spans="1:37" ht="16.5" hidden="1" customHeight="1" thickTop="1" thickBot="1" x14ac:dyDescent="0.3">
      <c r="A107" s="465"/>
      <c r="B107" s="465"/>
      <c r="C107" s="465"/>
      <c r="D107" s="465"/>
      <c r="E107" s="465"/>
      <c r="F107" s="466"/>
      <c r="G107" s="466"/>
      <c r="H107" s="466"/>
      <c r="I107" s="466"/>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465"/>
      <c r="AG107" s="465"/>
      <c r="AH107" s="465"/>
      <c r="AI107" s="465"/>
      <c r="AJ107" s="1"/>
      <c r="AK107" s="1"/>
    </row>
    <row r="108" spans="1:37" ht="16.5" hidden="1" customHeight="1" thickTop="1" thickBot="1" x14ac:dyDescent="0.3">
      <c r="A108" s="465"/>
      <c r="B108" s="465"/>
      <c r="C108" s="465"/>
      <c r="D108" s="465"/>
      <c r="E108" s="465"/>
      <c r="F108" s="466"/>
      <c r="G108" s="466"/>
      <c r="H108" s="466"/>
      <c r="I108" s="466"/>
      <c r="J108" s="465"/>
      <c r="K108" s="465"/>
      <c r="L108" s="465"/>
      <c r="M108" s="465"/>
      <c r="N108" s="465"/>
      <c r="O108" s="465"/>
      <c r="P108" s="465"/>
      <c r="Q108" s="465"/>
      <c r="R108" s="465"/>
      <c r="S108" s="465"/>
      <c r="T108" s="465"/>
      <c r="U108" s="465"/>
      <c r="V108" s="465"/>
      <c r="W108" s="465"/>
      <c r="X108" s="465"/>
      <c r="Y108" s="465"/>
      <c r="Z108" s="465"/>
      <c r="AA108" s="465"/>
      <c r="AB108" s="465"/>
      <c r="AC108" s="465"/>
      <c r="AD108" s="465"/>
      <c r="AE108" s="465"/>
      <c r="AF108" s="465"/>
      <c r="AG108" s="465"/>
      <c r="AH108" s="465"/>
      <c r="AI108" s="465"/>
      <c r="AJ108" s="1"/>
      <c r="AK108" s="1"/>
    </row>
    <row r="109" spans="1:37" ht="16.5" hidden="1" customHeight="1" thickTop="1" thickBot="1" x14ac:dyDescent="0.3">
      <c r="A109" s="465"/>
      <c r="B109" s="465"/>
      <c r="C109" s="465"/>
      <c r="D109" s="465"/>
      <c r="E109" s="465"/>
      <c r="F109" s="466"/>
      <c r="G109" s="466"/>
      <c r="H109" s="466"/>
      <c r="I109" s="466"/>
      <c r="J109" s="465"/>
      <c r="K109" s="465"/>
      <c r="L109" s="465"/>
      <c r="M109" s="465"/>
      <c r="N109" s="465"/>
      <c r="O109" s="465"/>
      <c r="P109" s="465"/>
      <c r="Q109" s="465"/>
      <c r="R109" s="465"/>
      <c r="S109" s="465"/>
      <c r="T109" s="465"/>
      <c r="U109" s="465"/>
      <c r="V109" s="465"/>
      <c r="W109" s="465"/>
      <c r="X109" s="465"/>
      <c r="Y109" s="465"/>
      <c r="Z109" s="465"/>
      <c r="AA109" s="465"/>
      <c r="AB109" s="465"/>
      <c r="AC109" s="465"/>
      <c r="AD109" s="465"/>
      <c r="AE109" s="465"/>
      <c r="AF109" s="465"/>
      <c r="AG109" s="465"/>
      <c r="AH109" s="465"/>
      <c r="AI109" s="465"/>
      <c r="AJ109" s="1"/>
      <c r="AK109" s="1"/>
    </row>
    <row r="110" spans="1:37" s="10" customFormat="1" ht="19.5" customHeight="1" thickTop="1" thickBot="1" x14ac:dyDescent="0.3">
      <c r="A110" s="426" t="s">
        <v>43</v>
      </c>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row>
    <row r="111" spans="1:37" s="10" customFormat="1" ht="15.75" customHeight="1" thickTop="1" x14ac:dyDescent="0.25">
      <c r="A111" s="11"/>
      <c r="B111" s="12"/>
      <c r="C111" s="12"/>
      <c r="D111" s="12"/>
      <c r="E111" s="12"/>
      <c r="F111" s="12"/>
      <c r="G111" s="12"/>
      <c r="H111" s="12"/>
      <c r="I111" s="12"/>
      <c r="J111" s="12"/>
      <c r="K111" s="12"/>
      <c r="L111" s="12"/>
      <c r="M111" s="12"/>
      <c r="N111" s="467" t="s">
        <v>44</v>
      </c>
      <c r="O111" s="467"/>
      <c r="P111" s="467"/>
      <c r="Q111" s="467"/>
      <c r="R111" s="467"/>
      <c r="S111" s="467"/>
      <c r="T111" s="467"/>
      <c r="U111" s="467"/>
      <c r="V111" s="467"/>
      <c r="W111" s="467"/>
      <c r="X111" s="467"/>
      <c r="Y111" s="468" t="s">
        <v>45</v>
      </c>
      <c r="Z111" s="468"/>
      <c r="AA111" s="468"/>
      <c r="AB111" s="468"/>
      <c r="AC111" s="468"/>
      <c r="AD111" s="468"/>
      <c r="AE111" s="468"/>
      <c r="AF111" s="469"/>
      <c r="AG111" s="13"/>
      <c r="AH111" s="14" t="s">
        <v>46</v>
      </c>
      <c r="AI111" s="15" t="s">
        <v>47</v>
      </c>
    </row>
    <row r="112" spans="1:37" s="10" customFormat="1" ht="15" customHeight="1" x14ac:dyDescent="0.25">
      <c r="A112" s="471" t="s">
        <v>48</v>
      </c>
      <c r="B112" s="472"/>
      <c r="C112" s="472"/>
      <c r="D112" s="472"/>
      <c r="E112" s="472"/>
      <c r="F112" s="472"/>
      <c r="G112" s="12" t="s">
        <v>49</v>
      </c>
      <c r="H112" s="16"/>
      <c r="I112" s="12"/>
      <c r="J112" s="12" t="s">
        <v>47</v>
      </c>
      <c r="K112" s="16" t="s">
        <v>50</v>
      </c>
      <c r="L112" s="12"/>
      <c r="M112" s="12"/>
      <c r="N112" s="473"/>
      <c r="O112" s="473"/>
      <c r="P112" s="473"/>
      <c r="Q112" s="473"/>
      <c r="R112" s="473"/>
      <c r="S112" s="473"/>
      <c r="T112" s="473"/>
      <c r="U112" s="473"/>
      <c r="V112" s="473"/>
      <c r="W112" s="473"/>
      <c r="X112" s="473"/>
      <c r="Y112" s="477" t="s">
        <v>51</v>
      </c>
      <c r="Z112" s="472"/>
      <c r="AA112" s="472"/>
      <c r="AB112" s="472"/>
      <c r="AC112" s="472"/>
      <c r="AD112" s="472"/>
      <c r="AE112" s="472"/>
      <c r="AF112" s="478"/>
      <c r="AG112" s="13"/>
      <c r="AH112" s="16"/>
      <c r="AI112" s="17"/>
    </row>
    <row r="113" spans="1:35" s="10" customFormat="1" x14ac:dyDescent="0.25">
      <c r="A113" s="471"/>
      <c r="B113" s="472"/>
      <c r="C113" s="472"/>
      <c r="D113" s="472"/>
      <c r="E113" s="472"/>
      <c r="F113" s="472"/>
      <c r="G113" s="472"/>
      <c r="H113" s="472"/>
      <c r="I113" s="472"/>
      <c r="J113" s="472"/>
      <c r="K113" s="472"/>
      <c r="L113" s="472"/>
      <c r="M113" s="12"/>
      <c r="N113" s="473"/>
      <c r="O113" s="473"/>
      <c r="P113" s="473"/>
      <c r="Q113" s="473"/>
      <c r="R113" s="473"/>
      <c r="S113" s="473"/>
      <c r="T113" s="473"/>
      <c r="U113" s="473"/>
      <c r="V113" s="473"/>
      <c r="W113" s="473"/>
      <c r="X113" s="473"/>
      <c r="Y113" s="12"/>
      <c r="Z113" s="12"/>
      <c r="AA113" s="12"/>
      <c r="AB113" s="12"/>
      <c r="AC113" s="12"/>
      <c r="AD113" s="12"/>
      <c r="AE113" s="12"/>
      <c r="AF113" s="12"/>
      <c r="AG113" s="12"/>
      <c r="AH113" s="12"/>
      <c r="AI113" s="18"/>
    </row>
    <row r="114" spans="1:35" s="10" customFormat="1" ht="15" customHeight="1" x14ac:dyDescent="0.25">
      <c r="A114" s="471"/>
      <c r="B114" s="472"/>
      <c r="C114" s="472"/>
      <c r="D114" s="472"/>
      <c r="E114" s="472"/>
      <c r="F114" s="472"/>
      <c r="G114" s="472"/>
      <c r="H114" s="472"/>
      <c r="I114" s="472"/>
      <c r="J114" s="472"/>
      <c r="K114" s="472"/>
      <c r="L114" s="472"/>
      <c r="M114" s="12"/>
      <c r="N114" s="472" t="s">
        <v>52</v>
      </c>
      <c r="O114" s="472"/>
      <c r="P114" s="472"/>
      <c r="Q114" s="472"/>
      <c r="R114" s="472"/>
      <c r="S114" s="472"/>
      <c r="T114" s="472"/>
      <c r="U114" s="472"/>
      <c r="V114" s="472"/>
      <c r="W114" s="472"/>
      <c r="X114" s="472"/>
      <c r="Y114" s="472" t="s">
        <v>45</v>
      </c>
      <c r="Z114" s="472"/>
      <c r="AA114" s="472"/>
      <c r="AB114" s="472"/>
      <c r="AC114" s="472"/>
      <c r="AD114" s="472"/>
      <c r="AE114" s="472"/>
      <c r="AF114" s="472"/>
      <c r="AG114" s="12"/>
      <c r="AH114" s="19" t="s">
        <v>46</v>
      </c>
      <c r="AI114" s="20" t="s">
        <v>47</v>
      </c>
    </row>
    <row r="115" spans="1:35" s="10" customFormat="1" ht="15" customHeight="1" x14ac:dyDescent="0.25">
      <c r="A115" s="471" t="s">
        <v>53</v>
      </c>
      <c r="B115" s="472"/>
      <c r="C115" s="472"/>
      <c r="D115" s="472"/>
      <c r="E115" s="472"/>
      <c r="F115" s="472"/>
      <c r="G115" s="12" t="s">
        <v>49</v>
      </c>
      <c r="H115" s="16"/>
      <c r="I115" s="12"/>
      <c r="J115" s="12" t="s">
        <v>47</v>
      </c>
      <c r="K115" s="16" t="s">
        <v>50</v>
      </c>
      <c r="L115" s="12"/>
      <c r="M115" s="12"/>
      <c r="N115" s="473"/>
      <c r="O115" s="473"/>
      <c r="P115" s="473"/>
      <c r="Q115" s="473"/>
      <c r="R115" s="473"/>
      <c r="S115" s="473"/>
      <c r="T115" s="473"/>
      <c r="U115" s="473"/>
      <c r="V115" s="473"/>
      <c r="W115" s="473"/>
      <c r="X115" s="473"/>
      <c r="Y115" s="474" t="s">
        <v>51</v>
      </c>
      <c r="Z115" s="475"/>
      <c r="AA115" s="475"/>
      <c r="AB115" s="475"/>
      <c r="AC115" s="475"/>
      <c r="AD115" s="475"/>
      <c r="AE115" s="475"/>
      <c r="AF115" s="476"/>
      <c r="AG115" s="21"/>
      <c r="AH115" s="22"/>
      <c r="AI115" s="23"/>
    </row>
    <row r="116" spans="1:35" s="10" customFormat="1" x14ac:dyDescent="0.25">
      <c r="A116" s="471"/>
      <c r="B116" s="472"/>
      <c r="C116" s="472"/>
      <c r="D116" s="472"/>
      <c r="E116" s="472"/>
      <c r="F116" s="472"/>
      <c r="G116" s="472"/>
      <c r="H116" s="472"/>
      <c r="I116" s="472"/>
      <c r="J116" s="472"/>
      <c r="K116" s="472"/>
      <c r="L116" s="472"/>
      <c r="M116" s="12"/>
      <c r="N116" s="473"/>
      <c r="O116" s="473"/>
      <c r="P116" s="473"/>
      <c r="Q116" s="473"/>
      <c r="R116" s="473"/>
      <c r="S116" s="473"/>
      <c r="T116" s="473"/>
      <c r="U116" s="473"/>
      <c r="V116" s="473"/>
      <c r="W116" s="473"/>
      <c r="X116" s="47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79" t="s">
        <v>54</v>
      </c>
      <c r="B118" s="480"/>
      <c r="C118" s="480"/>
      <c r="D118" s="480"/>
      <c r="E118" s="480"/>
      <c r="F118" s="480"/>
      <c r="G118" s="480"/>
      <c r="H118" s="480"/>
      <c r="I118" s="480"/>
      <c r="J118" s="480"/>
      <c r="K118" s="480"/>
      <c r="L118" s="480"/>
      <c r="M118" s="480"/>
      <c r="N118" s="480"/>
      <c r="O118" s="480"/>
      <c r="P118" s="480"/>
      <c r="Q118" s="480"/>
      <c r="R118" s="480"/>
      <c r="S118" s="480"/>
      <c r="T118" s="480"/>
      <c r="U118" s="480"/>
      <c r="V118" s="480"/>
      <c r="W118" s="480"/>
      <c r="X118" s="480"/>
      <c r="Y118" s="480"/>
      <c r="Z118" s="480"/>
      <c r="AA118" s="480"/>
      <c r="AB118" s="480"/>
      <c r="AC118" s="480"/>
      <c r="AD118" s="480"/>
      <c r="AE118" s="480"/>
      <c r="AF118" s="480"/>
      <c r="AG118" s="480"/>
      <c r="AH118" s="480"/>
      <c r="AI118" s="48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71" t="s">
        <v>55</v>
      </c>
      <c r="B120" s="472"/>
      <c r="C120" s="472"/>
      <c r="D120" s="472"/>
      <c r="E120" s="472"/>
      <c r="F120" s="472"/>
      <c r="G120" s="472" t="s">
        <v>56</v>
      </c>
      <c r="H120" s="472"/>
      <c r="I120" s="16"/>
      <c r="J120" s="12"/>
      <c r="K120" s="472" t="s">
        <v>57</v>
      </c>
      <c r="L120" s="478"/>
      <c r="M120" s="16"/>
      <c r="N120" s="12"/>
      <c r="O120" s="472" t="s">
        <v>58</v>
      </c>
      <c r="P120" s="478"/>
      <c r="Q120" s="16" t="s">
        <v>50</v>
      </c>
      <c r="R120" s="12"/>
      <c r="S120" s="472" t="s">
        <v>59</v>
      </c>
      <c r="T120" s="478"/>
      <c r="U120" s="16"/>
      <c r="V120" s="477" t="s">
        <v>60</v>
      </c>
      <c r="W120" s="472"/>
      <c r="X120" s="472"/>
      <c r="Y120" s="472"/>
      <c r="Z120" s="472"/>
      <c r="AA120" s="472"/>
      <c r="AB120" s="472"/>
      <c r="AC120" s="472"/>
      <c r="AD120" s="472"/>
      <c r="AE120" s="472"/>
      <c r="AF120" s="472"/>
      <c r="AG120" s="472"/>
      <c r="AH120" s="47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70" t="s">
        <v>63</v>
      </c>
      <c r="C129" s="470"/>
      <c r="D129" s="470"/>
      <c r="E129" s="470"/>
      <c r="F129" s="470"/>
      <c r="G129" s="470"/>
      <c r="H129" s="470"/>
      <c r="I129" s="47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70"/>
      <c r="C154" s="470"/>
      <c r="D154" s="470"/>
      <c r="E154" s="470"/>
      <c r="F154" s="470"/>
      <c r="G154" s="470"/>
      <c r="H154" s="470"/>
      <c r="I154" s="470"/>
      <c r="J154" s="470"/>
      <c r="K154" s="470"/>
      <c r="L154" s="470"/>
      <c r="M154" s="470"/>
      <c r="N154" s="470"/>
      <c r="AA154" s="35"/>
      <c r="AB154" s="36"/>
      <c r="AH154" s="35"/>
      <c r="AI154" s="35"/>
      <c r="AJ154" s="39"/>
      <c r="AK154" s="39"/>
      <c r="AL154" s="39"/>
      <c r="AM154" s="39"/>
    </row>
    <row r="155" spans="1:39" s="38" customFormat="1" x14ac:dyDescent="0.25">
      <c r="A155" s="35"/>
      <c r="B155" s="470" t="s">
        <v>110</v>
      </c>
      <c r="C155" s="470"/>
      <c r="D155" s="470"/>
      <c r="E155" s="470"/>
      <c r="F155" s="470"/>
      <c r="G155" s="470"/>
      <c r="H155" s="470"/>
      <c r="I155" s="470"/>
      <c r="J155" s="470"/>
      <c r="K155" s="470"/>
      <c r="L155" s="470"/>
      <c r="M155" s="470"/>
      <c r="N155" s="47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4F03-59EE-4E26-8E1E-180E3B7C029E}">
  <dimension ref="A1:B15"/>
  <sheetViews>
    <sheetView topLeftCell="A13" workbookViewId="0">
      <selection activeCell="A11" sqref="A11:B14"/>
    </sheetView>
  </sheetViews>
  <sheetFormatPr defaultColWidth="42.7109375" defaultRowHeight="80.45" customHeight="1" x14ac:dyDescent="0.25"/>
  <sheetData>
    <row r="1" spans="1:2" ht="80.45" customHeight="1" x14ac:dyDescent="0.25">
      <c r="A1" s="339" t="s">
        <v>548</v>
      </c>
      <c r="B1" s="339" t="s">
        <v>549</v>
      </c>
    </row>
    <row r="2" spans="1:2" ht="80.45" customHeight="1" x14ac:dyDescent="0.25">
      <c r="A2" s="339" t="s">
        <v>550</v>
      </c>
      <c r="B2" s="340" t="s">
        <v>551</v>
      </c>
    </row>
    <row r="3" spans="1:2" ht="80.45" customHeight="1" x14ac:dyDescent="0.25">
      <c r="A3" s="338" t="s">
        <v>552</v>
      </c>
      <c r="B3" s="338" t="s">
        <v>553</v>
      </c>
    </row>
    <row r="4" spans="1:2" ht="80.45" customHeight="1" x14ac:dyDescent="0.25">
      <c r="A4" s="343" t="s">
        <v>571</v>
      </c>
      <c r="B4" s="342" t="s">
        <v>572</v>
      </c>
    </row>
    <row r="11" spans="1:2" ht="80.45" customHeight="1" x14ac:dyDescent="0.25">
      <c r="A11" s="344" t="s">
        <v>573</v>
      </c>
      <c r="B11" s="344" t="s">
        <v>574</v>
      </c>
    </row>
    <row r="12" spans="1:2" ht="80.45" customHeight="1" x14ac:dyDescent="0.25">
      <c r="A12" s="342" t="s">
        <v>552</v>
      </c>
      <c r="B12" s="342" t="s">
        <v>575</v>
      </c>
    </row>
    <row r="13" spans="1:2" ht="80.45" customHeight="1" x14ac:dyDescent="0.25">
      <c r="A13" s="344" t="s">
        <v>577</v>
      </c>
      <c r="B13" s="344" t="s">
        <v>578</v>
      </c>
    </row>
    <row r="14" spans="1:2" ht="80.45" customHeight="1" x14ac:dyDescent="0.25">
      <c r="A14" s="344" t="s">
        <v>579</v>
      </c>
      <c r="B14" s="344" t="s">
        <v>580</v>
      </c>
    </row>
    <row r="15" spans="1:2" ht="80.45" customHeight="1" x14ac:dyDescent="0.25">
      <c r="A15" s="342"/>
      <c r="B15" s="3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6635-6153-471E-BA14-2B89B48C387F}">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J79"/>
  <sheetViews>
    <sheetView topLeftCell="A22" zoomScale="89" zoomScaleNormal="89" workbookViewId="0">
      <selection activeCell="C36" sqref="C36"/>
    </sheetView>
  </sheetViews>
  <sheetFormatPr defaultRowHeight="24" customHeight="1" x14ac:dyDescent="0.25"/>
  <cols>
    <col min="1" max="1" width="1.28515625" style="42" customWidth="1"/>
    <col min="2" max="2" width="52.42578125" style="42" customWidth="1"/>
    <col min="3" max="3" width="48.7109375" style="42" customWidth="1"/>
    <col min="4"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9.140625" style="42"/>
    <col min="61" max="61" width="64" style="136" customWidth="1"/>
    <col min="62" max="62" width="97.85546875" style="136" customWidth="1"/>
    <col min="63" max="256" width="9.14062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9.140625" style="42"/>
    <col min="317" max="317" width="64" style="42" customWidth="1"/>
    <col min="318" max="318" width="97.85546875" style="42" customWidth="1"/>
    <col min="319" max="512" width="9.14062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9.140625" style="42"/>
    <col min="573" max="573" width="64" style="42" customWidth="1"/>
    <col min="574" max="574" width="97.85546875" style="42" customWidth="1"/>
    <col min="575" max="768" width="9.14062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9.140625" style="42"/>
    <col min="829" max="829" width="64" style="42" customWidth="1"/>
    <col min="830" max="830" width="97.85546875" style="42" customWidth="1"/>
    <col min="831" max="1024" width="9.14062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9.140625" style="42"/>
    <col min="1085" max="1085" width="64" style="42" customWidth="1"/>
    <col min="1086" max="1086" width="97.85546875" style="42" customWidth="1"/>
    <col min="1087" max="1280" width="9.14062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9.140625" style="42"/>
    <col min="1341" max="1341" width="64" style="42" customWidth="1"/>
    <col min="1342" max="1342" width="97.85546875" style="42" customWidth="1"/>
    <col min="1343" max="1536" width="9.14062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9.140625" style="42"/>
    <col min="1597" max="1597" width="64" style="42" customWidth="1"/>
    <col min="1598" max="1598" width="97.85546875" style="42" customWidth="1"/>
    <col min="1599" max="1792" width="9.14062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9.140625" style="42"/>
    <col min="1853" max="1853" width="64" style="42" customWidth="1"/>
    <col min="1854" max="1854" width="97.85546875" style="42" customWidth="1"/>
    <col min="1855" max="2048" width="9.14062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9.140625" style="42"/>
    <col min="2109" max="2109" width="64" style="42" customWidth="1"/>
    <col min="2110" max="2110" width="97.85546875" style="42" customWidth="1"/>
    <col min="2111" max="2304" width="9.14062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9.140625" style="42"/>
    <col min="2365" max="2365" width="64" style="42" customWidth="1"/>
    <col min="2366" max="2366" width="97.85546875" style="42" customWidth="1"/>
    <col min="2367" max="2560" width="9.14062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9.140625" style="42"/>
    <col min="2621" max="2621" width="64" style="42" customWidth="1"/>
    <col min="2622" max="2622" width="97.85546875" style="42" customWidth="1"/>
    <col min="2623" max="2816" width="9.14062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9.140625" style="42"/>
    <col min="2877" max="2877" width="64" style="42" customWidth="1"/>
    <col min="2878" max="2878" width="97.85546875" style="42" customWidth="1"/>
    <col min="2879" max="3072" width="9.14062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9.140625" style="42"/>
    <col min="3133" max="3133" width="64" style="42" customWidth="1"/>
    <col min="3134" max="3134" width="97.85546875" style="42" customWidth="1"/>
    <col min="3135" max="3328" width="9.14062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9.140625" style="42"/>
    <col min="3389" max="3389" width="64" style="42" customWidth="1"/>
    <col min="3390" max="3390" width="97.85546875" style="42" customWidth="1"/>
    <col min="3391" max="3584" width="9.14062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9.140625" style="42"/>
    <col min="3645" max="3645" width="64" style="42" customWidth="1"/>
    <col min="3646" max="3646" width="97.85546875" style="42" customWidth="1"/>
    <col min="3647" max="3840" width="9.14062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9.140625" style="42"/>
    <col min="3901" max="3901" width="64" style="42" customWidth="1"/>
    <col min="3902" max="3902" width="97.85546875" style="42" customWidth="1"/>
    <col min="3903" max="4096" width="9.14062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9.140625" style="42"/>
    <col min="4157" max="4157" width="64" style="42" customWidth="1"/>
    <col min="4158" max="4158" width="97.85546875" style="42" customWidth="1"/>
    <col min="4159" max="4352" width="9.14062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9.140625" style="42"/>
    <col min="4413" max="4413" width="64" style="42" customWidth="1"/>
    <col min="4414" max="4414" width="97.85546875" style="42" customWidth="1"/>
    <col min="4415" max="4608" width="9.14062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9.140625" style="42"/>
    <col min="4669" max="4669" width="64" style="42" customWidth="1"/>
    <col min="4670" max="4670" width="97.85546875" style="42" customWidth="1"/>
    <col min="4671" max="4864" width="9.14062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9.140625" style="42"/>
    <col min="4925" max="4925" width="64" style="42" customWidth="1"/>
    <col min="4926" max="4926" width="97.85546875" style="42" customWidth="1"/>
    <col min="4927" max="5120" width="9.14062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9.140625" style="42"/>
    <col min="5181" max="5181" width="64" style="42" customWidth="1"/>
    <col min="5182" max="5182" width="97.85546875" style="42" customWidth="1"/>
    <col min="5183" max="5376" width="9.14062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9.140625" style="42"/>
    <col min="5437" max="5437" width="64" style="42" customWidth="1"/>
    <col min="5438" max="5438" width="97.85546875" style="42" customWidth="1"/>
    <col min="5439" max="5632" width="9.14062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9.140625" style="42"/>
    <col min="5693" max="5693" width="64" style="42" customWidth="1"/>
    <col min="5694" max="5694" width="97.85546875" style="42" customWidth="1"/>
    <col min="5695" max="5888" width="9.14062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9.140625" style="42"/>
    <col min="5949" max="5949" width="64" style="42" customWidth="1"/>
    <col min="5950" max="5950" width="97.85546875" style="42" customWidth="1"/>
    <col min="5951" max="6144" width="9.14062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9.140625" style="42"/>
    <col min="6205" max="6205" width="64" style="42" customWidth="1"/>
    <col min="6206" max="6206" width="97.85546875" style="42" customWidth="1"/>
    <col min="6207" max="6400" width="9.14062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9.140625" style="42"/>
    <col min="6461" max="6461" width="64" style="42" customWidth="1"/>
    <col min="6462" max="6462" width="97.85546875" style="42" customWidth="1"/>
    <col min="6463" max="6656" width="9.14062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9.140625" style="42"/>
    <col min="6717" max="6717" width="64" style="42" customWidth="1"/>
    <col min="6718" max="6718" width="97.85546875" style="42" customWidth="1"/>
    <col min="6719" max="6912" width="9.14062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9.140625" style="42"/>
    <col min="6973" max="6973" width="64" style="42" customWidth="1"/>
    <col min="6974" max="6974" width="97.85546875" style="42" customWidth="1"/>
    <col min="6975" max="7168" width="9.14062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9.140625" style="42"/>
    <col min="7229" max="7229" width="64" style="42" customWidth="1"/>
    <col min="7230" max="7230" width="97.85546875" style="42" customWidth="1"/>
    <col min="7231" max="7424" width="9.14062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9.140625" style="42"/>
    <col min="7485" max="7485" width="64" style="42" customWidth="1"/>
    <col min="7486" max="7486" width="97.85546875" style="42" customWidth="1"/>
    <col min="7487" max="7680" width="9.14062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9.140625" style="42"/>
    <col min="7741" max="7741" width="64" style="42" customWidth="1"/>
    <col min="7742" max="7742" width="97.85546875" style="42" customWidth="1"/>
    <col min="7743" max="7936" width="9.14062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9.140625" style="42"/>
    <col min="7997" max="7997" width="64" style="42" customWidth="1"/>
    <col min="7998" max="7998" width="97.85546875" style="42" customWidth="1"/>
    <col min="7999" max="8192" width="9.14062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9.140625" style="42"/>
    <col min="8253" max="8253" width="64" style="42" customWidth="1"/>
    <col min="8254" max="8254" width="97.85546875" style="42" customWidth="1"/>
    <col min="8255" max="8448" width="9.14062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9.140625" style="42"/>
    <col min="8509" max="8509" width="64" style="42" customWidth="1"/>
    <col min="8510" max="8510" width="97.85546875" style="42" customWidth="1"/>
    <col min="8511" max="8704" width="9.14062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9.140625" style="42"/>
    <col min="8765" max="8765" width="64" style="42" customWidth="1"/>
    <col min="8766" max="8766" width="97.85546875" style="42" customWidth="1"/>
    <col min="8767" max="8960" width="9.14062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9.140625" style="42"/>
    <col min="9021" max="9021" width="64" style="42" customWidth="1"/>
    <col min="9022" max="9022" width="97.85546875" style="42" customWidth="1"/>
    <col min="9023" max="9216" width="9.14062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9.140625" style="42"/>
    <col min="9277" max="9277" width="64" style="42" customWidth="1"/>
    <col min="9278" max="9278" width="97.85546875" style="42" customWidth="1"/>
    <col min="9279" max="9472" width="9.14062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9.140625" style="42"/>
    <col min="9533" max="9533" width="64" style="42" customWidth="1"/>
    <col min="9534" max="9534" width="97.85546875" style="42" customWidth="1"/>
    <col min="9535" max="9728" width="9.14062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9.140625" style="42"/>
    <col min="9789" max="9789" width="64" style="42" customWidth="1"/>
    <col min="9790" max="9790" width="97.85546875" style="42" customWidth="1"/>
    <col min="9791" max="9984" width="9.14062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9.140625" style="42"/>
    <col min="10045" max="10045" width="64" style="42" customWidth="1"/>
    <col min="10046" max="10046" width="97.85546875" style="42" customWidth="1"/>
    <col min="10047" max="10240" width="9.14062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9.140625" style="42"/>
    <col min="10301" max="10301" width="64" style="42" customWidth="1"/>
    <col min="10302" max="10302" width="97.85546875" style="42" customWidth="1"/>
    <col min="10303" max="10496" width="9.14062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9.140625" style="42"/>
    <col min="10557" max="10557" width="64" style="42" customWidth="1"/>
    <col min="10558" max="10558" width="97.85546875" style="42" customWidth="1"/>
    <col min="10559" max="10752" width="9.14062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9.140625" style="42"/>
    <col min="10813" max="10813" width="64" style="42" customWidth="1"/>
    <col min="10814" max="10814" width="97.85546875" style="42" customWidth="1"/>
    <col min="10815" max="11008" width="9.14062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9.140625" style="42"/>
    <col min="11069" max="11069" width="64" style="42" customWidth="1"/>
    <col min="11070" max="11070" width="97.85546875" style="42" customWidth="1"/>
    <col min="11071" max="11264" width="9.14062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9.140625" style="42"/>
    <col min="11325" max="11325" width="64" style="42" customWidth="1"/>
    <col min="11326" max="11326" width="97.85546875" style="42" customWidth="1"/>
    <col min="11327" max="11520" width="9.14062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9.140625" style="42"/>
    <col min="11581" max="11581" width="64" style="42" customWidth="1"/>
    <col min="11582" max="11582" width="97.85546875" style="42" customWidth="1"/>
    <col min="11583" max="11776" width="9.14062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9.140625" style="42"/>
    <col min="11837" max="11837" width="64" style="42" customWidth="1"/>
    <col min="11838" max="11838" width="97.85546875" style="42" customWidth="1"/>
    <col min="11839" max="12032" width="9.14062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9.140625" style="42"/>
    <col min="12093" max="12093" width="64" style="42" customWidth="1"/>
    <col min="12094" max="12094" width="97.85546875" style="42" customWidth="1"/>
    <col min="12095" max="12288" width="9.14062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9.140625" style="42"/>
    <col min="12349" max="12349" width="64" style="42" customWidth="1"/>
    <col min="12350" max="12350" width="97.85546875" style="42" customWidth="1"/>
    <col min="12351" max="12544" width="9.14062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9.140625" style="42"/>
    <col min="12605" max="12605" width="64" style="42" customWidth="1"/>
    <col min="12606" max="12606" width="97.85546875" style="42" customWidth="1"/>
    <col min="12607" max="12800" width="9.14062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9.140625" style="42"/>
    <col min="12861" max="12861" width="64" style="42" customWidth="1"/>
    <col min="12862" max="12862" width="97.85546875" style="42" customWidth="1"/>
    <col min="12863" max="13056" width="9.14062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9.140625" style="42"/>
    <col min="13117" max="13117" width="64" style="42" customWidth="1"/>
    <col min="13118" max="13118" width="97.85546875" style="42" customWidth="1"/>
    <col min="13119" max="13312" width="9.14062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9.140625" style="42"/>
    <col min="13373" max="13373" width="64" style="42" customWidth="1"/>
    <col min="13374" max="13374" width="97.85546875" style="42" customWidth="1"/>
    <col min="13375" max="13568" width="9.14062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9.140625" style="42"/>
    <col min="13629" max="13629" width="64" style="42" customWidth="1"/>
    <col min="13630" max="13630" width="97.85546875" style="42" customWidth="1"/>
    <col min="13631" max="13824" width="9.14062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9.140625" style="42"/>
    <col min="13885" max="13885" width="64" style="42" customWidth="1"/>
    <col min="13886" max="13886" width="97.85546875" style="42" customWidth="1"/>
    <col min="13887" max="14080" width="9.14062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9.140625" style="42"/>
    <col min="14141" max="14141" width="64" style="42" customWidth="1"/>
    <col min="14142" max="14142" width="97.85546875" style="42" customWidth="1"/>
    <col min="14143" max="14336" width="9.14062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9.140625" style="42"/>
    <col min="14397" max="14397" width="64" style="42" customWidth="1"/>
    <col min="14398" max="14398" width="97.85546875" style="42" customWidth="1"/>
    <col min="14399" max="14592" width="9.14062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9.140625" style="42"/>
    <col min="14653" max="14653" width="64" style="42" customWidth="1"/>
    <col min="14654" max="14654" width="97.85546875" style="42" customWidth="1"/>
    <col min="14655" max="14848" width="9.14062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9.140625" style="42"/>
    <col min="14909" max="14909" width="64" style="42" customWidth="1"/>
    <col min="14910" max="14910" width="97.85546875" style="42" customWidth="1"/>
    <col min="14911" max="15104" width="9.14062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9.140625" style="42"/>
    <col min="15165" max="15165" width="64" style="42" customWidth="1"/>
    <col min="15166" max="15166" width="97.85546875" style="42" customWidth="1"/>
    <col min="15167" max="15360" width="9.14062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9.140625" style="42"/>
    <col min="15421" max="15421" width="64" style="42" customWidth="1"/>
    <col min="15422" max="15422" width="97.85546875" style="42" customWidth="1"/>
    <col min="15423" max="15616" width="9.14062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9.140625" style="42"/>
    <col min="15677" max="15677" width="64" style="42" customWidth="1"/>
    <col min="15678" max="15678" width="97.85546875" style="42" customWidth="1"/>
    <col min="15679" max="15872" width="9.14062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9.140625" style="42"/>
    <col min="15933" max="15933" width="64" style="42" customWidth="1"/>
    <col min="15934" max="15934" width="97.85546875" style="42" customWidth="1"/>
    <col min="15935" max="16128" width="9.14062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9.140625" style="42"/>
    <col min="16189" max="16189" width="64" style="42" customWidth="1"/>
    <col min="16190" max="16190" width="97.85546875" style="42" customWidth="1"/>
    <col min="16191" max="16383" width="9.14062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17" t="s">
        <v>308</v>
      </c>
      <c r="C2" s="517"/>
      <c r="D2" s="517"/>
      <c r="E2" s="517"/>
      <c r="F2" s="517"/>
      <c r="G2" s="517"/>
      <c r="H2" s="517"/>
      <c r="I2" s="517"/>
      <c r="J2" s="517"/>
      <c r="K2" s="517"/>
      <c r="L2" s="517"/>
      <c r="M2" s="517"/>
      <c r="N2" s="127"/>
      <c r="BI2" s="128"/>
      <c r="BJ2" s="129"/>
    </row>
    <row r="3" spans="1:62" ht="16.149999999999999" customHeight="1" thickBot="1" x14ac:dyDescent="0.3">
      <c r="A3" s="183"/>
      <c r="B3" s="51"/>
      <c r="C3" s="51"/>
      <c r="D3" s="130"/>
      <c r="E3" s="130"/>
      <c r="F3" s="130"/>
      <c r="G3" s="40"/>
      <c r="H3" s="40"/>
      <c r="I3" s="40"/>
      <c r="J3" s="40"/>
      <c r="K3" s="40"/>
      <c r="L3" s="40"/>
      <c r="M3" s="184"/>
      <c r="N3" s="127"/>
      <c r="BI3" s="128"/>
      <c r="BJ3" s="129"/>
    </row>
    <row r="4" spans="1:62" ht="16.149999999999999" customHeight="1" thickBot="1" x14ac:dyDescent="0.3">
      <c r="A4" s="183"/>
      <c r="B4" s="51"/>
      <c r="C4" s="51"/>
      <c r="D4" s="130"/>
      <c r="E4" s="130"/>
      <c r="F4" s="130"/>
      <c r="G4" s="40"/>
      <c r="H4" s="40"/>
      <c r="I4" s="40"/>
      <c r="J4" s="40"/>
      <c r="K4" s="40"/>
      <c r="L4" s="40"/>
      <c r="M4" s="166"/>
      <c r="N4" s="127"/>
      <c r="BI4" s="43" t="s">
        <v>186</v>
      </c>
      <c r="BJ4" s="44" t="s">
        <v>187</v>
      </c>
    </row>
    <row r="5" spans="1:62" ht="16.149999999999999" customHeight="1" x14ac:dyDescent="0.25">
      <c r="A5" s="183"/>
      <c r="B5" s="131" t="s">
        <v>188</v>
      </c>
      <c r="C5" s="327" t="s">
        <v>596</v>
      </c>
      <c r="D5" s="130"/>
      <c r="E5" s="130"/>
      <c r="F5" s="130"/>
      <c r="G5" s="130"/>
      <c r="H5" s="130"/>
      <c r="I5" s="130"/>
      <c r="J5" s="40"/>
      <c r="K5" s="40"/>
      <c r="L5" s="40"/>
      <c r="M5" s="166"/>
      <c r="N5" s="127"/>
      <c r="BI5" s="47" t="s">
        <v>190</v>
      </c>
      <c r="BJ5" s="48" t="s">
        <v>191</v>
      </c>
    </row>
    <row r="6" spans="1:62" ht="16.149999999999999" customHeight="1" x14ac:dyDescent="0.25">
      <c r="A6" s="183"/>
      <c r="B6" s="131" t="s">
        <v>192</v>
      </c>
      <c r="C6" s="327" t="s">
        <v>597</v>
      </c>
      <c r="D6" s="130"/>
      <c r="E6" s="130"/>
      <c r="F6" s="130"/>
      <c r="G6" s="130"/>
      <c r="H6" s="130"/>
      <c r="I6" s="130"/>
      <c r="J6" s="40"/>
      <c r="K6" s="40"/>
      <c r="L6" s="45" t="s">
        <v>189</v>
      </c>
      <c r="M6" s="185">
        <v>2024</v>
      </c>
      <c r="N6" s="127"/>
      <c r="BI6" s="49" t="s">
        <v>193</v>
      </c>
      <c r="BJ6" s="50" t="s">
        <v>194</v>
      </c>
    </row>
    <row r="7" spans="1:62" ht="16.149999999999999" customHeight="1" thickBot="1" x14ac:dyDescent="0.3">
      <c r="A7" s="183"/>
      <c r="B7" s="131" t="s">
        <v>309</v>
      </c>
      <c r="C7" s="327" t="s">
        <v>598</v>
      </c>
      <c r="D7" s="40"/>
      <c r="E7" s="40"/>
      <c r="F7" s="40"/>
      <c r="G7" s="40"/>
      <c r="H7" s="40"/>
      <c r="I7" s="40"/>
      <c r="J7" s="40"/>
      <c r="K7" s="40"/>
      <c r="L7" s="40"/>
      <c r="M7" s="166"/>
      <c r="N7" s="127"/>
      <c r="BI7" s="49" t="s">
        <v>196</v>
      </c>
      <c r="BJ7" s="50" t="s">
        <v>197</v>
      </c>
    </row>
    <row r="8" spans="1:62" ht="16.149999999999999" customHeight="1" thickBot="1" x14ac:dyDescent="0.3">
      <c r="A8" s="183"/>
      <c r="B8" s="131"/>
      <c r="C8" s="51"/>
      <c r="D8" s="40"/>
      <c r="E8" s="40"/>
      <c r="F8" s="40"/>
      <c r="G8" s="40"/>
      <c r="H8" s="40"/>
      <c r="I8" s="40"/>
      <c r="J8" s="40"/>
      <c r="K8" s="40"/>
      <c r="L8" s="40"/>
      <c r="M8" s="186"/>
      <c r="N8" s="127"/>
      <c r="BI8" s="43" t="s">
        <v>186</v>
      </c>
      <c r="BJ8" s="44" t="s">
        <v>187</v>
      </c>
    </row>
    <row r="9" spans="1:62" s="132" customFormat="1" ht="24" customHeight="1" x14ac:dyDescent="0.2">
      <c r="A9" s="126"/>
      <c r="B9" s="522" t="s">
        <v>261</v>
      </c>
      <c r="C9" s="523"/>
      <c r="D9" s="518" t="s">
        <v>262</v>
      </c>
      <c r="E9" s="518"/>
      <c r="F9" s="518"/>
      <c r="G9" s="518"/>
      <c r="H9" s="518"/>
      <c r="I9" s="518"/>
      <c r="J9" s="519"/>
      <c r="K9" s="519"/>
      <c r="L9" s="519"/>
      <c r="M9" s="519"/>
      <c r="N9" s="127"/>
    </row>
    <row r="10" spans="1:62" ht="7.15" customHeight="1" x14ac:dyDescent="0.25">
      <c r="A10" s="183"/>
      <c r="B10" s="51"/>
      <c r="C10" s="51"/>
      <c r="D10" s="52"/>
      <c r="E10" s="130"/>
      <c r="F10" s="130"/>
      <c r="G10" s="130"/>
      <c r="H10" s="130"/>
      <c r="I10" s="130"/>
      <c r="J10" s="40"/>
      <c r="K10" s="40"/>
      <c r="L10" s="40"/>
      <c r="M10" s="184"/>
      <c r="N10" s="127"/>
      <c r="BI10" s="49" t="s">
        <v>198</v>
      </c>
      <c r="BJ10" s="50" t="s">
        <v>199</v>
      </c>
    </row>
    <row r="11" spans="1:62" ht="7.15" customHeight="1" x14ac:dyDescent="0.25">
      <c r="A11" s="183"/>
      <c r="B11" s="52"/>
      <c r="C11" s="52"/>
      <c r="D11" s="52"/>
      <c r="E11" s="52"/>
      <c r="F11" s="52"/>
      <c r="G11" s="52"/>
      <c r="H11" s="52"/>
      <c r="I11" s="52"/>
      <c r="J11" s="52"/>
      <c r="K11" s="52"/>
      <c r="L11" s="52"/>
      <c r="M11" s="187"/>
      <c r="N11" s="127"/>
      <c r="BI11" s="49"/>
      <c r="BJ11" s="50"/>
    </row>
    <row r="12" spans="1:62" ht="24" customHeight="1" x14ac:dyDescent="0.25">
      <c r="A12" s="126"/>
      <c r="B12" s="520" t="s">
        <v>263</v>
      </c>
      <c r="C12" s="520"/>
      <c r="D12" s="497" t="s">
        <v>264</v>
      </c>
      <c r="E12" s="497" t="s">
        <v>265</v>
      </c>
      <c r="F12" s="497" t="s">
        <v>266</v>
      </c>
      <c r="G12" s="499" t="s">
        <v>267</v>
      </c>
      <c r="H12" s="490" t="s">
        <v>268</v>
      </c>
      <c r="I12" s="490"/>
      <c r="J12" s="490"/>
      <c r="K12" s="490"/>
      <c r="L12" s="490"/>
      <c r="M12" s="521" t="s">
        <v>269</v>
      </c>
      <c r="N12" s="127"/>
      <c r="BI12" s="49" t="s">
        <v>201</v>
      </c>
      <c r="BJ12" s="50" t="s">
        <v>202</v>
      </c>
    </row>
    <row r="13" spans="1:62" ht="24" customHeight="1" x14ac:dyDescent="0.25">
      <c r="A13" s="126"/>
      <c r="B13" s="520"/>
      <c r="C13" s="520"/>
      <c r="D13" s="497"/>
      <c r="E13" s="497"/>
      <c r="F13" s="497"/>
      <c r="G13" s="499"/>
      <c r="H13" s="329">
        <v>1</v>
      </c>
      <c r="I13" s="329">
        <v>2</v>
      </c>
      <c r="J13" s="329">
        <v>3</v>
      </c>
      <c r="K13" s="329">
        <v>4</v>
      </c>
      <c r="L13" s="329">
        <v>5</v>
      </c>
      <c r="M13" s="521"/>
      <c r="N13" s="127"/>
      <c r="BI13" s="49" t="s">
        <v>203</v>
      </c>
      <c r="BJ13" s="50" t="s">
        <v>204</v>
      </c>
    </row>
    <row r="14" spans="1:62" ht="24" customHeight="1" x14ac:dyDescent="0.25">
      <c r="A14" s="126"/>
      <c r="B14" s="520"/>
      <c r="C14" s="520"/>
      <c r="D14" s="497"/>
      <c r="E14" s="497"/>
      <c r="F14" s="497"/>
      <c r="G14" s="499"/>
      <c r="H14" s="330" t="s">
        <v>232</v>
      </c>
      <c r="I14" s="330" t="s">
        <v>233</v>
      </c>
      <c r="J14" s="331" t="s">
        <v>234</v>
      </c>
      <c r="K14" s="331" t="s">
        <v>270</v>
      </c>
      <c r="L14" s="331" t="s">
        <v>271</v>
      </c>
      <c r="M14" s="521"/>
      <c r="N14" s="127"/>
      <c r="BI14" s="49" t="s">
        <v>207</v>
      </c>
      <c r="BJ14" s="50" t="s">
        <v>208</v>
      </c>
    </row>
    <row r="15" spans="1:62" ht="24" customHeight="1" x14ac:dyDescent="0.25">
      <c r="A15" s="126"/>
      <c r="B15" s="332" t="s">
        <v>212</v>
      </c>
      <c r="C15" s="332" t="s">
        <v>213</v>
      </c>
      <c r="D15" s="497"/>
      <c r="E15" s="497"/>
      <c r="F15" s="497"/>
      <c r="G15" s="499"/>
      <c r="H15" s="328" t="s">
        <v>56</v>
      </c>
      <c r="I15" s="328" t="s">
        <v>57</v>
      </c>
      <c r="J15" s="328" t="s">
        <v>243</v>
      </c>
      <c r="K15" s="328" t="s">
        <v>244</v>
      </c>
      <c r="L15" s="328" t="s">
        <v>245</v>
      </c>
      <c r="M15" s="521"/>
      <c r="N15" s="127"/>
      <c r="BI15" s="49" t="s">
        <v>215</v>
      </c>
      <c r="BJ15" s="50" t="s">
        <v>216</v>
      </c>
    </row>
    <row r="16" spans="1:62" ht="79.900000000000006" customHeight="1" x14ac:dyDescent="0.25">
      <c r="A16" s="126"/>
      <c r="B16" s="314" t="str">
        <f>'Elenco Obiettivi'!C9</f>
        <v>Assicurare un'efficace acquisizione, gestione e programmazione delle risorse finanziarie dell'ente al fine di garantire la qualità dei servizi svolti e il rispetto dei piani e dei programmi della politica</v>
      </c>
      <c r="C16" s="314" t="str">
        <f>'Elenco Obiettivi'!E9</f>
        <v>Capacità di realizzazione della spesa corrente del Settore. Indicatore: a)€ totali impegnati dal Settore Titolo I/€ totali stanziati dal Settore Titolo I; b) Capacità di realizzazione della spesa in conto capitale del Settore. Indicatore: € totali impegnati dal Settore Titolo II/€ totali stanziati dal Settore Titolo II</v>
      </c>
      <c r="D16" s="315">
        <v>5</v>
      </c>
      <c r="E16" s="347">
        <f t="shared" ref="E16:E22" si="0">(D16/D$44)*80</f>
        <v>5</v>
      </c>
      <c r="F16" s="315">
        <f>G16/100</f>
        <v>0</v>
      </c>
      <c r="G16" s="317"/>
      <c r="H16" s="318" t="str">
        <f t="shared" ref="H16:H24" si="1">IF($F16&lt;=0.2,IF($F16&gt;=0,"x",""),"")</f>
        <v>x</v>
      </c>
      <c r="I16" s="319" t="str">
        <f>IF(F16&lt;=0.5,IF(F16&gt;=0.21,"x",""),"")</f>
        <v/>
      </c>
      <c r="J16" s="320" t="str">
        <f>IF(F16&lt;=0.7,IF(F16&gt;=0.51,"x",""),"")</f>
        <v/>
      </c>
      <c r="K16" s="320" t="str">
        <f>IF(F16&lt;=0.9,IF(F16&gt;=0.71,"x",""),"")</f>
        <v/>
      </c>
      <c r="L16" s="320" t="str">
        <f>IF(F16&lt;=1,IF(F16&gt;0.9,"x",""),"")</f>
        <v/>
      </c>
      <c r="M16" s="320"/>
      <c r="N16" s="127"/>
      <c r="O16" s="268"/>
      <c r="P16" s="57"/>
      <c r="Q16" s="57"/>
      <c r="R16" s="56"/>
      <c r="S16" s="56"/>
      <c r="T16" s="56"/>
      <c r="U16" s="56"/>
      <c r="V16" s="56"/>
      <c r="W16" s="56"/>
      <c r="X16" s="56"/>
      <c r="Y16" s="56"/>
      <c r="Z16" s="56"/>
      <c r="AA16" s="56"/>
      <c r="AB16" s="56"/>
      <c r="AC16" s="56"/>
      <c r="AD16" s="56"/>
      <c r="AE16" s="56"/>
      <c r="AF16" s="56"/>
      <c r="AG16" s="56"/>
      <c r="AH16" s="56"/>
      <c r="AI16" s="56"/>
      <c r="AJ16" s="56"/>
      <c r="AK16" s="56"/>
      <c r="AL16" s="56"/>
      <c r="AM16" s="56"/>
      <c r="AN16" s="58"/>
      <c r="BI16" s="49" t="s">
        <v>217</v>
      </c>
      <c r="BJ16" s="50" t="s">
        <v>218</v>
      </c>
    </row>
    <row r="17" spans="1:62" ht="89.45" customHeight="1" x14ac:dyDescent="0.25">
      <c r="A17" s="126"/>
      <c r="B17" s="314" t="str">
        <f>'Elenco Obiettivi'!C10</f>
        <v xml:space="preserve">Attuazione delle misure previste dalla normativa  in materia di trasparenza </v>
      </c>
      <c r="C17" s="314" t="str">
        <f>'Elenco Obiettivi'!E10</f>
        <v xml:space="preserve"> Formula =[ Adempimenti attuati/Adempimenti in capo al CdR]*100 - -  Indicatore Temporale: Formula =[Tempo Realizzato _____/_____/2024 /Tempo Programmato _____/_____/2024]*100  </v>
      </c>
      <c r="D17" s="315">
        <v>5</v>
      </c>
      <c r="E17" s="347">
        <f t="shared" si="0"/>
        <v>5</v>
      </c>
      <c r="F17" s="315">
        <f t="shared" ref="F17:F24" si="2">G17/100</f>
        <v>0</v>
      </c>
      <c r="G17" s="317"/>
      <c r="H17" s="320" t="str">
        <f t="shared" si="1"/>
        <v>x</v>
      </c>
      <c r="I17" s="320" t="str">
        <f t="shared" ref="I17:I24" si="3">IF(F17&lt;=0.5,IF(F17&gt;=0.21,"x",""),"")</f>
        <v/>
      </c>
      <c r="J17" s="320" t="str">
        <f t="shared" ref="J17:J24" si="4">IF(F17&lt;=0.7,IF(F17&gt;=0.51,"x",""),"")</f>
        <v/>
      </c>
      <c r="K17" s="320" t="str">
        <f t="shared" ref="K17:K24" si="5">IF(F17&lt;=0.9,IF(F17&gt;=0.71,"x",""),"")</f>
        <v/>
      </c>
      <c r="L17" s="320" t="str">
        <f t="shared" ref="L17:L24" si="6">IF(F17&lt;=1,IF(F17&gt;0.9,"x",""),"")</f>
        <v/>
      </c>
      <c r="M17" s="320"/>
      <c r="N17" s="127"/>
      <c r="O17" s="42" t="str">
        <f>IF(G16&gt;76&lt;100,1,"")</f>
        <v/>
      </c>
      <c r="BI17" s="49" t="s">
        <v>274</v>
      </c>
      <c r="BJ17" s="50" t="s">
        <v>275</v>
      </c>
    </row>
    <row r="18" spans="1:62" ht="72.599999999999994" customHeight="1" x14ac:dyDescent="0.25">
      <c r="A18" s="126"/>
      <c r="B18" s="314" t="str">
        <f>'Elenco Obiettivi'!C11</f>
        <v>Attuazione delle misure previste dalla normativa  in materia di Anticorruzione</v>
      </c>
      <c r="C18" s="314" t="str">
        <f>'Elenco Obiettivi'!E11</f>
        <v xml:space="preserve"> Formula =[ Adempimenti attuati/Adempimenti in capo al CdR]*100 --  Indicatore Temporale: Formula =[Tempo Realizzato _____/_____/2024 /Tempo Programmato _____/_____/2024]*100  </v>
      </c>
      <c r="D18" s="315">
        <v>5</v>
      </c>
      <c r="E18" s="347">
        <f t="shared" si="0"/>
        <v>5</v>
      </c>
      <c r="F18" s="315">
        <f t="shared" si="2"/>
        <v>0</v>
      </c>
      <c r="G18" s="317"/>
      <c r="H18" s="320" t="str">
        <f t="shared" si="1"/>
        <v>x</v>
      </c>
      <c r="I18" s="320" t="str">
        <f t="shared" si="3"/>
        <v/>
      </c>
      <c r="J18" s="320" t="str">
        <f t="shared" si="4"/>
        <v/>
      </c>
      <c r="K18" s="320" t="str">
        <f t="shared" si="5"/>
        <v/>
      </c>
      <c r="L18" s="320" t="str">
        <f t="shared" si="6"/>
        <v/>
      </c>
      <c r="M18" s="320"/>
      <c r="N18" s="127"/>
      <c r="BI18" s="49" t="s">
        <v>276</v>
      </c>
      <c r="BJ18" s="50" t="s">
        <v>277</v>
      </c>
    </row>
    <row r="19" spans="1:62" ht="76.900000000000006" customHeight="1" x14ac:dyDescent="0.25">
      <c r="A19" s="126"/>
      <c r="B19"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314" t="str">
        <f>'Elenco Obiettivi'!E12</f>
        <v xml:space="preserve"> Formula =[ Atti Corretti/Atti controllati]*100 </v>
      </c>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O19" s="56"/>
      <c r="P19" s="57"/>
      <c r="Q19" s="57"/>
      <c r="R19" s="56"/>
      <c r="S19" s="56"/>
      <c r="T19" s="56"/>
      <c r="U19" s="56"/>
      <c r="V19" s="56"/>
      <c r="W19" s="56"/>
      <c r="X19" s="56"/>
      <c r="Y19" s="56"/>
      <c r="Z19" s="56"/>
      <c r="AA19" s="56"/>
      <c r="AB19" s="56"/>
      <c r="AC19" s="56"/>
      <c r="AD19" s="56"/>
      <c r="AE19" s="56"/>
      <c r="AF19" s="56"/>
      <c r="AG19" s="56"/>
      <c r="AH19" s="56"/>
      <c r="AI19" s="56"/>
      <c r="AJ19" s="56"/>
      <c r="AK19" s="56"/>
      <c r="AL19" s="56"/>
      <c r="AM19" s="56"/>
      <c r="AN19" s="58"/>
      <c r="BI19" s="49" t="s">
        <v>278</v>
      </c>
      <c r="BJ19" s="50" t="s">
        <v>279</v>
      </c>
    </row>
    <row r="20" spans="1:62" ht="159" customHeight="1" thickBot="1" x14ac:dyDescent="0.3">
      <c r="A20" s="126"/>
      <c r="B20" s="314" t="s">
        <v>592</v>
      </c>
      <c r="C20" s="314" t="s">
        <v>595</v>
      </c>
      <c r="D20" s="315">
        <v>30</v>
      </c>
      <c r="E20" s="347">
        <f t="shared" si="0"/>
        <v>30</v>
      </c>
      <c r="F20" s="315">
        <f t="shared" si="2"/>
        <v>0</v>
      </c>
      <c r="G20" s="317"/>
      <c r="H20" s="320" t="str">
        <f t="shared" si="1"/>
        <v>x</v>
      </c>
      <c r="I20" s="320" t="str">
        <f t="shared" si="3"/>
        <v/>
      </c>
      <c r="J20" s="320" t="str">
        <f t="shared" si="4"/>
        <v/>
      </c>
      <c r="K20" s="320" t="str">
        <f t="shared" si="5"/>
        <v/>
      </c>
      <c r="L20" s="320" t="str">
        <f t="shared" si="6"/>
        <v/>
      </c>
      <c r="M20" s="320"/>
      <c r="N20" s="127"/>
      <c r="O20" s="42" t="str">
        <f>IF(G19&gt;76&lt;100,1,"")</f>
        <v/>
      </c>
      <c r="P20" s="145">
        <f>SUM(E16:E20)</f>
        <v>50</v>
      </c>
      <c r="BI20" s="133" t="s">
        <v>282</v>
      </c>
      <c r="BJ20" s="134" t="s">
        <v>283</v>
      </c>
    </row>
    <row r="21" spans="1:62" ht="118.9" customHeight="1" thickBot="1" x14ac:dyDescent="0.3">
      <c r="A21" s="126"/>
      <c r="B21" s="341" t="s">
        <v>593</v>
      </c>
      <c r="C21" s="314" t="s">
        <v>594</v>
      </c>
      <c r="D21" s="315">
        <v>5</v>
      </c>
      <c r="E21" s="347">
        <f t="shared" si="0"/>
        <v>5</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60" customHeight="1" thickBot="1" x14ac:dyDescent="0.3">
      <c r="A22" s="126"/>
      <c r="B22" s="341" t="s">
        <v>590</v>
      </c>
      <c r="C22" s="314" t="s">
        <v>591</v>
      </c>
      <c r="D22" s="315">
        <v>5</v>
      </c>
      <c r="E22" s="347">
        <f t="shared" si="0"/>
        <v>5</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ht="24" hidden="1" customHeight="1" thickBot="1" x14ac:dyDescent="0.3">
      <c r="A23" s="126"/>
      <c r="B23" s="314">
        <f>'Elenco Obiettivi'!C17</f>
        <v>0</v>
      </c>
      <c r="C23" s="314">
        <f>'Elenco Obiettivi'!E17</f>
        <v>0</v>
      </c>
      <c r="D23" s="315"/>
      <c r="E23" s="316">
        <f>(D23/D$69)*100</f>
        <v>0</v>
      </c>
      <c r="F23" s="315">
        <f t="shared" si="2"/>
        <v>0</v>
      </c>
      <c r="G23" s="317"/>
      <c r="H23" s="320" t="str">
        <f t="shared" si="1"/>
        <v>x</v>
      </c>
      <c r="I23" s="320" t="str">
        <f t="shared" si="3"/>
        <v/>
      </c>
      <c r="J23" s="320" t="str">
        <f t="shared" si="4"/>
        <v/>
      </c>
      <c r="K23" s="320" t="str">
        <f t="shared" si="5"/>
        <v/>
      </c>
      <c r="L23" s="320" t="str">
        <f t="shared" si="6"/>
        <v/>
      </c>
      <c r="M23" s="320"/>
      <c r="N23" s="127"/>
      <c r="BI23" s="133"/>
      <c r="BJ23" s="134"/>
    </row>
    <row r="24" spans="1:62" ht="24" hidden="1" customHeight="1" thickBot="1" x14ac:dyDescent="0.3">
      <c r="A24" s="126"/>
      <c r="B24" s="314">
        <f>'Elenco Obiettivi'!C18</f>
        <v>0</v>
      </c>
      <c r="C24" s="314">
        <f>'Elenco Obiettivi'!E18</f>
        <v>0</v>
      </c>
      <c r="D24" s="315"/>
      <c r="E24" s="316">
        <f>(D24/D$69)*100</f>
        <v>0</v>
      </c>
      <c r="F24" s="315">
        <f t="shared" si="2"/>
        <v>0</v>
      </c>
      <c r="G24" s="317"/>
      <c r="H24" s="320" t="str">
        <f t="shared" si="1"/>
        <v>x</v>
      </c>
      <c r="I24" s="320" t="str">
        <f t="shared" si="3"/>
        <v/>
      </c>
      <c r="J24" s="320" t="str">
        <f t="shared" si="4"/>
        <v/>
      </c>
      <c r="K24" s="320" t="str">
        <f t="shared" si="5"/>
        <v/>
      </c>
      <c r="L24" s="320" t="str">
        <f t="shared" si="6"/>
        <v/>
      </c>
      <c r="M24" s="320"/>
      <c r="N24" s="127"/>
      <c r="BI24" s="133"/>
      <c r="BJ24" s="134"/>
    </row>
    <row r="25" spans="1:62" s="60" customFormat="1" ht="24" customHeight="1" thickBot="1" x14ac:dyDescent="0.3">
      <c r="A25" s="126"/>
      <c r="B25" s="513" t="s">
        <v>284</v>
      </c>
      <c r="C25" s="514"/>
      <c r="D25" s="333" t="s">
        <v>285</v>
      </c>
      <c r="E25" s="491" t="s">
        <v>286</v>
      </c>
      <c r="F25" s="491"/>
      <c r="G25" s="491"/>
      <c r="H25" s="490" t="s">
        <v>287</v>
      </c>
      <c r="I25" s="490"/>
      <c r="J25" s="490"/>
      <c r="K25" s="490"/>
      <c r="L25" s="490"/>
      <c r="M25" s="328" t="s">
        <v>288</v>
      </c>
      <c r="N25" s="127"/>
      <c r="BI25" s="133"/>
      <c r="BJ25" s="134"/>
    </row>
    <row r="26" spans="1:62" s="60" customFormat="1" ht="24" customHeight="1" x14ac:dyDescent="0.25">
      <c r="A26" s="126"/>
      <c r="B26" s="515"/>
      <c r="C26" s="507"/>
      <c r="D26" s="334">
        <f>SUM(D16:D22)</f>
        <v>60</v>
      </c>
      <c r="E26" s="491">
        <f>SUM(E16:E22)</f>
        <v>60</v>
      </c>
      <c r="F26" s="491"/>
      <c r="G26" s="491"/>
      <c r="H26" s="335"/>
      <c r="I26" s="336" t="e">
        <f>IF(I16="x",F16*E16)++IF(I17="x",F17*E17)+IF(I18="x",F18*E18)+IF(I19="x",F19*E19)+IF(#REF!="x",#REF!*#REF!)+IF(I20="x",F20*E20)+IF(I21="x",F21*E21)+IF(I22="x",F22*E22)+IF(I23="x",F23*E23)+IF(I24="x",F24*E24)</f>
        <v>#REF!</v>
      </c>
      <c r="J26" s="336" t="e">
        <f>IF(J16="x",F16*E16)+IF(J17="x",F17*E17)+IF(J18="x",F18*E18)+IF(J19="x",F19*E19)+IF(#REF!="x",#REF!*#REF!)+IF(J20="x",F20*E20)+IF(J21="x",F21*E21)+IF(J22="x",F22*E22)+IF(J23="x",F23*E23)+IF(J24="x",F24*E24)</f>
        <v>#REF!</v>
      </c>
      <c r="K26" s="336" t="e">
        <f>IF(K16="x",F16*E16)+IF(K17="x",F17*E17)+IF(K18="x",F18*E18)+IF(K19="x",F19*E19)+IF(#REF!="x",#REF!*#REF!)+IF(K20="x",F20*E20)+IF(K21="x",F21*E21)+IF(K22="x",F22*E22)+IF(K23="x",F23*E23)+IF(K24="x",F24*E24)</f>
        <v>#REF!</v>
      </c>
      <c r="L26" s="336" t="e">
        <f>IF(L16="x",F16*E16)+IF(L17="x",F17*E17)+IF(L18="x",F18*E18)+IF(L19="x",F19*E19)+IF(#REF!="x",#REF!*#REF!)+IF(L20="x",F20*E20)+IF(L21="x",F21*E21)+IF(L22="x",F22*E22)+IF(L23="x",F23*E23)+IF(L24="x",F24*E24)</f>
        <v>#REF!</v>
      </c>
      <c r="M26" s="337" t="e">
        <f>SUM(I26:L26)</f>
        <v>#REF!</v>
      </c>
      <c r="N26" s="127"/>
      <c r="BI26" s="135"/>
      <c r="BJ26" s="136"/>
    </row>
    <row r="27" spans="1:62" s="60" customFormat="1" ht="7.9" customHeight="1" x14ac:dyDescent="0.25">
      <c r="A27" s="126"/>
      <c r="B27" s="516"/>
      <c r="C27" s="516"/>
      <c r="D27" s="516"/>
      <c r="E27" s="516"/>
      <c r="F27" s="516"/>
      <c r="G27" s="516"/>
      <c r="H27" s="516"/>
      <c r="I27" s="516"/>
      <c r="J27" s="516"/>
      <c r="K27" s="516"/>
      <c r="L27" s="516"/>
      <c r="M27" s="516"/>
      <c r="N27" s="127"/>
      <c r="BI27" s="135"/>
      <c r="BJ27" s="136"/>
    </row>
    <row r="28" spans="1:62" s="60" customFormat="1" ht="24" customHeight="1" x14ac:dyDescent="0.25">
      <c r="A28" s="126"/>
      <c r="B28" s="529" t="s">
        <v>289</v>
      </c>
      <c r="C28" s="530"/>
      <c r="D28" s="512" t="str">
        <f>D12</f>
        <v>Peso Assoluto Obiettivo</v>
      </c>
      <c r="E28" s="512" t="str">
        <f>E12</f>
        <v>Peso % Obiettivo</v>
      </c>
      <c r="F28" s="512" t="str">
        <f>F12</f>
        <v>Fornule</v>
      </c>
      <c r="G28" s="512" t="str">
        <f>G12</f>
        <v>Risultato (%)</v>
      </c>
      <c r="H28" s="329">
        <v>1</v>
      </c>
      <c r="I28" s="329">
        <v>2</v>
      </c>
      <c r="J28" s="329">
        <v>3</v>
      </c>
      <c r="K28" s="329">
        <v>4</v>
      </c>
      <c r="L28" s="329">
        <v>5</v>
      </c>
      <c r="M28" s="489" t="str">
        <f>M12</f>
        <v>NOTE</v>
      </c>
      <c r="N28" s="127"/>
      <c r="BI28" s="135"/>
      <c r="BJ28" s="136"/>
    </row>
    <row r="29" spans="1:62" s="60" customFormat="1" ht="24" customHeight="1" x14ac:dyDescent="0.25">
      <c r="A29" s="126"/>
      <c r="B29" s="531"/>
      <c r="C29" s="532"/>
      <c r="D29" s="512"/>
      <c r="E29" s="512"/>
      <c r="F29" s="512"/>
      <c r="G29" s="512"/>
      <c r="H29" s="330" t="s">
        <v>232</v>
      </c>
      <c r="I29" s="330" t="s">
        <v>233</v>
      </c>
      <c r="J29" s="331" t="s">
        <v>234</v>
      </c>
      <c r="K29" s="331" t="s">
        <v>270</v>
      </c>
      <c r="L29" s="331" t="s">
        <v>271</v>
      </c>
      <c r="M29" s="489"/>
      <c r="N29" s="127"/>
      <c r="BI29" s="135"/>
      <c r="BJ29" s="136"/>
    </row>
    <row r="30" spans="1:62" s="60" customFormat="1" ht="34.15" customHeight="1" x14ac:dyDescent="0.25">
      <c r="A30" s="126"/>
      <c r="B30" s="332" t="s">
        <v>212</v>
      </c>
      <c r="C30" s="332" t="s">
        <v>213</v>
      </c>
      <c r="D30" s="512"/>
      <c r="E30" s="512"/>
      <c r="F30" s="512"/>
      <c r="G30" s="512"/>
      <c r="H30" s="328" t="s">
        <v>56</v>
      </c>
      <c r="I30" s="328" t="s">
        <v>57</v>
      </c>
      <c r="J30" s="328" t="s">
        <v>243</v>
      </c>
      <c r="K30" s="328" t="s">
        <v>244</v>
      </c>
      <c r="L30" s="328" t="s">
        <v>245</v>
      </c>
      <c r="M30" s="489"/>
      <c r="N30" s="127"/>
      <c r="BI30" s="135"/>
      <c r="BJ30" s="136"/>
    </row>
    <row r="31" spans="1:62" s="60" customFormat="1" ht="30" customHeight="1" x14ac:dyDescent="0.25">
      <c r="A31" s="126"/>
      <c r="B31" s="314" t="s">
        <v>601</v>
      </c>
      <c r="C31" s="314" t="s">
        <v>602</v>
      </c>
      <c r="D31" s="315">
        <v>5</v>
      </c>
      <c r="E31" s="347">
        <f t="shared" ref="E31:E41" si="7">(D31/D$44)*80</f>
        <v>5</v>
      </c>
      <c r="F31" s="315">
        <f t="shared" ref="F31:F40" si="8">G31/100</f>
        <v>0</v>
      </c>
      <c r="G31" s="317"/>
      <c r="H31" s="320" t="str">
        <f t="shared" ref="H31:H41" si="9">IF($F31&lt;=0.2,IF($F31&gt;=0,"x",""),"")</f>
        <v>x</v>
      </c>
      <c r="I31" s="320" t="str">
        <f t="shared" ref="I31:I38" si="10">IF(F31&lt;=0.5,IF(F31&gt;=0.21,"x",""),"")</f>
        <v/>
      </c>
      <c r="J31" s="320" t="str">
        <f t="shared" ref="J31:J38" si="11">IF(F31&lt;=0.7,IF(F31&gt;=0.51,"x",""),"")</f>
        <v/>
      </c>
      <c r="K31" s="320" t="str">
        <f t="shared" ref="K31:K38" si="12">IF(F31&lt;=0.9,IF(F31&gt;=0.71,"x",""),"")</f>
        <v/>
      </c>
      <c r="L31" s="320" t="str">
        <f t="shared" ref="L31:L38" si="13">IF(F31&lt;=1,IF(F31&gt;0.9,"x",""),"")</f>
        <v/>
      </c>
      <c r="M31" s="320"/>
      <c r="N31" s="127"/>
      <c r="BI31" s="135"/>
      <c r="BJ31" s="136"/>
    </row>
    <row r="32" spans="1:62" s="60" customFormat="1" ht="41.25" customHeight="1" x14ac:dyDescent="0.25">
      <c r="A32" s="126"/>
      <c r="B32" s="314" t="s">
        <v>599</v>
      </c>
      <c r="C32" s="314" t="s">
        <v>600</v>
      </c>
      <c r="D32" s="315">
        <v>5</v>
      </c>
      <c r="E32" s="347">
        <f t="shared" si="7"/>
        <v>5</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43.5" customHeight="1" x14ac:dyDescent="0.25">
      <c r="A33" s="126"/>
      <c r="B33" s="314" t="s">
        <v>603</v>
      </c>
      <c r="C33" s="314" t="s">
        <v>604</v>
      </c>
      <c r="D33" s="315">
        <v>5</v>
      </c>
      <c r="E33" s="347">
        <f t="shared" si="7"/>
        <v>5</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37.5" customHeight="1" x14ac:dyDescent="0.25">
      <c r="A34" s="126"/>
      <c r="B34" s="314" t="s">
        <v>605</v>
      </c>
      <c r="C34" s="314" t="s">
        <v>606</v>
      </c>
      <c r="D34" s="315">
        <v>5</v>
      </c>
      <c r="E34" s="347">
        <f t="shared" si="7"/>
        <v>5</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7"/>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33" customHeight="1" x14ac:dyDescent="0.25">
      <c r="A36" s="126"/>
      <c r="B36" s="314"/>
      <c r="C36" s="314"/>
      <c r="D36" s="315"/>
      <c r="E36" s="347">
        <f t="shared" si="7"/>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7"/>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7"/>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7"/>
        <v>0</v>
      </c>
      <c r="F39" s="315">
        <f t="shared" si="8"/>
        <v>0</v>
      </c>
      <c r="G39" s="317"/>
      <c r="H39" s="320" t="str">
        <f t="shared" si="9"/>
        <v>x</v>
      </c>
      <c r="I39" s="320" t="str">
        <f t="shared" ref="I39:I41" si="14">IF(F39&lt;=0.5,IF(F39&gt;=0.21,"x",""),"")</f>
        <v/>
      </c>
      <c r="J39" s="320" t="str">
        <f t="shared" ref="J39:J41" si="15">IF(F39&lt;=0.7,IF(F39&gt;=0.51,"x",""),"")</f>
        <v/>
      </c>
      <c r="K39" s="320" t="str">
        <f t="shared" ref="K39:K41" si="16">IF(F39&lt;=0.9,IF(F39&gt;=0.71,"x",""),"")</f>
        <v/>
      </c>
      <c r="L39" s="320" t="str">
        <f t="shared" ref="L39:L41" si="17">IF(F39&lt;=1,IF(F39&gt;0.9,"x",""),"")</f>
        <v/>
      </c>
      <c r="M39" s="320"/>
      <c r="N39" s="127"/>
      <c r="BI39" s="135"/>
      <c r="BJ39" s="136"/>
    </row>
    <row r="40" spans="1:62" s="60" customFormat="1" ht="18.600000000000001" customHeight="1" x14ac:dyDescent="0.25">
      <c r="A40" s="126"/>
      <c r="B40" s="314"/>
      <c r="C40" s="314"/>
      <c r="D40" s="315"/>
      <c r="E40" s="347">
        <f t="shared" si="7"/>
        <v>0</v>
      </c>
      <c r="F40" s="315">
        <f t="shared" si="8"/>
        <v>0</v>
      </c>
      <c r="G40" s="317"/>
      <c r="H40" s="320" t="str">
        <f t="shared" si="9"/>
        <v>x</v>
      </c>
      <c r="I40" s="320" t="str">
        <f t="shared" si="14"/>
        <v/>
      </c>
      <c r="J40" s="320" t="str">
        <f t="shared" si="15"/>
        <v/>
      </c>
      <c r="K40" s="320" t="str">
        <f t="shared" si="16"/>
        <v/>
      </c>
      <c r="L40" s="320" t="str">
        <f t="shared" si="17"/>
        <v/>
      </c>
      <c r="M40" s="320"/>
      <c r="N40" s="127"/>
      <c r="BI40" s="135"/>
      <c r="BJ40" s="136"/>
    </row>
    <row r="41" spans="1:62" s="60" customFormat="1" ht="18.600000000000001" customHeight="1" x14ac:dyDescent="0.25">
      <c r="A41" s="126"/>
      <c r="B41" s="314"/>
      <c r="C41" s="314"/>
      <c r="D41" s="315"/>
      <c r="E41" s="347">
        <f t="shared" si="7"/>
        <v>0</v>
      </c>
      <c r="F41" s="315">
        <f>G41/100</f>
        <v>0</v>
      </c>
      <c r="G41" s="317"/>
      <c r="H41" s="320" t="str">
        <f t="shared" si="9"/>
        <v>x</v>
      </c>
      <c r="I41" s="320" t="str">
        <f t="shared" si="14"/>
        <v/>
      </c>
      <c r="J41" s="320" t="str">
        <f t="shared" si="15"/>
        <v/>
      </c>
      <c r="K41" s="320" t="str">
        <f t="shared" si="16"/>
        <v/>
      </c>
      <c r="L41" s="320" t="str">
        <f t="shared" si="17"/>
        <v/>
      </c>
      <c r="M41" s="320"/>
      <c r="N41" s="127"/>
      <c r="BI41" s="135"/>
      <c r="BJ41" s="136"/>
    </row>
    <row r="42" spans="1:62" s="60" customFormat="1" ht="17.45" customHeight="1" thickBot="1" x14ac:dyDescent="0.3">
      <c r="A42" s="126"/>
      <c r="B42" s="505" t="s">
        <v>582</v>
      </c>
      <c r="C42" s="524"/>
      <c r="D42" s="348" t="s">
        <v>285</v>
      </c>
      <c r="E42" s="510" t="s">
        <v>286</v>
      </c>
      <c r="F42" s="510"/>
      <c r="G42" s="510"/>
      <c r="H42" s="504" t="s">
        <v>287</v>
      </c>
      <c r="I42" s="505"/>
      <c r="J42" s="505"/>
      <c r="K42" s="505"/>
      <c r="L42" s="505"/>
      <c r="M42" s="508" t="s">
        <v>288</v>
      </c>
      <c r="N42" s="127"/>
      <c r="P42" s="312">
        <f>SUM(E31:E41)</f>
        <v>20</v>
      </c>
      <c r="BI42" s="133"/>
      <c r="BJ42" s="134"/>
    </row>
    <row r="43" spans="1:62" s="60" customFormat="1" ht="17.45" customHeight="1" x14ac:dyDescent="0.25">
      <c r="A43" s="126"/>
      <c r="B43" s="525"/>
      <c r="C43" s="526"/>
      <c r="D43" s="349">
        <f>SUM(D31:D41)</f>
        <v>20</v>
      </c>
      <c r="E43" s="501">
        <f>SUM(E31:E41)</f>
        <v>20</v>
      </c>
      <c r="F43" s="502"/>
      <c r="G43" s="503"/>
      <c r="H43" s="506"/>
      <c r="I43" s="507"/>
      <c r="J43" s="507"/>
      <c r="K43" s="507"/>
      <c r="L43" s="507"/>
      <c r="M43" s="509"/>
      <c r="N43" s="127"/>
      <c r="P43" s="312"/>
      <c r="BI43" s="345"/>
      <c r="BJ43" s="345"/>
    </row>
    <row r="44" spans="1:62" s="60" customFormat="1" ht="24" customHeight="1" x14ac:dyDescent="0.25">
      <c r="A44" s="126"/>
      <c r="B44" s="527" t="s">
        <v>583</v>
      </c>
      <c r="C44" s="528"/>
      <c r="D44" s="350">
        <f>D43+D26</f>
        <v>80</v>
      </c>
      <c r="E44" s="511">
        <f>E43+E26</f>
        <v>80</v>
      </c>
      <c r="F44" s="511"/>
      <c r="G44" s="511"/>
      <c r="H44" s="335"/>
      <c r="I44" s="336" t="e">
        <f>IF(I31="x",F31*E31)+IF(I32="x",F32*E32)+IF(I33="x",F33*E33)++IF(I34="x",F34*E34)+IF(I35="x",F35*E35)+IF(#REF!="x",#REF!*#REF!)+IF(I36="x",F36*E36)+IF(I37="x",F37*E37)+IF(I38="x",F38*E38)+IF(I39="x",F39*E39)+IF(I40="x",F40*E40)+IF(I41="x",F41*E41)</f>
        <v>#REF!</v>
      </c>
      <c r="J44" s="336" t="e">
        <f>IF(J33="x",F33*E33)+IF(J34="x",F34*E34)+IF(J35="x",F35*E35)+IF(#REF!="x",#REF!*#REF!)+IF(J36="x",F36*E36)+IF(J37="x",F37*E37)+IF(J38="x",F38*E38)+IF(J39="x",F39*E39)+IF(J40="x",F40*E40)+IF(J41="x",F41*E41)</f>
        <v>#REF!</v>
      </c>
      <c r="K44" s="336" t="e">
        <f>IF(K33="x",F33*E33)+IF(K34="x",F34*E34)+IF(K35="x",F35*E35)+IF(#REF!="x",#REF!*#REF!)+IF(K36="x",F36*E36)+IF(K37="x",F37*E37)+IF(K38="x",F38*E38)+IF(K39="x",F39*E39)+IF(K40="x",F40*E40)+IF(K41="x",F41*E41)</f>
        <v>#REF!</v>
      </c>
      <c r="L44" s="336" t="e">
        <f>IF(L31="x",F31*E31)+IF(L32="x",F32*E32)+IF(L33="x",F33*E33)+IF(L34="x",F34*E34)+IF(L35="x",F35*E35)+IF(#REF!="x",#REF!*#REF!)+IF(L36="x",F36*E36)+IF(L37="x",F37*E37)+IF(L38="x",F38*E38)+IF(L39="x",F39*E39)+IF(L40="x",F40*E40)+IF(L41="x",F41*E41)</f>
        <v>#REF!</v>
      </c>
      <c r="M44" s="351" t="e">
        <f>SUM(I44:L44)</f>
        <v>#REF!</v>
      </c>
      <c r="N44" s="127"/>
      <c r="BI44" s="135"/>
      <c r="BJ44" s="136"/>
    </row>
    <row r="45" spans="1:62" ht="24" customHeight="1" x14ac:dyDescent="0.25">
      <c r="A45" s="126"/>
      <c r="B45" s="492" t="s">
        <v>290</v>
      </c>
      <c r="C45" s="493"/>
      <c r="D45" s="496" t="s">
        <v>291</v>
      </c>
      <c r="E45" s="496" t="s">
        <v>292</v>
      </c>
      <c r="F45" s="496" t="s">
        <v>293</v>
      </c>
      <c r="G45" s="498" t="s">
        <v>294</v>
      </c>
      <c r="H45" s="500" t="s">
        <v>295</v>
      </c>
      <c r="I45" s="500"/>
      <c r="J45" s="500"/>
      <c r="K45" s="500"/>
      <c r="L45" s="500"/>
      <c r="M45" s="352"/>
      <c r="N45" s="127"/>
      <c r="BI45" s="135"/>
    </row>
    <row r="46" spans="1:62" ht="24" customHeight="1" x14ac:dyDescent="0.25">
      <c r="A46" s="126"/>
      <c r="B46" s="492"/>
      <c r="C46" s="493"/>
      <c r="D46" s="497"/>
      <c r="E46" s="497"/>
      <c r="F46" s="497"/>
      <c r="G46" s="499"/>
      <c r="H46" s="329">
        <v>1</v>
      </c>
      <c r="I46" s="329">
        <v>2</v>
      </c>
      <c r="J46" s="329">
        <v>3</v>
      </c>
      <c r="K46" s="329">
        <v>4</v>
      </c>
      <c r="L46" s="329">
        <v>5</v>
      </c>
      <c r="M46" s="489" t="str">
        <f>M28</f>
        <v>NOTE</v>
      </c>
      <c r="N46" s="127"/>
      <c r="BI46" s="49"/>
      <c r="BJ46" s="50"/>
    </row>
    <row r="47" spans="1:62" ht="24" customHeight="1" x14ac:dyDescent="0.25">
      <c r="A47" s="126"/>
      <c r="B47" s="494"/>
      <c r="C47" s="495"/>
      <c r="D47" s="497"/>
      <c r="E47" s="497"/>
      <c r="F47" s="497"/>
      <c r="G47" s="499"/>
      <c r="H47" s="330" t="s">
        <v>232</v>
      </c>
      <c r="I47" s="330" t="s">
        <v>233</v>
      </c>
      <c r="J47" s="331" t="s">
        <v>234</v>
      </c>
      <c r="K47" s="331" t="s">
        <v>270</v>
      </c>
      <c r="L47" s="331" t="s">
        <v>271</v>
      </c>
      <c r="M47" s="489"/>
      <c r="N47" s="127"/>
      <c r="BI47" s="49"/>
      <c r="BJ47" s="50"/>
    </row>
    <row r="48" spans="1:62" ht="35.25" customHeight="1" x14ac:dyDescent="0.25">
      <c r="A48" s="126"/>
      <c r="B48" s="353" t="s">
        <v>296</v>
      </c>
      <c r="C48" s="353" t="s">
        <v>297</v>
      </c>
      <c r="D48" s="497"/>
      <c r="E48" s="497"/>
      <c r="F48" s="497"/>
      <c r="G48" s="499"/>
      <c r="H48" s="328" t="s">
        <v>298</v>
      </c>
      <c r="I48" s="328" t="s">
        <v>299</v>
      </c>
      <c r="J48" s="328" t="s">
        <v>300</v>
      </c>
      <c r="K48" s="328" t="s">
        <v>301</v>
      </c>
      <c r="L48" s="328" t="s">
        <v>302</v>
      </c>
      <c r="M48" s="489"/>
      <c r="N48" s="127"/>
    </row>
    <row r="49" spans="1:62" ht="110.45" customHeight="1" x14ac:dyDescent="0.25">
      <c r="A49" s="126"/>
      <c r="B49" s="321" t="s">
        <v>555</v>
      </c>
      <c r="C49" s="321" t="s">
        <v>554</v>
      </c>
      <c r="D49" s="316">
        <v>10</v>
      </c>
      <c r="E49" s="346">
        <f>(D49/D$69)*20</f>
        <v>2.5</v>
      </c>
      <c r="F49" s="323">
        <f t="shared" ref="F49:F67" si="18">G49/100</f>
        <v>0</v>
      </c>
      <c r="G49" s="324"/>
      <c r="H49" s="320" t="str">
        <f t="shared" ref="H49:H67" si="19">IF($F49&lt;=0.2,IF($F49&gt;=0,"x",""),"")</f>
        <v>x</v>
      </c>
      <c r="I49" s="320" t="str">
        <f t="shared" ref="I49" si="20">IF(F49&lt;=0.5,IF(F49&gt;=0.21,"x",""),"")</f>
        <v/>
      </c>
      <c r="J49" s="320" t="str">
        <f t="shared" ref="J49" si="21">IF(F49&lt;=0.7,IF(F49&gt;=0.51,"x",""),"")</f>
        <v/>
      </c>
      <c r="K49" s="320" t="str">
        <f t="shared" ref="K49" si="22">IF(F49&lt;=0.9,IF(F49&gt;=0.71,"x",""),"")</f>
        <v/>
      </c>
      <c r="L49" s="320" t="str">
        <f t="shared" ref="L49" si="23">IF(F49&lt;=1,IF(F49&gt;0.9,"x",""),"")</f>
        <v/>
      </c>
      <c r="M49" s="325"/>
      <c r="N49" s="127"/>
      <c r="BI49" s="42"/>
      <c r="BJ49" s="42"/>
    </row>
    <row r="50" spans="1:62" ht="109.15" customHeight="1" x14ac:dyDescent="0.25">
      <c r="A50" s="126"/>
      <c r="B50" s="321" t="s">
        <v>557</v>
      </c>
      <c r="C50" s="321" t="s">
        <v>556</v>
      </c>
      <c r="D50" s="316">
        <v>10</v>
      </c>
      <c r="E50" s="346">
        <f t="shared" ref="E50:E57" si="24">(D50/D$69)*20</f>
        <v>2.5</v>
      </c>
      <c r="F50" s="323">
        <f t="shared" si="18"/>
        <v>0</v>
      </c>
      <c r="G50" s="324"/>
      <c r="H50" s="320" t="str">
        <f t="shared" si="19"/>
        <v>x</v>
      </c>
      <c r="I50" s="320" t="str">
        <f t="shared" ref="I50:I67" si="25">IF(F50&lt;=0.5,IF(F50&gt;=0.21,"x",""),"")</f>
        <v/>
      </c>
      <c r="J50" s="320" t="str">
        <f t="shared" ref="J50:J67" si="26">IF(F50&lt;=0.7,IF(F50&gt;=0.51,"x",""),"")</f>
        <v/>
      </c>
      <c r="K50" s="320" t="str">
        <f t="shared" ref="K50:K67" si="27">IF(F50&lt;=0.9,IF(F50&gt;=0.71,"x",""),"")</f>
        <v/>
      </c>
      <c r="L50" s="320" t="str">
        <f t="shared" ref="L50:L67" si="28">IF(F50&lt;=1,IF(F50&gt;0.9,"x",""),"")</f>
        <v/>
      </c>
      <c r="M50" s="325"/>
      <c r="N50" s="127"/>
      <c r="BI50" s="42"/>
      <c r="BJ50" s="42"/>
    </row>
    <row r="51" spans="1:62" ht="75" customHeight="1" x14ac:dyDescent="0.25">
      <c r="A51" s="126"/>
      <c r="B51" s="321" t="s">
        <v>559</v>
      </c>
      <c r="C51" s="321" t="s">
        <v>558</v>
      </c>
      <c r="D51" s="316">
        <v>10</v>
      </c>
      <c r="E51" s="346">
        <f t="shared" si="24"/>
        <v>2.5</v>
      </c>
      <c r="F51" s="323">
        <f t="shared" si="18"/>
        <v>0</v>
      </c>
      <c r="G51" s="324"/>
      <c r="H51" s="320" t="str">
        <f t="shared" si="19"/>
        <v>x</v>
      </c>
      <c r="I51" s="320" t="str">
        <f t="shared" si="25"/>
        <v/>
      </c>
      <c r="J51" s="320" t="str">
        <f t="shared" si="26"/>
        <v/>
      </c>
      <c r="K51" s="320" t="str">
        <f t="shared" si="27"/>
        <v/>
      </c>
      <c r="L51" s="320" t="str">
        <f t="shared" si="28"/>
        <v/>
      </c>
      <c r="M51" s="325"/>
      <c r="N51" s="127"/>
      <c r="BI51" s="42"/>
      <c r="BJ51" s="42"/>
    </row>
    <row r="52" spans="1:62" ht="79.150000000000006" customHeight="1" x14ac:dyDescent="0.25">
      <c r="A52" s="126"/>
      <c r="B52" s="321" t="s">
        <v>561</v>
      </c>
      <c r="C52" s="321" t="s">
        <v>560</v>
      </c>
      <c r="D52" s="316">
        <v>10</v>
      </c>
      <c r="E52" s="346">
        <f t="shared" si="24"/>
        <v>2.5</v>
      </c>
      <c r="F52" s="323">
        <f t="shared" si="18"/>
        <v>0</v>
      </c>
      <c r="G52" s="324"/>
      <c r="H52" s="320" t="str">
        <f t="shared" si="19"/>
        <v>x</v>
      </c>
      <c r="I52" s="320" t="str">
        <f t="shared" si="25"/>
        <v/>
      </c>
      <c r="J52" s="320" t="str">
        <f t="shared" si="26"/>
        <v/>
      </c>
      <c r="K52" s="320" t="str">
        <f t="shared" si="27"/>
        <v/>
      </c>
      <c r="L52" s="320" t="str">
        <f t="shared" si="28"/>
        <v/>
      </c>
      <c r="M52" s="325"/>
      <c r="N52" s="127"/>
      <c r="BI52" s="42"/>
      <c r="BJ52" s="42"/>
    </row>
    <row r="53" spans="1:62" ht="73.900000000000006" customHeight="1" x14ac:dyDescent="0.25">
      <c r="A53" s="126"/>
      <c r="B53" s="321" t="s">
        <v>563</v>
      </c>
      <c r="C53" s="321" t="s">
        <v>562</v>
      </c>
      <c r="D53" s="316">
        <v>10</v>
      </c>
      <c r="E53" s="346">
        <f t="shared" si="24"/>
        <v>2.5</v>
      </c>
      <c r="F53" s="323">
        <f t="shared" si="18"/>
        <v>0</v>
      </c>
      <c r="G53" s="324"/>
      <c r="H53" s="320" t="str">
        <f t="shared" si="19"/>
        <v>x</v>
      </c>
      <c r="I53" s="320" t="str">
        <f t="shared" si="25"/>
        <v/>
      </c>
      <c r="J53" s="320" t="str">
        <f t="shared" si="26"/>
        <v/>
      </c>
      <c r="K53" s="320" t="str">
        <f t="shared" si="27"/>
        <v/>
      </c>
      <c r="L53" s="320" t="str">
        <f t="shared" si="28"/>
        <v/>
      </c>
      <c r="M53" s="325"/>
      <c r="N53" s="127"/>
      <c r="BI53" s="42"/>
      <c r="BJ53" s="42"/>
    </row>
    <row r="54" spans="1:62" ht="87.6" customHeight="1" x14ac:dyDescent="0.25">
      <c r="A54" s="126"/>
      <c r="B54" s="321" t="s">
        <v>564</v>
      </c>
      <c r="C54" s="321" t="s">
        <v>565</v>
      </c>
      <c r="D54" s="316">
        <v>10</v>
      </c>
      <c r="E54" s="346">
        <f t="shared" si="24"/>
        <v>2.5</v>
      </c>
      <c r="F54" s="323">
        <f t="shared" si="18"/>
        <v>0</v>
      </c>
      <c r="G54" s="324"/>
      <c r="H54" s="320" t="str">
        <f t="shared" si="19"/>
        <v>x</v>
      </c>
      <c r="I54" s="320" t="str">
        <f t="shared" si="25"/>
        <v/>
      </c>
      <c r="J54" s="320" t="str">
        <f t="shared" si="26"/>
        <v/>
      </c>
      <c r="K54" s="320" t="str">
        <f t="shared" si="27"/>
        <v/>
      </c>
      <c r="L54" s="320" t="str">
        <f t="shared" si="28"/>
        <v/>
      </c>
      <c r="M54" s="325"/>
      <c r="N54" s="127"/>
      <c r="BI54" s="42"/>
      <c r="BJ54" s="42"/>
    </row>
    <row r="55" spans="1:62" ht="93.6" customHeight="1" x14ac:dyDescent="0.25">
      <c r="A55" s="126"/>
      <c r="B55" s="321" t="s">
        <v>567</v>
      </c>
      <c r="C55" s="321" t="s">
        <v>566</v>
      </c>
      <c r="D55" s="316">
        <v>10</v>
      </c>
      <c r="E55" s="346">
        <f t="shared" si="24"/>
        <v>2.5</v>
      </c>
      <c r="F55" s="323">
        <f t="shared" si="18"/>
        <v>0</v>
      </c>
      <c r="G55" s="324"/>
      <c r="H55" s="320" t="str">
        <f t="shared" si="19"/>
        <v>x</v>
      </c>
      <c r="I55" s="320" t="str">
        <f t="shared" si="25"/>
        <v/>
      </c>
      <c r="J55" s="320" t="str">
        <f t="shared" si="26"/>
        <v/>
      </c>
      <c r="K55" s="320" t="str">
        <f t="shared" si="27"/>
        <v/>
      </c>
      <c r="L55" s="320" t="str">
        <f t="shared" si="28"/>
        <v/>
      </c>
      <c r="M55" s="325"/>
      <c r="N55" s="127"/>
      <c r="BI55" s="42"/>
      <c r="BJ55" s="42"/>
    </row>
    <row r="56" spans="1:62" ht="80.45" customHeight="1" x14ac:dyDescent="0.25">
      <c r="A56" s="126"/>
      <c r="B56" s="321" t="s">
        <v>569</v>
      </c>
      <c r="C56" s="321" t="s">
        <v>568</v>
      </c>
      <c r="D56" s="316">
        <v>10</v>
      </c>
      <c r="E56" s="346">
        <f t="shared" si="24"/>
        <v>2.5</v>
      </c>
      <c r="F56" s="323">
        <f t="shared" si="18"/>
        <v>0</v>
      </c>
      <c r="G56" s="324"/>
      <c r="H56" s="320" t="str">
        <f t="shared" si="19"/>
        <v>x</v>
      </c>
      <c r="I56" s="320" t="str">
        <f t="shared" si="25"/>
        <v/>
      </c>
      <c r="J56" s="320" t="str">
        <f t="shared" si="26"/>
        <v/>
      </c>
      <c r="K56" s="320" t="str">
        <f t="shared" si="27"/>
        <v/>
      </c>
      <c r="L56" s="320" t="str">
        <f t="shared" si="28"/>
        <v/>
      </c>
      <c r="M56" s="325"/>
      <c r="N56" s="127"/>
      <c r="BI56" s="42"/>
      <c r="BJ56" s="42"/>
    </row>
    <row r="57" spans="1:62" ht="63" customHeight="1" x14ac:dyDescent="0.25">
      <c r="A57" s="126"/>
      <c r="B57" s="321" t="s">
        <v>570</v>
      </c>
      <c r="C57" s="321" t="s">
        <v>304</v>
      </c>
      <c r="D57" s="316"/>
      <c r="E57" s="346">
        <f t="shared" si="24"/>
        <v>0</v>
      </c>
      <c r="F57" s="323">
        <f t="shared" si="18"/>
        <v>0</v>
      </c>
      <c r="G57" s="324"/>
      <c r="H57" s="320" t="str">
        <f t="shared" si="19"/>
        <v>x</v>
      </c>
      <c r="I57" s="320" t="str">
        <f t="shared" si="25"/>
        <v/>
      </c>
      <c r="J57" s="320" t="str">
        <f t="shared" si="26"/>
        <v/>
      </c>
      <c r="K57" s="320" t="str">
        <f t="shared" si="27"/>
        <v/>
      </c>
      <c r="L57" s="320" t="str">
        <f t="shared" si="28"/>
        <v/>
      </c>
      <c r="M57" s="325"/>
      <c r="N57" s="127"/>
      <c r="BI57" s="42"/>
      <c r="BJ57" s="42"/>
    </row>
    <row r="58" spans="1:62" ht="24" hidden="1" customHeight="1" x14ac:dyDescent="0.25">
      <c r="A58" s="126"/>
      <c r="B58" s="321" t="s">
        <v>570</v>
      </c>
      <c r="C58" s="326"/>
      <c r="D58" s="316"/>
      <c r="E58" s="322">
        <f t="shared" ref="E58:E67" si="29">(D58/D$69)*100</f>
        <v>0</v>
      </c>
      <c r="F58" s="323">
        <f t="shared" si="18"/>
        <v>0</v>
      </c>
      <c r="G58" s="324"/>
      <c r="H58" s="320" t="str">
        <f t="shared" si="19"/>
        <v>x</v>
      </c>
      <c r="I58" s="320" t="str">
        <f t="shared" si="25"/>
        <v/>
      </c>
      <c r="J58" s="320" t="str">
        <f t="shared" si="26"/>
        <v/>
      </c>
      <c r="K58" s="320" t="str">
        <f t="shared" si="27"/>
        <v/>
      </c>
      <c r="L58" s="320" t="str">
        <f t="shared" si="28"/>
        <v/>
      </c>
      <c r="M58" s="325"/>
      <c r="N58" s="127"/>
      <c r="BI58" s="42"/>
      <c r="BJ58" s="42"/>
    </row>
    <row r="59" spans="1:62" ht="24" hidden="1" customHeight="1" x14ac:dyDescent="0.25">
      <c r="A59" s="126"/>
      <c r="B59" s="321" t="s">
        <v>570</v>
      </c>
      <c r="C59" s="326"/>
      <c r="D59" s="316"/>
      <c r="E59" s="322">
        <f t="shared" si="29"/>
        <v>0</v>
      </c>
      <c r="F59" s="323">
        <f t="shared" si="18"/>
        <v>0</v>
      </c>
      <c r="G59" s="324"/>
      <c r="H59" s="320" t="str">
        <f t="shared" si="19"/>
        <v>x</v>
      </c>
      <c r="I59" s="320" t="str">
        <f t="shared" si="25"/>
        <v/>
      </c>
      <c r="J59" s="320" t="str">
        <f t="shared" si="26"/>
        <v/>
      </c>
      <c r="K59" s="320" t="str">
        <f t="shared" si="27"/>
        <v/>
      </c>
      <c r="L59" s="320" t="str">
        <f t="shared" si="28"/>
        <v/>
      </c>
      <c r="M59" s="325"/>
      <c r="N59" s="127"/>
      <c r="BI59" s="42"/>
      <c r="BJ59" s="42"/>
    </row>
    <row r="60" spans="1:62" ht="24" hidden="1" customHeight="1" x14ac:dyDescent="0.25">
      <c r="A60" s="126"/>
      <c r="B60" s="321" t="s">
        <v>570</v>
      </c>
      <c r="C60" s="326"/>
      <c r="D60" s="316"/>
      <c r="E60" s="322">
        <f t="shared" si="29"/>
        <v>0</v>
      </c>
      <c r="F60" s="323">
        <f t="shared" si="18"/>
        <v>0</v>
      </c>
      <c r="G60" s="324"/>
      <c r="H60" s="320" t="str">
        <f t="shared" si="19"/>
        <v>x</v>
      </c>
      <c r="I60" s="320" t="str">
        <f t="shared" si="25"/>
        <v/>
      </c>
      <c r="J60" s="320" t="str">
        <f t="shared" si="26"/>
        <v/>
      </c>
      <c r="K60" s="320" t="str">
        <f t="shared" si="27"/>
        <v/>
      </c>
      <c r="L60" s="320" t="str">
        <f t="shared" si="28"/>
        <v/>
      </c>
      <c r="M60" s="325"/>
      <c r="N60" s="127"/>
      <c r="BI60" s="42"/>
      <c r="BJ60" s="42"/>
    </row>
    <row r="61" spans="1:62" ht="24" hidden="1" customHeight="1" x14ac:dyDescent="0.25">
      <c r="A61" s="126"/>
      <c r="B61" s="321" t="s">
        <v>570</v>
      </c>
      <c r="C61" s="326"/>
      <c r="D61" s="316"/>
      <c r="E61" s="322">
        <f t="shared" si="29"/>
        <v>0</v>
      </c>
      <c r="F61" s="323">
        <f t="shared" si="18"/>
        <v>0</v>
      </c>
      <c r="G61" s="324"/>
      <c r="H61" s="320" t="str">
        <f t="shared" si="19"/>
        <v>x</v>
      </c>
      <c r="I61" s="320" t="str">
        <f t="shared" si="25"/>
        <v/>
      </c>
      <c r="J61" s="320" t="str">
        <f t="shared" si="26"/>
        <v/>
      </c>
      <c r="K61" s="320" t="str">
        <f t="shared" si="27"/>
        <v/>
      </c>
      <c r="L61" s="320" t="str">
        <f t="shared" si="28"/>
        <v/>
      </c>
      <c r="M61" s="325"/>
      <c r="N61" s="127"/>
      <c r="BI61" s="42"/>
      <c r="BJ61" s="42"/>
    </row>
    <row r="62" spans="1:62" ht="24" hidden="1" customHeight="1" x14ac:dyDescent="0.25">
      <c r="A62" s="126"/>
      <c r="B62" s="321" t="s">
        <v>570</v>
      </c>
      <c r="C62" s="326"/>
      <c r="D62" s="316"/>
      <c r="E62" s="322">
        <f t="shared" si="29"/>
        <v>0</v>
      </c>
      <c r="F62" s="323">
        <f t="shared" si="18"/>
        <v>0</v>
      </c>
      <c r="G62" s="324"/>
      <c r="H62" s="320" t="str">
        <f t="shared" si="19"/>
        <v>x</v>
      </c>
      <c r="I62" s="320" t="str">
        <f t="shared" si="25"/>
        <v/>
      </c>
      <c r="J62" s="320" t="str">
        <f t="shared" si="26"/>
        <v/>
      </c>
      <c r="K62" s="320" t="str">
        <f t="shared" si="27"/>
        <v/>
      </c>
      <c r="L62" s="320" t="str">
        <f t="shared" si="28"/>
        <v/>
      </c>
      <c r="M62" s="325"/>
      <c r="N62" s="127"/>
      <c r="BI62" s="42"/>
      <c r="BJ62" s="42"/>
    </row>
    <row r="63" spans="1:62" ht="24" hidden="1" customHeight="1" x14ac:dyDescent="0.25">
      <c r="A63" s="126"/>
      <c r="B63" s="321" t="s">
        <v>570</v>
      </c>
      <c r="C63" s="326"/>
      <c r="D63" s="316"/>
      <c r="E63" s="322">
        <f t="shared" si="29"/>
        <v>0</v>
      </c>
      <c r="F63" s="323">
        <f t="shared" si="18"/>
        <v>0</v>
      </c>
      <c r="G63" s="324"/>
      <c r="H63" s="320" t="str">
        <f t="shared" si="19"/>
        <v>x</v>
      </c>
      <c r="I63" s="320" t="str">
        <f t="shared" si="25"/>
        <v/>
      </c>
      <c r="J63" s="320" t="str">
        <f t="shared" si="26"/>
        <v/>
      </c>
      <c r="K63" s="320" t="str">
        <f t="shared" si="27"/>
        <v/>
      </c>
      <c r="L63" s="320" t="str">
        <f t="shared" si="28"/>
        <v/>
      </c>
      <c r="M63" s="325"/>
      <c r="N63" s="127"/>
      <c r="BI63" s="42"/>
      <c r="BJ63" s="42"/>
    </row>
    <row r="64" spans="1:62" ht="24" hidden="1" customHeight="1" x14ac:dyDescent="0.25">
      <c r="A64" s="126"/>
      <c r="B64" s="321" t="s">
        <v>570</v>
      </c>
      <c r="C64" s="326"/>
      <c r="D64" s="316"/>
      <c r="E64" s="322">
        <f t="shared" si="29"/>
        <v>0</v>
      </c>
      <c r="F64" s="323">
        <f t="shared" si="18"/>
        <v>0</v>
      </c>
      <c r="G64" s="324"/>
      <c r="H64" s="320" t="str">
        <f t="shared" si="19"/>
        <v>x</v>
      </c>
      <c r="I64" s="320" t="str">
        <f t="shared" si="25"/>
        <v/>
      </c>
      <c r="J64" s="320" t="str">
        <f t="shared" si="26"/>
        <v/>
      </c>
      <c r="K64" s="320" t="str">
        <f t="shared" si="27"/>
        <v/>
      </c>
      <c r="L64" s="320" t="str">
        <f t="shared" si="28"/>
        <v/>
      </c>
      <c r="M64" s="325"/>
      <c r="N64" s="127"/>
      <c r="BI64" s="42"/>
      <c r="BJ64" s="42"/>
    </row>
    <row r="65" spans="1:62" ht="24" hidden="1" customHeight="1" x14ac:dyDescent="0.25">
      <c r="A65" s="126"/>
      <c r="B65" s="321" t="s">
        <v>570</v>
      </c>
      <c r="C65" s="326"/>
      <c r="D65" s="316"/>
      <c r="E65" s="322">
        <f t="shared" si="29"/>
        <v>0</v>
      </c>
      <c r="F65" s="323">
        <f>G65/100</f>
        <v>0</v>
      </c>
      <c r="G65" s="324"/>
      <c r="H65" s="320" t="str">
        <f t="shared" si="19"/>
        <v>x</v>
      </c>
      <c r="I65" s="320" t="str">
        <f t="shared" si="25"/>
        <v/>
      </c>
      <c r="J65" s="320" t="str">
        <f t="shared" si="26"/>
        <v/>
      </c>
      <c r="K65" s="320" t="str">
        <f t="shared" si="27"/>
        <v/>
      </c>
      <c r="L65" s="320" t="str">
        <f t="shared" si="28"/>
        <v/>
      </c>
      <c r="M65" s="325"/>
      <c r="N65" s="127"/>
    </row>
    <row r="66" spans="1:62" ht="19.899999999999999" hidden="1" customHeight="1" x14ac:dyDescent="0.25">
      <c r="A66" s="126"/>
      <c r="B66" s="321"/>
      <c r="C66" s="326"/>
      <c r="D66" s="316"/>
      <c r="E66" s="322">
        <f t="shared" si="29"/>
        <v>0</v>
      </c>
      <c r="F66" s="323">
        <f>G66/100</f>
        <v>0</v>
      </c>
      <c r="G66" s="324"/>
      <c r="H66" s="320" t="str">
        <f t="shared" si="19"/>
        <v>x</v>
      </c>
      <c r="I66" s="320" t="str">
        <f t="shared" si="25"/>
        <v/>
      </c>
      <c r="J66" s="320" t="str">
        <f t="shared" si="26"/>
        <v/>
      </c>
      <c r="K66" s="320" t="str">
        <f t="shared" si="27"/>
        <v/>
      </c>
      <c r="L66" s="320" t="str">
        <f t="shared" si="28"/>
        <v/>
      </c>
      <c r="M66" s="325"/>
      <c r="N66" s="127"/>
    </row>
    <row r="67" spans="1:62" ht="48.6" hidden="1" customHeight="1" x14ac:dyDescent="0.25">
      <c r="A67" s="126"/>
      <c r="D67" s="316"/>
      <c r="E67" s="322">
        <f t="shared" si="29"/>
        <v>0</v>
      </c>
      <c r="F67" s="323">
        <f t="shared" si="18"/>
        <v>0</v>
      </c>
      <c r="G67" s="324"/>
      <c r="H67" s="320" t="str">
        <f t="shared" si="19"/>
        <v>x</v>
      </c>
      <c r="I67" s="320" t="str">
        <f t="shared" si="25"/>
        <v/>
      </c>
      <c r="J67" s="320" t="str">
        <f t="shared" si="26"/>
        <v/>
      </c>
      <c r="K67" s="320" t="str">
        <f t="shared" si="27"/>
        <v/>
      </c>
      <c r="L67" s="320" t="str">
        <f t="shared" si="28"/>
        <v/>
      </c>
      <c r="M67" s="325"/>
      <c r="N67" s="127"/>
      <c r="O67" s="145">
        <f>SUM(E31:E41)</f>
        <v>20</v>
      </c>
      <c r="P67" s="313">
        <f>SUM(E49:E67)</f>
        <v>20</v>
      </c>
    </row>
    <row r="68" spans="1:62" s="60" customFormat="1" ht="24" customHeight="1" x14ac:dyDescent="0.25">
      <c r="A68" s="126"/>
      <c r="B68" s="490" t="s">
        <v>305</v>
      </c>
      <c r="C68" s="490"/>
      <c r="D68" s="354">
        <f>SUM(D49:D67)</f>
        <v>80</v>
      </c>
      <c r="E68" s="491" t="s">
        <v>306</v>
      </c>
      <c r="F68" s="491"/>
      <c r="G68" s="491"/>
      <c r="H68" s="490" t="s">
        <v>287</v>
      </c>
      <c r="I68" s="490"/>
      <c r="J68" s="490"/>
      <c r="K68" s="490"/>
      <c r="L68" s="490"/>
      <c r="M68" s="328" t="s">
        <v>288</v>
      </c>
      <c r="N68" s="127"/>
      <c r="O68" s="311">
        <f>SUM(E49:E67)</f>
        <v>20</v>
      </c>
      <c r="P68" s="60">
        <f>SUM(P3:P67)</f>
        <v>90</v>
      </c>
      <c r="BI68" s="135"/>
      <c r="BJ68" s="136"/>
    </row>
    <row r="69" spans="1:62" s="60" customFormat="1" ht="24" customHeight="1" x14ac:dyDescent="0.25">
      <c r="A69" s="126"/>
      <c r="B69" s="490" t="s">
        <v>535</v>
      </c>
      <c r="C69" s="490"/>
      <c r="D69" s="354">
        <f>SUM(D49:D57)</f>
        <v>80</v>
      </c>
      <c r="E69" s="491">
        <f>SUM(E49:E57)</f>
        <v>20</v>
      </c>
      <c r="F69" s="491"/>
      <c r="G69" s="491"/>
      <c r="H69" s="335"/>
      <c r="I69" s="336">
        <f>IF(I49="x",F49*E49)+IF(I50="x",F50*E50)+IF(I51="x",F51*E51)+IF(I52="x",F52*E52)+IF(I53="x",F53*E53)+IF(I54="x",F54*E54)+IF(I55="x",F55*E55)+IF(I56="x",F56*E56)+IF(I57="x",F57*E57)+IF(I58="x",F58*E58)+IF(I59="x",F59*E59)+IF(I60="x",F60*E60)+IF(I61="x",F61*E61)+IF(I62="x",F62*E62)+IF(I63="x",F63*E63)+IF(I64="x",F64*E64)+IF(I65="x",F65*E65)+IF(I66="x",F66*E66)+IF(I67="x",F67*E67)</f>
        <v>0</v>
      </c>
      <c r="J69" s="336">
        <f>IF(J49="x",F49*E49)+IF(J50="x",F50*E50)+IF(J51="x",F51*E51)+IF(J52="x",F52*E52)+IF(J53="x",F53*E53)+IF(J54="x",F54*E54)+IF(J55="x",F55*E55)+IF(J56="x",F56*E56)+IF(J57="x",F57*E57)+IF(J58="x",F58*E58)+IF(J59="x",F59*E59)+IF(J60="x",F60*E60)+IF(J61="x",F61*E61)+IF(J62="x",F62*E62)+IF(J63="x",F63*E63)+IF(J64="x",F64*E64)+IF(J65="x",F65*E65)+IF(J66="x",F66*E66)+IF(J67="x",F67*E67)</f>
        <v>0</v>
      </c>
      <c r="K69" s="336">
        <f>IF(K49="x",F49*E49)+IF(K50="x",F50*E50)+IF(K51="x",F51*E51)+IF(K52="x",F52*E52)+IF(K53="x",F53*E53)+IF(K54="x",F54*E54)+IF(K55="x",F55*E55)+IF(K56="x",F56*E56)+IF(K57="x",F57*E57)+IF(K58="x",F58*E58)+IF(K59="x",F59*E59)+IF(K60="x",F60*E60)+IF(K61="x",F61*E61)+IF(K62="x",F62*E62)+IF(K63="x",F63*E63)+IF(K64="x",F64*E64)+IF(K65="x",F65*E65)+IF(K66="x",F66*E66)+IF(K67="x",F67*E67)</f>
        <v>0</v>
      </c>
      <c r="L69" s="336">
        <f>IF(L49="x",F49*E49)+IF(L50="x",F50*E50)+IF(L51="x",F51*E51)+IF(L52="x",F52*E52)+IF(L53="x",F53*E53)+IF(L54="x",F54*E54)+IF(L55="x",F55*E55)+IF(L56="x",F56*E56)+IF(L57="x",F57*E57)+IF(L58="x",F58*E58)+IF(L59="x",F59*E59)+IF(L60="x",F60*E60)+IF(L61="x",F61*E61)+IF(L62="x",F62*E62)+IF(L63="x",F63*E63)+IF(L64="x",F64*E64)+IF(L65="x",F65*E65)+IF(L66="x",F66*E66)+IF(L67="x",F67*E67)</f>
        <v>0</v>
      </c>
      <c r="M69" s="337">
        <f>SUM(H69:L69)</f>
        <v>0</v>
      </c>
      <c r="N69" s="127"/>
      <c r="O69" s="312">
        <f>SUM(E16:E20)</f>
        <v>50</v>
      </c>
      <c r="BI69" s="136"/>
      <c r="BJ69" s="136"/>
    </row>
    <row r="70" spans="1:62" ht="15" customHeight="1" x14ac:dyDescent="0.25">
      <c r="A70" s="126"/>
      <c r="B70" s="53"/>
      <c r="C70" s="53"/>
      <c r="D70" s="53"/>
      <c r="E70" s="53"/>
      <c r="F70" s="53"/>
      <c r="G70" s="53"/>
      <c r="H70" s="53"/>
      <c r="I70" s="53"/>
      <c r="J70" s="53"/>
      <c r="K70" s="53"/>
      <c r="L70" s="53"/>
      <c r="M70" s="53"/>
      <c r="N70" s="127"/>
    </row>
    <row r="71" spans="1:62" ht="7.9" customHeight="1" x14ac:dyDescent="0.25">
      <c r="A71" s="485"/>
      <c r="B71" s="486"/>
      <c r="C71" s="486"/>
      <c r="D71" s="486"/>
      <c r="E71" s="486"/>
      <c r="F71" s="486"/>
      <c r="G71" s="486"/>
      <c r="H71" s="486"/>
      <c r="I71" s="486"/>
      <c r="J71" s="486"/>
      <c r="K71" s="486"/>
      <c r="L71" s="486"/>
      <c r="M71" s="486"/>
      <c r="N71" s="487"/>
    </row>
    <row r="72" spans="1:62" ht="17.45" customHeight="1" x14ac:dyDescent="0.25">
      <c r="A72" s="126"/>
      <c r="B72" s="53"/>
      <c r="C72" s="53"/>
      <c r="D72" s="53"/>
      <c r="E72" s="53"/>
      <c r="F72" s="45"/>
      <c r="G72" s="45"/>
      <c r="H72" s="53"/>
      <c r="I72" s="137"/>
      <c r="J72" s="137"/>
      <c r="K72" s="53"/>
      <c r="L72" s="53"/>
      <c r="M72" s="53"/>
      <c r="N72" s="127"/>
      <c r="O72" s="145">
        <f>SUM(O67:O69)</f>
        <v>90</v>
      </c>
    </row>
    <row r="73" spans="1:62" ht="17.45" customHeight="1" x14ac:dyDescent="0.25">
      <c r="A73" s="126"/>
      <c r="B73" s="138"/>
      <c r="C73" s="488" t="s">
        <v>537</v>
      </c>
      <c r="D73" s="488"/>
      <c r="E73" s="488"/>
      <c r="F73" s="488"/>
      <c r="G73" s="488"/>
      <c r="H73" s="306" t="e">
        <f>M26</f>
        <v>#REF!</v>
      </c>
      <c r="I73" s="40" t="e">
        <f>M26/E26</f>
        <v>#REF!</v>
      </c>
      <c r="J73" s="40"/>
      <c r="K73" s="40"/>
      <c r="L73" s="40"/>
      <c r="M73" s="53"/>
      <c r="N73" s="127"/>
    </row>
    <row r="74" spans="1:62" ht="17.45" customHeight="1" x14ac:dyDescent="0.25">
      <c r="A74" s="126"/>
      <c r="B74" s="138"/>
      <c r="C74" s="40"/>
      <c r="D74" s="40"/>
      <c r="E74" s="40"/>
      <c r="F74" s="40"/>
      <c r="G74" s="40"/>
      <c r="H74" s="40"/>
      <c r="I74" s="40"/>
      <c r="J74" s="40"/>
      <c r="K74" s="40"/>
      <c r="L74" s="40"/>
      <c r="M74" s="53"/>
      <c r="N74" s="127"/>
    </row>
    <row r="75" spans="1:62" ht="17.45" customHeight="1" x14ac:dyDescent="0.25">
      <c r="A75" s="126"/>
      <c r="B75" s="53" t="s">
        <v>536</v>
      </c>
      <c r="C75" s="488" t="s">
        <v>538</v>
      </c>
      <c r="D75" s="488"/>
      <c r="E75" s="488"/>
      <c r="F75" s="488"/>
      <c r="G75" s="488"/>
      <c r="H75" s="306" t="e">
        <f>M44</f>
        <v>#REF!</v>
      </c>
      <c r="I75" s="40" t="e">
        <f>M44/E43</f>
        <v>#REF!</v>
      </c>
      <c r="J75" s="304" t="e">
        <f>AVERAGE(I73:I77)</f>
        <v>#REF!</v>
      </c>
      <c r="K75" s="305" t="s">
        <v>584</v>
      </c>
      <c r="L75" s="304" t="e">
        <f>IF(J75&gt;90%,100%,J75)</f>
        <v>#REF!</v>
      </c>
      <c r="M75" s="53"/>
      <c r="N75" s="127"/>
    </row>
    <row r="76" spans="1:62" ht="17.45" customHeight="1" x14ac:dyDescent="0.25">
      <c r="A76" s="126"/>
      <c r="B76" s="138"/>
      <c r="C76" s="40"/>
      <c r="D76" s="40"/>
      <c r="E76" s="40"/>
      <c r="F76" s="40"/>
      <c r="G76" s="40"/>
      <c r="H76" s="40"/>
      <c r="I76" s="307"/>
      <c r="J76" s="307"/>
      <c r="K76" s="307"/>
      <c r="L76" s="307"/>
      <c r="M76" s="53"/>
      <c r="N76" s="127"/>
    </row>
    <row r="77" spans="1:62" ht="17.45" customHeight="1" x14ac:dyDescent="0.25">
      <c r="A77" s="126"/>
      <c r="B77" s="138"/>
      <c r="C77" s="488" t="s">
        <v>307</v>
      </c>
      <c r="D77" s="488"/>
      <c r="E77" s="488"/>
      <c r="F77" s="488"/>
      <c r="G77" s="488"/>
      <c r="H77" s="306">
        <f>M69</f>
        <v>0</v>
      </c>
      <c r="I77" s="307">
        <f>M69/E69</f>
        <v>0</v>
      </c>
      <c r="J77" s="307"/>
      <c r="K77" s="307"/>
      <c r="L77" s="307"/>
      <c r="M77" s="137"/>
      <c r="N77" s="127"/>
    </row>
    <row r="78" spans="1:62" ht="17.45" customHeight="1" thickBot="1" x14ac:dyDescent="0.3">
      <c r="A78" s="139"/>
      <c r="B78" s="140"/>
      <c r="C78" s="140"/>
      <c r="D78" s="141"/>
      <c r="E78" s="141"/>
      <c r="F78" s="141"/>
      <c r="G78" s="141"/>
      <c r="H78" s="141"/>
      <c r="I78" s="142"/>
      <c r="J78" s="142"/>
      <c r="K78" s="141"/>
      <c r="L78" s="141"/>
      <c r="M78" s="141"/>
      <c r="N78" s="143"/>
    </row>
    <row r="79" spans="1:62" ht="24" customHeight="1" thickTop="1" x14ac:dyDescent="0.25">
      <c r="G79" s="144"/>
      <c r="K79" s="145"/>
    </row>
  </sheetData>
  <mergeCells count="46">
    <mergeCell ref="B42:C43"/>
    <mergeCell ref="B44:C44"/>
    <mergeCell ref="B28:C29"/>
    <mergeCell ref="D28:D30"/>
    <mergeCell ref="E28:E30"/>
    <mergeCell ref="B25:C26"/>
    <mergeCell ref="B27:M27"/>
    <mergeCell ref="B2:M2"/>
    <mergeCell ref="D9:I9"/>
    <mergeCell ref="J9:M9"/>
    <mergeCell ref="B12:C14"/>
    <mergeCell ref="D12:D15"/>
    <mergeCell ref="E12:E15"/>
    <mergeCell ref="F12:F15"/>
    <mergeCell ref="G12:G15"/>
    <mergeCell ref="H12:L12"/>
    <mergeCell ref="M12:M15"/>
    <mergeCell ref="B9:C9"/>
    <mergeCell ref="H45:L45"/>
    <mergeCell ref="M28:M30"/>
    <mergeCell ref="E25:G25"/>
    <mergeCell ref="H25:L25"/>
    <mergeCell ref="E26:G26"/>
    <mergeCell ref="E43:G43"/>
    <mergeCell ref="H42:L43"/>
    <mergeCell ref="M42:M43"/>
    <mergeCell ref="E42:G42"/>
    <mergeCell ref="E44:G44"/>
    <mergeCell ref="F28:F30"/>
    <mergeCell ref="G28:G30"/>
    <mergeCell ref="B1:M1"/>
    <mergeCell ref="A71:N71"/>
    <mergeCell ref="C73:G73"/>
    <mergeCell ref="C75:G75"/>
    <mergeCell ref="C77:G77"/>
    <mergeCell ref="M46:M48"/>
    <mergeCell ref="B68:C68"/>
    <mergeCell ref="E68:G68"/>
    <mergeCell ref="H68:L68"/>
    <mergeCell ref="B69:C69"/>
    <mergeCell ref="E69:G69"/>
    <mergeCell ref="B45:C47"/>
    <mergeCell ref="D45:D48"/>
    <mergeCell ref="E45:E48"/>
    <mergeCell ref="F45:F48"/>
    <mergeCell ref="G45:G48"/>
  </mergeCells>
  <conditionalFormatting sqref="H16:H24 H31:H41">
    <cfRule type="cellIs" dxfId="183" priority="30" stopIfTrue="1" operator="equal">
      <formula>"X"</formula>
    </cfRule>
  </conditionalFormatting>
  <conditionalFormatting sqref="H49:H67">
    <cfRule type="cellIs" dxfId="182" priority="1" stopIfTrue="1" operator="equal">
      <formula>"X"</formula>
    </cfRule>
  </conditionalFormatting>
  <conditionalFormatting sqref="I16:I24 I31:I41">
    <cfRule type="cellIs" dxfId="181" priority="32" stopIfTrue="1" operator="equal">
      <formula>"X"</formula>
    </cfRule>
  </conditionalFormatting>
  <conditionalFormatting sqref="I49:I67">
    <cfRule type="cellIs" dxfId="180" priority="3" stopIfTrue="1" operator="equal">
      <formula>"X"</formula>
    </cfRule>
  </conditionalFormatting>
  <conditionalFormatting sqref="J16:J24 J31:J41">
    <cfRule type="cellIs" dxfId="179" priority="33" stopIfTrue="1" operator="equal">
      <formula>"X"</formula>
    </cfRule>
  </conditionalFormatting>
  <conditionalFormatting sqref="J49:J67">
    <cfRule type="cellIs" dxfId="178" priority="4" stopIfTrue="1" operator="equal">
      <formula>"X"</formula>
    </cfRule>
  </conditionalFormatting>
  <conditionalFormatting sqref="K16:K24 K31:K41">
    <cfRule type="cellIs" dxfId="177" priority="31" stopIfTrue="1" operator="equal">
      <formula>"X"</formula>
    </cfRule>
  </conditionalFormatting>
  <conditionalFormatting sqref="K49:K67">
    <cfRule type="cellIs" dxfId="176" priority="2" stopIfTrue="1" operator="equal">
      <formula>"X"</formula>
    </cfRule>
  </conditionalFormatting>
  <conditionalFormatting sqref="L49:L67 L16:M24 L31:M41">
    <cfRule type="cellIs" dxfId="175" priority="5" stopIfTrue="1" operator="equal">
      <formula>"X"</formula>
    </cfRule>
  </conditionalFormatting>
  <pageMargins left="0.7" right="0.7" top="0.75" bottom="0.75" header="0.3" footer="0.3"/>
  <pageSetup paperSize="9" scale="6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78"/>
  <sheetViews>
    <sheetView tabSelected="1" topLeftCell="A19" zoomScaleNormal="100" workbookViewId="0">
      <selection activeCell="C32" sqref="C32"/>
    </sheetView>
  </sheetViews>
  <sheetFormatPr defaultRowHeight="24" customHeight="1" x14ac:dyDescent="0.25"/>
  <cols>
    <col min="1" max="1" width="1.28515625" style="42" customWidth="1"/>
    <col min="2" max="2" width="52.42578125" style="42" customWidth="1"/>
    <col min="3" max="3" width="48.7109375" style="42" customWidth="1"/>
    <col min="4" max="4" width="6.7109375" style="60" customWidth="1"/>
    <col min="5" max="5" width="8.28515625" style="60" customWidth="1"/>
    <col min="6" max="6" width="6.42578125" style="60" hidden="1" customWidth="1"/>
    <col min="7" max="7" width="6.85546875" style="61" customWidth="1"/>
    <col min="8" max="8" width="13.7109375" style="42" customWidth="1"/>
    <col min="9" max="9" width="15.7109375" style="42" customWidth="1"/>
    <col min="10" max="10" width="14.7109375" style="42" customWidth="1"/>
    <col min="11" max="11" width="15" style="42" customWidth="1"/>
    <col min="12" max="12" width="14.28515625" style="42" customWidth="1"/>
    <col min="13" max="13" width="15.140625" style="42" customWidth="1"/>
    <col min="14" max="14" width="1.5703125" style="42" customWidth="1"/>
    <col min="15" max="15" width="18.85546875" style="42" hidden="1" customWidth="1"/>
    <col min="16" max="16" width="8" style="42" hidden="1" customWidth="1"/>
    <col min="17" max="28" width="8" style="42" customWidth="1"/>
    <col min="29" max="32" width="9.28515625" style="42" customWidth="1"/>
    <col min="33" max="60" width="8.85546875" style="42"/>
    <col min="61" max="61" width="64" style="136" customWidth="1"/>
    <col min="62" max="62" width="97.85546875" style="136" customWidth="1"/>
    <col min="63" max="256" width="8.85546875" style="42"/>
    <col min="257" max="257" width="1.28515625" style="42" customWidth="1"/>
    <col min="258" max="258" width="44.85546875" style="42" customWidth="1"/>
    <col min="259" max="259" width="47.28515625" style="42" customWidth="1"/>
    <col min="260" max="260" width="8.140625" style="42" customWidth="1"/>
    <col min="261" max="261" width="8.28515625" style="42" customWidth="1"/>
    <col min="262" max="262" width="5.42578125" style="42" customWidth="1"/>
    <col min="263" max="263" width="8.5703125" style="42" customWidth="1"/>
    <col min="264" max="264" width="13.7109375" style="42" customWidth="1"/>
    <col min="265" max="265" width="15.7109375" style="42" customWidth="1"/>
    <col min="266" max="266" width="14.7109375" style="42" customWidth="1"/>
    <col min="267" max="267" width="15" style="42" customWidth="1"/>
    <col min="268" max="269" width="14.28515625" style="42" customWidth="1"/>
    <col min="270" max="270" width="0" style="42" hidden="1" customWidth="1"/>
    <col min="271" max="271" width="18.85546875" style="42" customWidth="1"/>
    <col min="272" max="284" width="8" style="42" customWidth="1"/>
    <col min="285" max="288" width="9.28515625" style="42" customWidth="1"/>
    <col min="289" max="316" width="8.85546875" style="42"/>
    <col min="317" max="317" width="64" style="42" customWidth="1"/>
    <col min="318" max="318" width="97.85546875" style="42" customWidth="1"/>
    <col min="319" max="512" width="8.85546875" style="42"/>
    <col min="513" max="513" width="1.28515625" style="42" customWidth="1"/>
    <col min="514" max="514" width="44.85546875" style="42" customWidth="1"/>
    <col min="515" max="515" width="47.28515625" style="42" customWidth="1"/>
    <col min="516" max="516" width="8.140625" style="42" customWidth="1"/>
    <col min="517" max="517" width="8.28515625" style="42" customWidth="1"/>
    <col min="518" max="518" width="5.42578125" style="42" customWidth="1"/>
    <col min="519" max="519" width="8.5703125" style="42" customWidth="1"/>
    <col min="520" max="520" width="13.7109375" style="42" customWidth="1"/>
    <col min="521" max="521" width="15.7109375" style="42" customWidth="1"/>
    <col min="522" max="522" width="14.7109375" style="42" customWidth="1"/>
    <col min="523" max="523" width="15" style="42" customWidth="1"/>
    <col min="524" max="525" width="14.28515625" style="42" customWidth="1"/>
    <col min="526" max="526" width="0" style="42" hidden="1" customWidth="1"/>
    <col min="527" max="527" width="18.85546875" style="42" customWidth="1"/>
    <col min="528" max="540" width="8" style="42" customWidth="1"/>
    <col min="541" max="544" width="9.28515625" style="42" customWidth="1"/>
    <col min="545" max="572" width="8.85546875" style="42"/>
    <col min="573" max="573" width="64" style="42" customWidth="1"/>
    <col min="574" max="574" width="97.85546875" style="42" customWidth="1"/>
    <col min="575" max="768" width="8.85546875" style="42"/>
    <col min="769" max="769" width="1.28515625" style="42" customWidth="1"/>
    <col min="770" max="770" width="44.85546875" style="42" customWidth="1"/>
    <col min="771" max="771" width="47.28515625" style="42" customWidth="1"/>
    <col min="772" max="772" width="8.140625" style="42" customWidth="1"/>
    <col min="773" max="773" width="8.28515625" style="42" customWidth="1"/>
    <col min="774" max="774" width="5.42578125" style="42" customWidth="1"/>
    <col min="775" max="775" width="8.5703125" style="42" customWidth="1"/>
    <col min="776" max="776" width="13.7109375" style="42" customWidth="1"/>
    <col min="777" max="777" width="15.7109375" style="42" customWidth="1"/>
    <col min="778" max="778" width="14.7109375" style="42" customWidth="1"/>
    <col min="779" max="779" width="15" style="42" customWidth="1"/>
    <col min="780" max="781" width="14.28515625" style="42" customWidth="1"/>
    <col min="782" max="782" width="0" style="42" hidden="1" customWidth="1"/>
    <col min="783" max="783" width="18.85546875" style="42" customWidth="1"/>
    <col min="784" max="796" width="8" style="42" customWidth="1"/>
    <col min="797" max="800" width="9.28515625" style="42" customWidth="1"/>
    <col min="801" max="828" width="8.85546875" style="42"/>
    <col min="829" max="829" width="64" style="42" customWidth="1"/>
    <col min="830" max="830" width="97.85546875" style="42" customWidth="1"/>
    <col min="831" max="1024" width="8.85546875" style="42"/>
    <col min="1025" max="1025" width="1.28515625" style="42" customWidth="1"/>
    <col min="1026" max="1026" width="44.85546875" style="42" customWidth="1"/>
    <col min="1027" max="1027" width="47.28515625" style="42" customWidth="1"/>
    <col min="1028" max="1028" width="8.140625" style="42" customWidth="1"/>
    <col min="1029" max="1029" width="8.28515625" style="42" customWidth="1"/>
    <col min="1030" max="1030" width="5.42578125" style="42" customWidth="1"/>
    <col min="1031" max="1031" width="8.5703125" style="42" customWidth="1"/>
    <col min="1032" max="1032" width="13.7109375" style="42" customWidth="1"/>
    <col min="1033" max="1033" width="15.7109375" style="42" customWidth="1"/>
    <col min="1034" max="1034" width="14.7109375" style="42" customWidth="1"/>
    <col min="1035" max="1035" width="15" style="42" customWidth="1"/>
    <col min="1036" max="1037" width="14.28515625" style="42" customWidth="1"/>
    <col min="1038" max="1038" width="0" style="42" hidden="1" customWidth="1"/>
    <col min="1039" max="1039" width="18.85546875" style="42" customWidth="1"/>
    <col min="1040" max="1052" width="8" style="42" customWidth="1"/>
    <col min="1053" max="1056" width="9.28515625" style="42" customWidth="1"/>
    <col min="1057" max="1084" width="8.85546875" style="42"/>
    <col min="1085" max="1085" width="64" style="42" customWidth="1"/>
    <col min="1086" max="1086" width="97.85546875" style="42" customWidth="1"/>
    <col min="1087" max="1280" width="8.85546875" style="42"/>
    <col min="1281" max="1281" width="1.28515625" style="42" customWidth="1"/>
    <col min="1282" max="1282" width="44.85546875" style="42" customWidth="1"/>
    <col min="1283" max="1283" width="47.28515625" style="42" customWidth="1"/>
    <col min="1284" max="1284" width="8.140625" style="42" customWidth="1"/>
    <col min="1285" max="1285" width="8.28515625" style="42" customWidth="1"/>
    <col min="1286" max="1286" width="5.42578125" style="42" customWidth="1"/>
    <col min="1287" max="1287" width="8.5703125" style="42" customWidth="1"/>
    <col min="1288" max="1288" width="13.7109375" style="42" customWidth="1"/>
    <col min="1289" max="1289" width="15.7109375" style="42" customWidth="1"/>
    <col min="1290" max="1290" width="14.7109375" style="42" customWidth="1"/>
    <col min="1291" max="1291" width="15" style="42" customWidth="1"/>
    <col min="1292" max="1293" width="14.28515625" style="42" customWidth="1"/>
    <col min="1294" max="1294" width="0" style="42" hidden="1" customWidth="1"/>
    <col min="1295" max="1295" width="18.85546875" style="42" customWidth="1"/>
    <col min="1296" max="1308" width="8" style="42" customWidth="1"/>
    <col min="1309" max="1312" width="9.28515625" style="42" customWidth="1"/>
    <col min="1313" max="1340" width="8.85546875" style="42"/>
    <col min="1341" max="1341" width="64" style="42" customWidth="1"/>
    <col min="1342" max="1342" width="97.85546875" style="42" customWidth="1"/>
    <col min="1343" max="1536" width="8.85546875" style="42"/>
    <col min="1537" max="1537" width="1.28515625" style="42" customWidth="1"/>
    <col min="1538" max="1538" width="44.85546875" style="42" customWidth="1"/>
    <col min="1539" max="1539" width="47.28515625" style="42" customWidth="1"/>
    <col min="1540" max="1540" width="8.140625" style="42" customWidth="1"/>
    <col min="1541" max="1541" width="8.28515625" style="42" customWidth="1"/>
    <col min="1542" max="1542" width="5.42578125" style="42" customWidth="1"/>
    <col min="1543" max="1543" width="8.5703125" style="42" customWidth="1"/>
    <col min="1544" max="1544" width="13.7109375" style="42" customWidth="1"/>
    <col min="1545" max="1545" width="15.7109375" style="42" customWidth="1"/>
    <col min="1546" max="1546" width="14.7109375" style="42" customWidth="1"/>
    <col min="1547" max="1547" width="15" style="42" customWidth="1"/>
    <col min="1548" max="1549" width="14.28515625" style="42" customWidth="1"/>
    <col min="1550" max="1550" width="0" style="42" hidden="1" customWidth="1"/>
    <col min="1551" max="1551" width="18.85546875" style="42" customWidth="1"/>
    <col min="1552" max="1564" width="8" style="42" customWidth="1"/>
    <col min="1565" max="1568" width="9.28515625" style="42" customWidth="1"/>
    <col min="1569" max="1596" width="8.85546875" style="42"/>
    <col min="1597" max="1597" width="64" style="42" customWidth="1"/>
    <col min="1598" max="1598" width="97.85546875" style="42" customWidth="1"/>
    <col min="1599" max="1792" width="8.85546875" style="42"/>
    <col min="1793" max="1793" width="1.28515625" style="42" customWidth="1"/>
    <col min="1794" max="1794" width="44.85546875" style="42" customWidth="1"/>
    <col min="1795" max="1795" width="47.28515625" style="42" customWidth="1"/>
    <col min="1796" max="1796" width="8.140625" style="42" customWidth="1"/>
    <col min="1797" max="1797" width="8.28515625" style="42" customWidth="1"/>
    <col min="1798" max="1798" width="5.42578125" style="42" customWidth="1"/>
    <col min="1799" max="1799" width="8.5703125" style="42" customWidth="1"/>
    <col min="1800" max="1800" width="13.7109375" style="42" customWidth="1"/>
    <col min="1801" max="1801" width="15.7109375" style="42" customWidth="1"/>
    <col min="1802" max="1802" width="14.7109375" style="42" customWidth="1"/>
    <col min="1803" max="1803" width="15" style="42" customWidth="1"/>
    <col min="1804" max="1805" width="14.28515625" style="42" customWidth="1"/>
    <col min="1806" max="1806" width="0" style="42" hidden="1" customWidth="1"/>
    <col min="1807" max="1807" width="18.85546875" style="42" customWidth="1"/>
    <col min="1808" max="1820" width="8" style="42" customWidth="1"/>
    <col min="1821" max="1824" width="9.28515625" style="42" customWidth="1"/>
    <col min="1825" max="1852" width="8.85546875" style="42"/>
    <col min="1853" max="1853" width="64" style="42" customWidth="1"/>
    <col min="1854" max="1854" width="97.85546875" style="42" customWidth="1"/>
    <col min="1855" max="2048" width="8.85546875" style="42"/>
    <col min="2049" max="2049" width="1.28515625" style="42" customWidth="1"/>
    <col min="2050" max="2050" width="44.85546875" style="42" customWidth="1"/>
    <col min="2051" max="2051" width="47.28515625" style="42" customWidth="1"/>
    <col min="2052" max="2052" width="8.140625" style="42" customWidth="1"/>
    <col min="2053" max="2053" width="8.28515625" style="42" customWidth="1"/>
    <col min="2054" max="2054" width="5.42578125" style="42" customWidth="1"/>
    <col min="2055" max="2055" width="8.5703125" style="42" customWidth="1"/>
    <col min="2056" max="2056" width="13.7109375" style="42" customWidth="1"/>
    <col min="2057" max="2057" width="15.7109375" style="42" customWidth="1"/>
    <col min="2058" max="2058" width="14.7109375" style="42" customWidth="1"/>
    <col min="2059" max="2059" width="15" style="42" customWidth="1"/>
    <col min="2060" max="2061" width="14.28515625" style="42" customWidth="1"/>
    <col min="2062" max="2062" width="0" style="42" hidden="1" customWidth="1"/>
    <col min="2063" max="2063" width="18.85546875" style="42" customWidth="1"/>
    <col min="2064" max="2076" width="8" style="42" customWidth="1"/>
    <col min="2077" max="2080" width="9.28515625" style="42" customWidth="1"/>
    <col min="2081" max="2108" width="8.85546875" style="42"/>
    <col min="2109" max="2109" width="64" style="42" customWidth="1"/>
    <col min="2110" max="2110" width="97.85546875" style="42" customWidth="1"/>
    <col min="2111" max="2304" width="8.85546875" style="42"/>
    <col min="2305" max="2305" width="1.28515625" style="42" customWidth="1"/>
    <col min="2306" max="2306" width="44.85546875" style="42" customWidth="1"/>
    <col min="2307" max="2307" width="47.28515625" style="42" customWidth="1"/>
    <col min="2308" max="2308" width="8.140625" style="42" customWidth="1"/>
    <col min="2309" max="2309" width="8.28515625" style="42" customWidth="1"/>
    <col min="2310" max="2310" width="5.42578125" style="42" customWidth="1"/>
    <col min="2311" max="2311" width="8.5703125" style="42" customWidth="1"/>
    <col min="2312" max="2312" width="13.7109375" style="42" customWidth="1"/>
    <col min="2313" max="2313" width="15.7109375" style="42" customWidth="1"/>
    <col min="2314" max="2314" width="14.7109375" style="42" customWidth="1"/>
    <col min="2315" max="2315" width="15" style="42" customWidth="1"/>
    <col min="2316" max="2317" width="14.28515625" style="42" customWidth="1"/>
    <col min="2318" max="2318" width="0" style="42" hidden="1" customWidth="1"/>
    <col min="2319" max="2319" width="18.85546875" style="42" customWidth="1"/>
    <col min="2320" max="2332" width="8" style="42" customWidth="1"/>
    <col min="2333" max="2336" width="9.28515625" style="42" customWidth="1"/>
    <col min="2337" max="2364" width="8.85546875" style="42"/>
    <col min="2365" max="2365" width="64" style="42" customWidth="1"/>
    <col min="2366" max="2366" width="97.85546875" style="42" customWidth="1"/>
    <col min="2367" max="2560" width="8.85546875" style="42"/>
    <col min="2561" max="2561" width="1.28515625" style="42" customWidth="1"/>
    <col min="2562" max="2562" width="44.85546875" style="42" customWidth="1"/>
    <col min="2563" max="2563" width="47.28515625" style="42" customWidth="1"/>
    <col min="2564" max="2564" width="8.140625" style="42" customWidth="1"/>
    <col min="2565" max="2565" width="8.28515625" style="42" customWidth="1"/>
    <col min="2566" max="2566" width="5.42578125" style="42" customWidth="1"/>
    <col min="2567" max="2567" width="8.5703125" style="42" customWidth="1"/>
    <col min="2568" max="2568" width="13.7109375" style="42" customWidth="1"/>
    <col min="2569" max="2569" width="15.7109375" style="42" customWidth="1"/>
    <col min="2570" max="2570" width="14.7109375" style="42" customWidth="1"/>
    <col min="2571" max="2571" width="15" style="42" customWidth="1"/>
    <col min="2572" max="2573" width="14.28515625" style="42" customWidth="1"/>
    <col min="2574" max="2574" width="0" style="42" hidden="1" customWidth="1"/>
    <col min="2575" max="2575" width="18.85546875" style="42" customWidth="1"/>
    <col min="2576" max="2588" width="8" style="42" customWidth="1"/>
    <col min="2589" max="2592" width="9.28515625" style="42" customWidth="1"/>
    <col min="2593" max="2620" width="8.85546875" style="42"/>
    <col min="2621" max="2621" width="64" style="42" customWidth="1"/>
    <col min="2622" max="2622" width="97.85546875" style="42" customWidth="1"/>
    <col min="2623" max="2816" width="8.85546875" style="42"/>
    <col min="2817" max="2817" width="1.28515625" style="42" customWidth="1"/>
    <col min="2818" max="2818" width="44.85546875" style="42" customWidth="1"/>
    <col min="2819" max="2819" width="47.28515625" style="42" customWidth="1"/>
    <col min="2820" max="2820" width="8.140625" style="42" customWidth="1"/>
    <col min="2821" max="2821" width="8.28515625" style="42" customWidth="1"/>
    <col min="2822" max="2822" width="5.42578125" style="42" customWidth="1"/>
    <col min="2823" max="2823" width="8.5703125" style="42" customWidth="1"/>
    <col min="2824" max="2824" width="13.7109375" style="42" customWidth="1"/>
    <col min="2825" max="2825" width="15.7109375" style="42" customWidth="1"/>
    <col min="2826" max="2826" width="14.7109375" style="42" customWidth="1"/>
    <col min="2827" max="2827" width="15" style="42" customWidth="1"/>
    <col min="2828" max="2829" width="14.28515625" style="42" customWidth="1"/>
    <col min="2830" max="2830" width="0" style="42" hidden="1" customWidth="1"/>
    <col min="2831" max="2831" width="18.85546875" style="42" customWidth="1"/>
    <col min="2832" max="2844" width="8" style="42" customWidth="1"/>
    <col min="2845" max="2848" width="9.28515625" style="42" customWidth="1"/>
    <col min="2849" max="2876" width="8.85546875" style="42"/>
    <col min="2877" max="2877" width="64" style="42" customWidth="1"/>
    <col min="2878" max="2878" width="97.85546875" style="42" customWidth="1"/>
    <col min="2879" max="3072" width="8.85546875" style="42"/>
    <col min="3073" max="3073" width="1.28515625" style="42" customWidth="1"/>
    <col min="3074" max="3074" width="44.85546875" style="42" customWidth="1"/>
    <col min="3075" max="3075" width="47.28515625" style="42" customWidth="1"/>
    <col min="3076" max="3076" width="8.140625" style="42" customWidth="1"/>
    <col min="3077" max="3077" width="8.28515625" style="42" customWidth="1"/>
    <col min="3078" max="3078" width="5.42578125" style="42" customWidth="1"/>
    <col min="3079" max="3079" width="8.5703125" style="42" customWidth="1"/>
    <col min="3080" max="3080" width="13.7109375" style="42" customWidth="1"/>
    <col min="3081" max="3081" width="15.7109375" style="42" customWidth="1"/>
    <col min="3082" max="3082" width="14.7109375" style="42" customWidth="1"/>
    <col min="3083" max="3083" width="15" style="42" customWidth="1"/>
    <col min="3084" max="3085" width="14.28515625" style="42" customWidth="1"/>
    <col min="3086" max="3086" width="0" style="42" hidden="1" customWidth="1"/>
    <col min="3087" max="3087" width="18.85546875" style="42" customWidth="1"/>
    <col min="3088" max="3100" width="8" style="42" customWidth="1"/>
    <col min="3101" max="3104" width="9.28515625" style="42" customWidth="1"/>
    <col min="3105" max="3132" width="8.85546875" style="42"/>
    <col min="3133" max="3133" width="64" style="42" customWidth="1"/>
    <col min="3134" max="3134" width="97.85546875" style="42" customWidth="1"/>
    <col min="3135" max="3328" width="8.85546875" style="42"/>
    <col min="3329" max="3329" width="1.28515625" style="42" customWidth="1"/>
    <col min="3330" max="3330" width="44.85546875" style="42" customWidth="1"/>
    <col min="3331" max="3331" width="47.28515625" style="42" customWidth="1"/>
    <col min="3332" max="3332" width="8.140625" style="42" customWidth="1"/>
    <col min="3333" max="3333" width="8.28515625" style="42" customWidth="1"/>
    <col min="3334" max="3334" width="5.42578125" style="42" customWidth="1"/>
    <col min="3335" max="3335" width="8.5703125" style="42" customWidth="1"/>
    <col min="3336" max="3336" width="13.7109375" style="42" customWidth="1"/>
    <col min="3337" max="3337" width="15.7109375" style="42" customWidth="1"/>
    <col min="3338" max="3338" width="14.7109375" style="42" customWidth="1"/>
    <col min="3339" max="3339" width="15" style="42" customWidth="1"/>
    <col min="3340" max="3341" width="14.28515625" style="42" customWidth="1"/>
    <col min="3342" max="3342" width="0" style="42" hidden="1" customWidth="1"/>
    <col min="3343" max="3343" width="18.85546875" style="42" customWidth="1"/>
    <col min="3344" max="3356" width="8" style="42" customWidth="1"/>
    <col min="3357" max="3360" width="9.28515625" style="42" customWidth="1"/>
    <col min="3361" max="3388" width="8.85546875" style="42"/>
    <col min="3389" max="3389" width="64" style="42" customWidth="1"/>
    <col min="3390" max="3390" width="97.85546875" style="42" customWidth="1"/>
    <col min="3391" max="3584" width="8.85546875" style="42"/>
    <col min="3585" max="3585" width="1.28515625" style="42" customWidth="1"/>
    <col min="3586" max="3586" width="44.85546875" style="42" customWidth="1"/>
    <col min="3587" max="3587" width="47.28515625" style="42" customWidth="1"/>
    <col min="3588" max="3588" width="8.140625" style="42" customWidth="1"/>
    <col min="3589" max="3589" width="8.28515625" style="42" customWidth="1"/>
    <col min="3590" max="3590" width="5.42578125" style="42" customWidth="1"/>
    <col min="3591" max="3591" width="8.5703125" style="42" customWidth="1"/>
    <col min="3592" max="3592" width="13.7109375" style="42" customWidth="1"/>
    <col min="3593" max="3593" width="15.7109375" style="42" customWidth="1"/>
    <col min="3594" max="3594" width="14.7109375" style="42" customWidth="1"/>
    <col min="3595" max="3595" width="15" style="42" customWidth="1"/>
    <col min="3596" max="3597" width="14.28515625" style="42" customWidth="1"/>
    <col min="3598" max="3598" width="0" style="42" hidden="1" customWidth="1"/>
    <col min="3599" max="3599" width="18.85546875" style="42" customWidth="1"/>
    <col min="3600" max="3612" width="8" style="42" customWidth="1"/>
    <col min="3613" max="3616" width="9.28515625" style="42" customWidth="1"/>
    <col min="3617" max="3644" width="8.85546875" style="42"/>
    <col min="3645" max="3645" width="64" style="42" customWidth="1"/>
    <col min="3646" max="3646" width="97.85546875" style="42" customWidth="1"/>
    <col min="3647" max="3840" width="8.85546875" style="42"/>
    <col min="3841" max="3841" width="1.28515625" style="42" customWidth="1"/>
    <col min="3842" max="3842" width="44.85546875" style="42" customWidth="1"/>
    <col min="3843" max="3843" width="47.28515625" style="42" customWidth="1"/>
    <col min="3844" max="3844" width="8.140625" style="42" customWidth="1"/>
    <col min="3845" max="3845" width="8.28515625" style="42" customWidth="1"/>
    <col min="3846" max="3846" width="5.42578125" style="42" customWidth="1"/>
    <col min="3847" max="3847" width="8.5703125" style="42" customWidth="1"/>
    <col min="3848" max="3848" width="13.7109375" style="42" customWidth="1"/>
    <col min="3849" max="3849" width="15.7109375" style="42" customWidth="1"/>
    <col min="3850" max="3850" width="14.7109375" style="42" customWidth="1"/>
    <col min="3851" max="3851" width="15" style="42" customWidth="1"/>
    <col min="3852" max="3853" width="14.28515625" style="42" customWidth="1"/>
    <col min="3854" max="3854" width="0" style="42" hidden="1" customWidth="1"/>
    <col min="3855" max="3855" width="18.85546875" style="42" customWidth="1"/>
    <col min="3856" max="3868" width="8" style="42" customWidth="1"/>
    <col min="3869" max="3872" width="9.28515625" style="42" customWidth="1"/>
    <col min="3873" max="3900" width="8.85546875" style="42"/>
    <col min="3901" max="3901" width="64" style="42" customWidth="1"/>
    <col min="3902" max="3902" width="97.85546875" style="42" customWidth="1"/>
    <col min="3903" max="4096" width="8.85546875" style="42"/>
    <col min="4097" max="4097" width="1.28515625" style="42" customWidth="1"/>
    <col min="4098" max="4098" width="44.85546875" style="42" customWidth="1"/>
    <col min="4099" max="4099" width="47.28515625" style="42" customWidth="1"/>
    <col min="4100" max="4100" width="8.140625" style="42" customWidth="1"/>
    <col min="4101" max="4101" width="8.28515625" style="42" customWidth="1"/>
    <col min="4102" max="4102" width="5.42578125" style="42" customWidth="1"/>
    <col min="4103" max="4103" width="8.5703125" style="42" customWidth="1"/>
    <col min="4104" max="4104" width="13.7109375" style="42" customWidth="1"/>
    <col min="4105" max="4105" width="15.7109375" style="42" customWidth="1"/>
    <col min="4106" max="4106" width="14.7109375" style="42" customWidth="1"/>
    <col min="4107" max="4107" width="15" style="42" customWidth="1"/>
    <col min="4108" max="4109" width="14.28515625" style="42" customWidth="1"/>
    <col min="4110" max="4110" width="0" style="42" hidden="1" customWidth="1"/>
    <col min="4111" max="4111" width="18.85546875" style="42" customWidth="1"/>
    <col min="4112" max="4124" width="8" style="42" customWidth="1"/>
    <col min="4125" max="4128" width="9.28515625" style="42" customWidth="1"/>
    <col min="4129" max="4156" width="8.85546875" style="42"/>
    <col min="4157" max="4157" width="64" style="42" customWidth="1"/>
    <col min="4158" max="4158" width="97.85546875" style="42" customWidth="1"/>
    <col min="4159" max="4352" width="8.85546875" style="42"/>
    <col min="4353" max="4353" width="1.28515625" style="42" customWidth="1"/>
    <col min="4354" max="4354" width="44.85546875" style="42" customWidth="1"/>
    <col min="4355" max="4355" width="47.28515625" style="42" customWidth="1"/>
    <col min="4356" max="4356" width="8.140625" style="42" customWidth="1"/>
    <col min="4357" max="4357" width="8.28515625" style="42" customWidth="1"/>
    <col min="4358" max="4358" width="5.42578125" style="42" customWidth="1"/>
    <col min="4359" max="4359" width="8.5703125" style="42" customWidth="1"/>
    <col min="4360" max="4360" width="13.7109375" style="42" customWidth="1"/>
    <col min="4361" max="4361" width="15.7109375" style="42" customWidth="1"/>
    <col min="4362" max="4362" width="14.7109375" style="42" customWidth="1"/>
    <col min="4363" max="4363" width="15" style="42" customWidth="1"/>
    <col min="4364" max="4365" width="14.28515625" style="42" customWidth="1"/>
    <col min="4366" max="4366" width="0" style="42" hidden="1" customWidth="1"/>
    <col min="4367" max="4367" width="18.85546875" style="42" customWidth="1"/>
    <col min="4368" max="4380" width="8" style="42" customWidth="1"/>
    <col min="4381" max="4384" width="9.28515625" style="42" customWidth="1"/>
    <col min="4385" max="4412" width="8.85546875" style="42"/>
    <col min="4413" max="4413" width="64" style="42" customWidth="1"/>
    <col min="4414" max="4414" width="97.85546875" style="42" customWidth="1"/>
    <col min="4415" max="4608" width="8.85546875" style="42"/>
    <col min="4609" max="4609" width="1.28515625" style="42" customWidth="1"/>
    <col min="4610" max="4610" width="44.85546875" style="42" customWidth="1"/>
    <col min="4611" max="4611" width="47.28515625" style="42" customWidth="1"/>
    <col min="4612" max="4612" width="8.140625" style="42" customWidth="1"/>
    <col min="4613" max="4613" width="8.28515625" style="42" customWidth="1"/>
    <col min="4614" max="4614" width="5.42578125" style="42" customWidth="1"/>
    <col min="4615" max="4615" width="8.5703125" style="42" customWidth="1"/>
    <col min="4616" max="4616" width="13.7109375" style="42" customWidth="1"/>
    <col min="4617" max="4617" width="15.7109375" style="42" customWidth="1"/>
    <col min="4618" max="4618" width="14.7109375" style="42" customWidth="1"/>
    <col min="4619" max="4619" width="15" style="42" customWidth="1"/>
    <col min="4620" max="4621" width="14.28515625" style="42" customWidth="1"/>
    <col min="4622" max="4622" width="0" style="42" hidden="1" customWidth="1"/>
    <col min="4623" max="4623" width="18.85546875" style="42" customWidth="1"/>
    <col min="4624" max="4636" width="8" style="42" customWidth="1"/>
    <col min="4637" max="4640" width="9.28515625" style="42" customWidth="1"/>
    <col min="4641" max="4668" width="8.85546875" style="42"/>
    <col min="4669" max="4669" width="64" style="42" customWidth="1"/>
    <col min="4670" max="4670" width="97.85546875" style="42" customWidth="1"/>
    <col min="4671" max="4864" width="8.85546875" style="42"/>
    <col min="4865" max="4865" width="1.28515625" style="42" customWidth="1"/>
    <col min="4866" max="4866" width="44.85546875" style="42" customWidth="1"/>
    <col min="4867" max="4867" width="47.28515625" style="42" customWidth="1"/>
    <col min="4868" max="4868" width="8.140625" style="42" customWidth="1"/>
    <col min="4869" max="4869" width="8.28515625" style="42" customWidth="1"/>
    <col min="4870" max="4870" width="5.42578125" style="42" customWidth="1"/>
    <col min="4871" max="4871" width="8.5703125" style="42" customWidth="1"/>
    <col min="4872" max="4872" width="13.7109375" style="42" customWidth="1"/>
    <col min="4873" max="4873" width="15.7109375" style="42" customWidth="1"/>
    <col min="4874" max="4874" width="14.7109375" style="42" customWidth="1"/>
    <col min="4875" max="4875" width="15" style="42" customWidth="1"/>
    <col min="4876" max="4877" width="14.28515625" style="42" customWidth="1"/>
    <col min="4878" max="4878" width="0" style="42" hidden="1" customWidth="1"/>
    <col min="4879" max="4879" width="18.85546875" style="42" customWidth="1"/>
    <col min="4880" max="4892" width="8" style="42" customWidth="1"/>
    <col min="4893" max="4896" width="9.28515625" style="42" customWidth="1"/>
    <col min="4897" max="4924" width="8.85546875" style="42"/>
    <col min="4925" max="4925" width="64" style="42" customWidth="1"/>
    <col min="4926" max="4926" width="97.85546875" style="42" customWidth="1"/>
    <col min="4927" max="5120" width="8.85546875" style="42"/>
    <col min="5121" max="5121" width="1.28515625" style="42" customWidth="1"/>
    <col min="5122" max="5122" width="44.85546875" style="42" customWidth="1"/>
    <col min="5123" max="5123" width="47.28515625" style="42" customWidth="1"/>
    <col min="5124" max="5124" width="8.140625" style="42" customWidth="1"/>
    <col min="5125" max="5125" width="8.28515625" style="42" customWidth="1"/>
    <col min="5126" max="5126" width="5.42578125" style="42" customWidth="1"/>
    <col min="5127" max="5127" width="8.5703125" style="42" customWidth="1"/>
    <col min="5128" max="5128" width="13.7109375" style="42" customWidth="1"/>
    <col min="5129" max="5129" width="15.7109375" style="42" customWidth="1"/>
    <col min="5130" max="5130" width="14.7109375" style="42" customWidth="1"/>
    <col min="5131" max="5131" width="15" style="42" customWidth="1"/>
    <col min="5132" max="5133" width="14.28515625" style="42" customWidth="1"/>
    <col min="5134" max="5134" width="0" style="42" hidden="1" customWidth="1"/>
    <col min="5135" max="5135" width="18.85546875" style="42" customWidth="1"/>
    <col min="5136" max="5148" width="8" style="42" customWidth="1"/>
    <col min="5149" max="5152" width="9.28515625" style="42" customWidth="1"/>
    <col min="5153" max="5180" width="8.85546875" style="42"/>
    <col min="5181" max="5181" width="64" style="42" customWidth="1"/>
    <col min="5182" max="5182" width="97.85546875" style="42" customWidth="1"/>
    <col min="5183" max="5376" width="8.85546875" style="42"/>
    <col min="5377" max="5377" width="1.28515625" style="42" customWidth="1"/>
    <col min="5378" max="5378" width="44.85546875" style="42" customWidth="1"/>
    <col min="5379" max="5379" width="47.28515625" style="42" customWidth="1"/>
    <col min="5380" max="5380" width="8.140625" style="42" customWidth="1"/>
    <col min="5381" max="5381" width="8.28515625" style="42" customWidth="1"/>
    <col min="5382" max="5382" width="5.42578125" style="42" customWidth="1"/>
    <col min="5383" max="5383" width="8.5703125" style="42" customWidth="1"/>
    <col min="5384" max="5384" width="13.7109375" style="42" customWidth="1"/>
    <col min="5385" max="5385" width="15.7109375" style="42" customWidth="1"/>
    <col min="5386" max="5386" width="14.7109375" style="42" customWidth="1"/>
    <col min="5387" max="5387" width="15" style="42" customWidth="1"/>
    <col min="5388" max="5389" width="14.28515625" style="42" customWidth="1"/>
    <col min="5390" max="5390" width="0" style="42" hidden="1" customWidth="1"/>
    <col min="5391" max="5391" width="18.85546875" style="42" customWidth="1"/>
    <col min="5392" max="5404" width="8" style="42" customWidth="1"/>
    <col min="5405" max="5408" width="9.28515625" style="42" customWidth="1"/>
    <col min="5409" max="5436" width="8.85546875" style="42"/>
    <col min="5437" max="5437" width="64" style="42" customWidth="1"/>
    <col min="5438" max="5438" width="97.85546875" style="42" customWidth="1"/>
    <col min="5439" max="5632" width="8.85546875" style="42"/>
    <col min="5633" max="5633" width="1.28515625" style="42" customWidth="1"/>
    <col min="5634" max="5634" width="44.85546875" style="42" customWidth="1"/>
    <col min="5635" max="5635" width="47.28515625" style="42" customWidth="1"/>
    <col min="5636" max="5636" width="8.140625" style="42" customWidth="1"/>
    <col min="5637" max="5637" width="8.28515625" style="42" customWidth="1"/>
    <col min="5638" max="5638" width="5.42578125" style="42" customWidth="1"/>
    <col min="5639" max="5639" width="8.5703125" style="42" customWidth="1"/>
    <col min="5640" max="5640" width="13.7109375" style="42" customWidth="1"/>
    <col min="5641" max="5641" width="15.7109375" style="42" customWidth="1"/>
    <col min="5642" max="5642" width="14.7109375" style="42" customWidth="1"/>
    <col min="5643" max="5643" width="15" style="42" customWidth="1"/>
    <col min="5644" max="5645" width="14.28515625" style="42" customWidth="1"/>
    <col min="5646" max="5646" width="0" style="42" hidden="1" customWidth="1"/>
    <col min="5647" max="5647" width="18.85546875" style="42" customWidth="1"/>
    <col min="5648" max="5660" width="8" style="42" customWidth="1"/>
    <col min="5661" max="5664" width="9.28515625" style="42" customWidth="1"/>
    <col min="5665" max="5692" width="8.85546875" style="42"/>
    <col min="5693" max="5693" width="64" style="42" customWidth="1"/>
    <col min="5694" max="5694" width="97.85546875" style="42" customWidth="1"/>
    <col min="5695" max="5888" width="8.85546875" style="42"/>
    <col min="5889" max="5889" width="1.28515625" style="42" customWidth="1"/>
    <col min="5890" max="5890" width="44.85546875" style="42" customWidth="1"/>
    <col min="5891" max="5891" width="47.28515625" style="42" customWidth="1"/>
    <col min="5892" max="5892" width="8.140625" style="42" customWidth="1"/>
    <col min="5893" max="5893" width="8.28515625" style="42" customWidth="1"/>
    <col min="5894" max="5894" width="5.42578125" style="42" customWidth="1"/>
    <col min="5895" max="5895" width="8.5703125" style="42" customWidth="1"/>
    <col min="5896" max="5896" width="13.7109375" style="42" customWidth="1"/>
    <col min="5897" max="5897" width="15.7109375" style="42" customWidth="1"/>
    <col min="5898" max="5898" width="14.7109375" style="42" customWidth="1"/>
    <col min="5899" max="5899" width="15" style="42" customWidth="1"/>
    <col min="5900" max="5901" width="14.28515625" style="42" customWidth="1"/>
    <col min="5902" max="5902" width="0" style="42" hidden="1" customWidth="1"/>
    <col min="5903" max="5903" width="18.85546875" style="42" customWidth="1"/>
    <col min="5904" max="5916" width="8" style="42" customWidth="1"/>
    <col min="5917" max="5920" width="9.28515625" style="42" customWidth="1"/>
    <col min="5921" max="5948" width="8.85546875" style="42"/>
    <col min="5949" max="5949" width="64" style="42" customWidth="1"/>
    <col min="5950" max="5950" width="97.85546875" style="42" customWidth="1"/>
    <col min="5951" max="6144" width="8.85546875" style="42"/>
    <col min="6145" max="6145" width="1.28515625" style="42" customWidth="1"/>
    <col min="6146" max="6146" width="44.85546875" style="42" customWidth="1"/>
    <col min="6147" max="6147" width="47.28515625" style="42" customWidth="1"/>
    <col min="6148" max="6148" width="8.140625" style="42" customWidth="1"/>
    <col min="6149" max="6149" width="8.28515625" style="42" customWidth="1"/>
    <col min="6150" max="6150" width="5.42578125" style="42" customWidth="1"/>
    <col min="6151" max="6151" width="8.5703125" style="42" customWidth="1"/>
    <col min="6152" max="6152" width="13.7109375" style="42" customWidth="1"/>
    <col min="6153" max="6153" width="15.7109375" style="42" customWidth="1"/>
    <col min="6154" max="6154" width="14.7109375" style="42" customWidth="1"/>
    <col min="6155" max="6155" width="15" style="42" customWidth="1"/>
    <col min="6156" max="6157" width="14.28515625" style="42" customWidth="1"/>
    <col min="6158" max="6158" width="0" style="42" hidden="1" customWidth="1"/>
    <col min="6159" max="6159" width="18.85546875" style="42" customWidth="1"/>
    <col min="6160" max="6172" width="8" style="42" customWidth="1"/>
    <col min="6173" max="6176" width="9.28515625" style="42" customWidth="1"/>
    <col min="6177" max="6204" width="8.85546875" style="42"/>
    <col min="6205" max="6205" width="64" style="42" customWidth="1"/>
    <col min="6206" max="6206" width="97.85546875" style="42" customWidth="1"/>
    <col min="6207" max="6400" width="8.85546875" style="42"/>
    <col min="6401" max="6401" width="1.28515625" style="42" customWidth="1"/>
    <col min="6402" max="6402" width="44.85546875" style="42" customWidth="1"/>
    <col min="6403" max="6403" width="47.28515625" style="42" customWidth="1"/>
    <col min="6404" max="6404" width="8.140625" style="42" customWidth="1"/>
    <col min="6405" max="6405" width="8.28515625" style="42" customWidth="1"/>
    <col min="6406" max="6406" width="5.42578125" style="42" customWidth="1"/>
    <col min="6407" max="6407" width="8.5703125" style="42" customWidth="1"/>
    <col min="6408" max="6408" width="13.7109375" style="42" customWidth="1"/>
    <col min="6409" max="6409" width="15.7109375" style="42" customWidth="1"/>
    <col min="6410" max="6410" width="14.7109375" style="42" customWidth="1"/>
    <col min="6411" max="6411" width="15" style="42" customWidth="1"/>
    <col min="6412" max="6413" width="14.28515625" style="42" customWidth="1"/>
    <col min="6414" max="6414" width="0" style="42" hidden="1" customWidth="1"/>
    <col min="6415" max="6415" width="18.85546875" style="42" customWidth="1"/>
    <col min="6416" max="6428" width="8" style="42" customWidth="1"/>
    <col min="6429" max="6432" width="9.28515625" style="42" customWidth="1"/>
    <col min="6433" max="6460" width="8.85546875" style="42"/>
    <col min="6461" max="6461" width="64" style="42" customWidth="1"/>
    <col min="6462" max="6462" width="97.85546875" style="42" customWidth="1"/>
    <col min="6463" max="6656" width="8.85546875" style="42"/>
    <col min="6657" max="6657" width="1.28515625" style="42" customWidth="1"/>
    <col min="6658" max="6658" width="44.85546875" style="42" customWidth="1"/>
    <col min="6659" max="6659" width="47.28515625" style="42" customWidth="1"/>
    <col min="6660" max="6660" width="8.140625" style="42" customWidth="1"/>
    <col min="6661" max="6661" width="8.28515625" style="42" customWidth="1"/>
    <col min="6662" max="6662" width="5.42578125" style="42" customWidth="1"/>
    <col min="6663" max="6663" width="8.5703125" style="42" customWidth="1"/>
    <col min="6664" max="6664" width="13.7109375" style="42" customWidth="1"/>
    <col min="6665" max="6665" width="15.7109375" style="42" customWidth="1"/>
    <col min="6666" max="6666" width="14.7109375" style="42" customWidth="1"/>
    <col min="6667" max="6667" width="15" style="42" customWidth="1"/>
    <col min="6668" max="6669" width="14.28515625" style="42" customWidth="1"/>
    <col min="6670" max="6670" width="0" style="42" hidden="1" customWidth="1"/>
    <col min="6671" max="6671" width="18.85546875" style="42" customWidth="1"/>
    <col min="6672" max="6684" width="8" style="42" customWidth="1"/>
    <col min="6685" max="6688" width="9.28515625" style="42" customWidth="1"/>
    <col min="6689" max="6716" width="8.85546875" style="42"/>
    <col min="6717" max="6717" width="64" style="42" customWidth="1"/>
    <col min="6718" max="6718" width="97.85546875" style="42" customWidth="1"/>
    <col min="6719" max="6912" width="8.85546875" style="42"/>
    <col min="6913" max="6913" width="1.28515625" style="42" customWidth="1"/>
    <col min="6914" max="6914" width="44.85546875" style="42" customWidth="1"/>
    <col min="6915" max="6915" width="47.28515625" style="42" customWidth="1"/>
    <col min="6916" max="6916" width="8.140625" style="42" customWidth="1"/>
    <col min="6917" max="6917" width="8.28515625" style="42" customWidth="1"/>
    <col min="6918" max="6918" width="5.42578125" style="42" customWidth="1"/>
    <col min="6919" max="6919" width="8.5703125" style="42" customWidth="1"/>
    <col min="6920" max="6920" width="13.7109375" style="42" customWidth="1"/>
    <col min="6921" max="6921" width="15.7109375" style="42" customWidth="1"/>
    <col min="6922" max="6922" width="14.7109375" style="42" customWidth="1"/>
    <col min="6923" max="6923" width="15" style="42" customWidth="1"/>
    <col min="6924" max="6925" width="14.28515625" style="42" customWidth="1"/>
    <col min="6926" max="6926" width="0" style="42" hidden="1" customWidth="1"/>
    <col min="6927" max="6927" width="18.85546875" style="42" customWidth="1"/>
    <col min="6928" max="6940" width="8" style="42" customWidth="1"/>
    <col min="6941" max="6944" width="9.28515625" style="42" customWidth="1"/>
    <col min="6945" max="6972" width="8.85546875" style="42"/>
    <col min="6973" max="6973" width="64" style="42" customWidth="1"/>
    <col min="6974" max="6974" width="97.85546875" style="42" customWidth="1"/>
    <col min="6975" max="7168" width="8.85546875" style="42"/>
    <col min="7169" max="7169" width="1.28515625" style="42" customWidth="1"/>
    <col min="7170" max="7170" width="44.85546875" style="42" customWidth="1"/>
    <col min="7171" max="7171" width="47.28515625" style="42" customWidth="1"/>
    <col min="7172" max="7172" width="8.140625" style="42" customWidth="1"/>
    <col min="7173" max="7173" width="8.28515625" style="42" customWidth="1"/>
    <col min="7174" max="7174" width="5.42578125" style="42" customWidth="1"/>
    <col min="7175" max="7175" width="8.5703125" style="42" customWidth="1"/>
    <col min="7176" max="7176" width="13.7109375" style="42" customWidth="1"/>
    <col min="7177" max="7177" width="15.7109375" style="42" customWidth="1"/>
    <col min="7178" max="7178" width="14.7109375" style="42" customWidth="1"/>
    <col min="7179" max="7179" width="15" style="42" customWidth="1"/>
    <col min="7180" max="7181" width="14.28515625" style="42" customWidth="1"/>
    <col min="7182" max="7182" width="0" style="42" hidden="1" customWidth="1"/>
    <col min="7183" max="7183" width="18.85546875" style="42" customWidth="1"/>
    <col min="7184" max="7196" width="8" style="42" customWidth="1"/>
    <col min="7197" max="7200" width="9.28515625" style="42" customWidth="1"/>
    <col min="7201" max="7228" width="8.85546875" style="42"/>
    <col min="7229" max="7229" width="64" style="42" customWidth="1"/>
    <col min="7230" max="7230" width="97.85546875" style="42" customWidth="1"/>
    <col min="7231" max="7424" width="8.85546875" style="42"/>
    <col min="7425" max="7425" width="1.28515625" style="42" customWidth="1"/>
    <col min="7426" max="7426" width="44.85546875" style="42" customWidth="1"/>
    <col min="7427" max="7427" width="47.28515625" style="42" customWidth="1"/>
    <col min="7428" max="7428" width="8.140625" style="42" customWidth="1"/>
    <col min="7429" max="7429" width="8.28515625" style="42" customWidth="1"/>
    <col min="7430" max="7430" width="5.42578125" style="42" customWidth="1"/>
    <col min="7431" max="7431" width="8.5703125" style="42" customWidth="1"/>
    <col min="7432" max="7432" width="13.7109375" style="42" customWidth="1"/>
    <col min="7433" max="7433" width="15.7109375" style="42" customWidth="1"/>
    <col min="7434" max="7434" width="14.7109375" style="42" customWidth="1"/>
    <col min="7435" max="7435" width="15" style="42" customWidth="1"/>
    <col min="7436" max="7437" width="14.28515625" style="42" customWidth="1"/>
    <col min="7438" max="7438" width="0" style="42" hidden="1" customWidth="1"/>
    <col min="7439" max="7439" width="18.85546875" style="42" customWidth="1"/>
    <col min="7440" max="7452" width="8" style="42" customWidth="1"/>
    <col min="7453" max="7456" width="9.28515625" style="42" customWidth="1"/>
    <col min="7457" max="7484" width="8.85546875" style="42"/>
    <col min="7485" max="7485" width="64" style="42" customWidth="1"/>
    <col min="7486" max="7486" width="97.85546875" style="42" customWidth="1"/>
    <col min="7487" max="7680" width="8.85546875" style="42"/>
    <col min="7681" max="7681" width="1.28515625" style="42" customWidth="1"/>
    <col min="7682" max="7682" width="44.85546875" style="42" customWidth="1"/>
    <col min="7683" max="7683" width="47.28515625" style="42" customWidth="1"/>
    <col min="7684" max="7684" width="8.140625" style="42" customWidth="1"/>
    <col min="7685" max="7685" width="8.28515625" style="42" customWidth="1"/>
    <col min="7686" max="7686" width="5.42578125" style="42" customWidth="1"/>
    <col min="7687" max="7687" width="8.5703125" style="42" customWidth="1"/>
    <col min="7688" max="7688" width="13.7109375" style="42" customWidth="1"/>
    <col min="7689" max="7689" width="15.7109375" style="42" customWidth="1"/>
    <col min="7690" max="7690" width="14.7109375" style="42" customWidth="1"/>
    <col min="7691" max="7691" width="15" style="42" customWidth="1"/>
    <col min="7692" max="7693" width="14.28515625" style="42" customWidth="1"/>
    <col min="7694" max="7694" width="0" style="42" hidden="1" customWidth="1"/>
    <col min="7695" max="7695" width="18.85546875" style="42" customWidth="1"/>
    <col min="7696" max="7708" width="8" style="42" customWidth="1"/>
    <col min="7709" max="7712" width="9.28515625" style="42" customWidth="1"/>
    <col min="7713" max="7740" width="8.85546875" style="42"/>
    <col min="7741" max="7741" width="64" style="42" customWidth="1"/>
    <col min="7742" max="7742" width="97.85546875" style="42" customWidth="1"/>
    <col min="7743" max="7936" width="8.85546875" style="42"/>
    <col min="7937" max="7937" width="1.28515625" style="42" customWidth="1"/>
    <col min="7938" max="7938" width="44.85546875" style="42" customWidth="1"/>
    <col min="7939" max="7939" width="47.28515625" style="42" customWidth="1"/>
    <col min="7940" max="7940" width="8.140625" style="42" customWidth="1"/>
    <col min="7941" max="7941" width="8.28515625" style="42" customWidth="1"/>
    <col min="7942" max="7942" width="5.42578125" style="42" customWidth="1"/>
    <col min="7943" max="7943" width="8.5703125" style="42" customWidth="1"/>
    <col min="7944" max="7944" width="13.7109375" style="42" customWidth="1"/>
    <col min="7945" max="7945" width="15.7109375" style="42" customWidth="1"/>
    <col min="7946" max="7946" width="14.7109375" style="42" customWidth="1"/>
    <col min="7947" max="7947" width="15" style="42" customWidth="1"/>
    <col min="7948" max="7949" width="14.28515625" style="42" customWidth="1"/>
    <col min="7950" max="7950" width="0" style="42" hidden="1" customWidth="1"/>
    <col min="7951" max="7951" width="18.85546875" style="42" customWidth="1"/>
    <col min="7952" max="7964" width="8" style="42" customWidth="1"/>
    <col min="7965" max="7968" width="9.28515625" style="42" customWidth="1"/>
    <col min="7969" max="7996" width="8.85546875" style="42"/>
    <col min="7997" max="7997" width="64" style="42" customWidth="1"/>
    <col min="7998" max="7998" width="97.85546875" style="42" customWidth="1"/>
    <col min="7999" max="8192" width="8.85546875" style="42"/>
    <col min="8193" max="8193" width="1.28515625" style="42" customWidth="1"/>
    <col min="8194" max="8194" width="44.85546875" style="42" customWidth="1"/>
    <col min="8195" max="8195" width="47.28515625" style="42" customWidth="1"/>
    <col min="8196" max="8196" width="8.140625" style="42" customWidth="1"/>
    <col min="8197" max="8197" width="8.28515625" style="42" customWidth="1"/>
    <col min="8198" max="8198" width="5.42578125" style="42" customWidth="1"/>
    <col min="8199" max="8199" width="8.5703125" style="42" customWidth="1"/>
    <col min="8200" max="8200" width="13.7109375" style="42" customWidth="1"/>
    <col min="8201" max="8201" width="15.7109375" style="42" customWidth="1"/>
    <col min="8202" max="8202" width="14.7109375" style="42" customWidth="1"/>
    <col min="8203" max="8203" width="15" style="42" customWidth="1"/>
    <col min="8204" max="8205" width="14.28515625" style="42" customWidth="1"/>
    <col min="8206" max="8206" width="0" style="42" hidden="1" customWidth="1"/>
    <col min="8207" max="8207" width="18.85546875" style="42" customWidth="1"/>
    <col min="8208" max="8220" width="8" style="42" customWidth="1"/>
    <col min="8221" max="8224" width="9.28515625" style="42" customWidth="1"/>
    <col min="8225" max="8252" width="8.85546875" style="42"/>
    <col min="8253" max="8253" width="64" style="42" customWidth="1"/>
    <col min="8254" max="8254" width="97.85546875" style="42" customWidth="1"/>
    <col min="8255" max="8448" width="8.85546875" style="42"/>
    <col min="8449" max="8449" width="1.28515625" style="42" customWidth="1"/>
    <col min="8450" max="8450" width="44.85546875" style="42" customWidth="1"/>
    <col min="8451" max="8451" width="47.28515625" style="42" customWidth="1"/>
    <col min="8452" max="8452" width="8.140625" style="42" customWidth="1"/>
    <col min="8453" max="8453" width="8.28515625" style="42" customWidth="1"/>
    <col min="8454" max="8454" width="5.42578125" style="42" customWidth="1"/>
    <col min="8455" max="8455" width="8.5703125" style="42" customWidth="1"/>
    <col min="8456" max="8456" width="13.7109375" style="42" customWidth="1"/>
    <col min="8457" max="8457" width="15.7109375" style="42" customWidth="1"/>
    <col min="8458" max="8458" width="14.7109375" style="42" customWidth="1"/>
    <col min="8459" max="8459" width="15" style="42" customWidth="1"/>
    <col min="8460" max="8461" width="14.28515625" style="42" customWidth="1"/>
    <col min="8462" max="8462" width="0" style="42" hidden="1" customWidth="1"/>
    <col min="8463" max="8463" width="18.85546875" style="42" customWidth="1"/>
    <col min="8464" max="8476" width="8" style="42" customWidth="1"/>
    <col min="8477" max="8480" width="9.28515625" style="42" customWidth="1"/>
    <col min="8481" max="8508" width="8.85546875" style="42"/>
    <col min="8509" max="8509" width="64" style="42" customWidth="1"/>
    <col min="8510" max="8510" width="97.85546875" style="42" customWidth="1"/>
    <col min="8511" max="8704" width="8.85546875" style="42"/>
    <col min="8705" max="8705" width="1.28515625" style="42" customWidth="1"/>
    <col min="8706" max="8706" width="44.85546875" style="42" customWidth="1"/>
    <col min="8707" max="8707" width="47.28515625" style="42" customWidth="1"/>
    <col min="8708" max="8708" width="8.140625" style="42" customWidth="1"/>
    <col min="8709" max="8709" width="8.28515625" style="42" customWidth="1"/>
    <col min="8710" max="8710" width="5.42578125" style="42" customWidth="1"/>
    <col min="8711" max="8711" width="8.5703125" style="42" customWidth="1"/>
    <col min="8712" max="8712" width="13.7109375" style="42" customWidth="1"/>
    <col min="8713" max="8713" width="15.7109375" style="42" customWidth="1"/>
    <col min="8714" max="8714" width="14.7109375" style="42" customWidth="1"/>
    <col min="8715" max="8715" width="15" style="42" customWidth="1"/>
    <col min="8716" max="8717" width="14.28515625" style="42" customWidth="1"/>
    <col min="8718" max="8718" width="0" style="42" hidden="1" customWidth="1"/>
    <col min="8719" max="8719" width="18.85546875" style="42" customWidth="1"/>
    <col min="8720" max="8732" width="8" style="42" customWidth="1"/>
    <col min="8733" max="8736" width="9.28515625" style="42" customWidth="1"/>
    <col min="8737" max="8764" width="8.85546875" style="42"/>
    <col min="8765" max="8765" width="64" style="42" customWidth="1"/>
    <col min="8766" max="8766" width="97.85546875" style="42" customWidth="1"/>
    <col min="8767" max="8960" width="8.85546875" style="42"/>
    <col min="8961" max="8961" width="1.28515625" style="42" customWidth="1"/>
    <col min="8962" max="8962" width="44.85546875" style="42" customWidth="1"/>
    <col min="8963" max="8963" width="47.28515625" style="42" customWidth="1"/>
    <col min="8964" max="8964" width="8.140625" style="42" customWidth="1"/>
    <col min="8965" max="8965" width="8.28515625" style="42" customWidth="1"/>
    <col min="8966" max="8966" width="5.42578125" style="42" customWidth="1"/>
    <col min="8967" max="8967" width="8.5703125" style="42" customWidth="1"/>
    <col min="8968" max="8968" width="13.7109375" style="42" customWidth="1"/>
    <col min="8969" max="8969" width="15.7109375" style="42" customWidth="1"/>
    <col min="8970" max="8970" width="14.7109375" style="42" customWidth="1"/>
    <col min="8971" max="8971" width="15" style="42" customWidth="1"/>
    <col min="8972" max="8973" width="14.28515625" style="42" customWidth="1"/>
    <col min="8974" max="8974" width="0" style="42" hidden="1" customWidth="1"/>
    <col min="8975" max="8975" width="18.85546875" style="42" customWidth="1"/>
    <col min="8976" max="8988" width="8" style="42" customWidth="1"/>
    <col min="8989" max="8992" width="9.28515625" style="42" customWidth="1"/>
    <col min="8993" max="9020" width="8.85546875" style="42"/>
    <col min="9021" max="9021" width="64" style="42" customWidth="1"/>
    <col min="9022" max="9022" width="97.85546875" style="42" customWidth="1"/>
    <col min="9023" max="9216" width="8.85546875" style="42"/>
    <col min="9217" max="9217" width="1.28515625" style="42" customWidth="1"/>
    <col min="9218" max="9218" width="44.85546875" style="42" customWidth="1"/>
    <col min="9219" max="9219" width="47.28515625" style="42" customWidth="1"/>
    <col min="9220" max="9220" width="8.140625" style="42" customWidth="1"/>
    <col min="9221" max="9221" width="8.28515625" style="42" customWidth="1"/>
    <col min="9222" max="9222" width="5.42578125" style="42" customWidth="1"/>
    <col min="9223" max="9223" width="8.5703125" style="42" customWidth="1"/>
    <col min="9224" max="9224" width="13.7109375" style="42" customWidth="1"/>
    <col min="9225" max="9225" width="15.7109375" style="42" customWidth="1"/>
    <col min="9226" max="9226" width="14.7109375" style="42" customWidth="1"/>
    <col min="9227" max="9227" width="15" style="42" customWidth="1"/>
    <col min="9228" max="9229" width="14.28515625" style="42" customWidth="1"/>
    <col min="9230" max="9230" width="0" style="42" hidden="1" customWidth="1"/>
    <col min="9231" max="9231" width="18.85546875" style="42" customWidth="1"/>
    <col min="9232" max="9244" width="8" style="42" customWidth="1"/>
    <col min="9245" max="9248" width="9.28515625" style="42" customWidth="1"/>
    <col min="9249" max="9276" width="8.85546875" style="42"/>
    <col min="9277" max="9277" width="64" style="42" customWidth="1"/>
    <col min="9278" max="9278" width="97.85546875" style="42" customWidth="1"/>
    <col min="9279" max="9472" width="8.85546875" style="42"/>
    <col min="9473" max="9473" width="1.28515625" style="42" customWidth="1"/>
    <col min="9474" max="9474" width="44.85546875" style="42" customWidth="1"/>
    <col min="9475" max="9475" width="47.28515625" style="42" customWidth="1"/>
    <col min="9476" max="9476" width="8.140625" style="42" customWidth="1"/>
    <col min="9477" max="9477" width="8.28515625" style="42" customWidth="1"/>
    <col min="9478" max="9478" width="5.42578125" style="42" customWidth="1"/>
    <col min="9479" max="9479" width="8.5703125" style="42" customWidth="1"/>
    <col min="9480" max="9480" width="13.7109375" style="42" customWidth="1"/>
    <col min="9481" max="9481" width="15.7109375" style="42" customWidth="1"/>
    <col min="9482" max="9482" width="14.7109375" style="42" customWidth="1"/>
    <col min="9483" max="9483" width="15" style="42" customWidth="1"/>
    <col min="9484" max="9485" width="14.28515625" style="42" customWidth="1"/>
    <col min="9486" max="9486" width="0" style="42" hidden="1" customWidth="1"/>
    <col min="9487" max="9487" width="18.85546875" style="42" customWidth="1"/>
    <col min="9488" max="9500" width="8" style="42" customWidth="1"/>
    <col min="9501" max="9504" width="9.28515625" style="42" customWidth="1"/>
    <col min="9505" max="9532" width="8.85546875" style="42"/>
    <col min="9533" max="9533" width="64" style="42" customWidth="1"/>
    <col min="9534" max="9534" width="97.85546875" style="42" customWidth="1"/>
    <col min="9535" max="9728" width="8.85546875" style="42"/>
    <col min="9729" max="9729" width="1.28515625" style="42" customWidth="1"/>
    <col min="9730" max="9730" width="44.85546875" style="42" customWidth="1"/>
    <col min="9731" max="9731" width="47.28515625" style="42" customWidth="1"/>
    <col min="9732" max="9732" width="8.140625" style="42" customWidth="1"/>
    <col min="9733" max="9733" width="8.28515625" style="42" customWidth="1"/>
    <col min="9734" max="9734" width="5.42578125" style="42" customWidth="1"/>
    <col min="9735" max="9735" width="8.5703125" style="42" customWidth="1"/>
    <col min="9736" max="9736" width="13.7109375" style="42" customWidth="1"/>
    <col min="9737" max="9737" width="15.7109375" style="42" customWidth="1"/>
    <col min="9738" max="9738" width="14.7109375" style="42" customWidth="1"/>
    <col min="9739" max="9739" width="15" style="42" customWidth="1"/>
    <col min="9740" max="9741" width="14.28515625" style="42" customWidth="1"/>
    <col min="9742" max="9742" width="0" style="42" hidden="1" customWidth="1"/>
    <col min="9743" max="9743" width="18.85546875" style="42" customWidth="1"/>
    <col min="9744" max="9756" width="8" style="42" customWidth="1"/>
    <col min="9757" max="9760" width="9.28515625" style="42" customWidth="1"/>
    <col min="9761" max="9788" width="8.85546875" style="42"/>
    <col min="9789" max="9789" width="64" style="42" customWidth="1"/>
    <col min="9790" max="9790" width="97.85546875" style="42" customWidth="1"/>
    <col min="9791" max="9984" width="8.85546875" style="42"/>
    <col min="9985" max="9985" width="1.28515625" style="42" customWidth="1"/>
    <col min="9986" max="9986" width="44.85546875" style="42" customWidth="1"/>
    <col min="9987" max="9987" width="47.28515625" style="42" customWidth="1"/>
    <col min="9988" max="9988" width="8.140625" style="42" customWidth="1"/>
    <col min="9989" max="9989" width="8.28515625" style="42" customWidth="1"/>
    <col min="9990" max="9990" width="5.42578125" style="42" customWidth="1"/>
    <col min="9991" max="9991" width="8.5703125" style="42" customWidth="1"/>
    <col min="9992" max="9992" width="13.7109375" style="42" customWidth="1"/>
    <col min="9993" max="9993" width="15.7109375" style="42" customWidth="1"/>
    <col min="9994" max="9994" width="14.7109375" style="42" customWidth="1"/>
    <col min="9995" max="9995" width="15" style="42" customWidth="1"/>
    <col min="9996" max="9997" width="14.28515625" style="42" customWidth="1"/>
    <col min="9998" max="9998" width="0" style="42" hidden="1" customWidth="1"/>
    <col min="9999" max="9999" width="18.85546875" style="42" customWidth="1"/>
    <col min="10000" max="10012" width="8" style="42" customWidth="1"/>
    <col min="10013" max="10016" width="9.28515625" style="42" customWidth="1"/>
    <col min="10017" max="10044" width="8.85546875" style="42"/>
    <col min="10045" max="10045" width="64" style="42" customWidth="1"/>
    <col min="10046" max="10046" width="97.85546875" style="42" customWidth="1"/>
    <col min="10047" max="10240" width="8.85546875" style="42"/>
    <col min="10241" max="10241" width="1.28515625" style="42" customWidth="1"/>
    <col min="10242" max="10242" width="44.85546875" style="42" customWidth="1"/>
    <col min="10243" max="10243" width="47.28515625" style="42" customWidth="1"/>
    <col min="10244" max="10244" width="8.140625" style="42" customWidth="1"/>
    <col min="10245" max="10245" width="8.28515625" style="42" customWidth="1"/>
    <col min="10246" max="10246" width="5.42578125" style="42" customWidth="1"/>
    <col min="10247" max="10247" width="8.5703125" style="42" customWidth="1"/>
    <col min="10248" max="10248" width="13.7109375" style="42" customWidth="1"/>
    <col min="10249" max="10249" width="15.7109375" style="42" customWidth="1"/>
    <col min="10250" max="10250" width="14.7109375" style="42" customWidth="1"/>
    <col min="10251" max="10251" width="15" style="42" customWidth="1"/>
    <col min="10252" max="10253" width="14.28515625" style="42" customWidth="1"/>
    <col min="10254" max="10254" width="0" style="42" hidden="1" customWidth="1"/>
    <col min="10255" max="10255" width="18.85546875" style="42" customWidth="1"/>
    <col min="10256" max="10268" width="8" style="42" customWidth="1"/>
    <col min="10269" max="10272" width="9.28515625" style="42" customWidth="1"/>
    <col min="10273" max="10300" width="8.85546875" style="42"/>
    <col min="10301" max="10301" width="64" style="42" customWidth="1"/>
    <col min="10302" max="10302" width="97.85546875" style="42" customWidth="1"/>
    <col min="10303" max="10496" width="8.85546875" style="42"/>
    <col min="10497" max="10497" width="1.28515625" style="42" customWidth="1"/>
    <col min="10498" max="10498" width="44.85546875" style="42" customWidth="1"/>
    <col min="10499" max="10499" width="47.28515625" style="42" customWidth="1"/>
    <col min="10500" max="10500" width="8.140625" style="42" customWidth="1"/>
    <col min="10501" max="10501" width="8.28515625" style="42" customWidth="1"/>
    <col min="10502" max="10502" width="5.42578125" style="42" customWidth="1"/>
    <col min="10503" max="10503" width="8.5703125" style="42" customWidth="1"/>
    <col min="10504" max="10504" width="13.7109375" style="42" customWidth="1"/>
    <col min="10505" max="10505" width="15.7109375" style="42" customWidth="1"/>
    <col min="10506" max="10506" width="14.7109375" style="42" customWidth="1"/>
    <col min="10507" max="10507" width="15" style="42" customWidth="1"/>
    <col min="10508" max="10509" width="14.28515625" style="42" customWidth="1"/>
    <col min="10510" max="10510" width="0" style="42" hidden="1" customWidth="1"/>
    <col min="10511" max="10511" width="18.85546875" style="42" customWidth="1"/>
    <col min="10512" max="10524" width="8" style="42" customWidth="1"/>
    <col min="10525" max="10528" width="9.28515625" style="42" customWidth="1"/>
    <col min="10529" max="10556" width="8.85546875" style="42"/>
    <col min="10557" max="10557" width="64" style="42" customWidth="1"/>
    <col min="10558" max="10558" width="97.85546875" style="42" customWidth="1"/>
    <col min="10559" max="10752" width="8.85546875" style="42"/>
    <col min="10753" max="10753" width="1.28515625" style="42" customWidth="1"/>
    <col min="10754" max="10754" width="44.85546875" style="42" customWidth="1"/>
    <col min="10755" max="10755" width="47.28515625" style="42" customWidth="1"/>
    <col min="10756" max="10756" width="8.140625" style="42" customWidth="1"/>
    <col min="10757" max="10757" width="8.28515625" style="42" customWidth="1"/>
    <col min="10758" max="10758" width="5.42578125" style="42" customWidth="1"/>
    <col min="10759" max="10759" width="8.5703125" style="42" customWidth="1"/>
    <col min="10760" max="10760" width="13.7109375" style="42" customWidth="1"/>
    <col min="10761" max="10761" width="15.7109375" style="42" customWidth="1"/>
    <col min="10762" max="10762" width="14.7109375" style="42" customWidth="1"/>
    <col min="10763" max="10763" width="15" style="42" customWidth="1"/>
    <col min="10764" max="10765" width="14.28515625" style="42" customWidth="1"/>
    <col min="10766" max="10766" width="0" style="42" hidden="1" customWidth="1"/>
    <col min="10767" max="10767" width="18.85546875" style="42" customWidth="1"/>
    <col min="10768" max="10780" width="8" style="42" customWidth="1"/>
    <col min="10781" max="10784" width="9.28515625" style="42" customWidth="1"/>
    <col min="10785" max="10812" width="8.85546875" style="42"/>
    <col min="10813" max="10813" width="64" style="42" customWidth="1"/>
    <col min="10814" max="10814" width="97.85546875" style="42" customWidth="1"/>
    <col min="10815" max="11008" width="8.85546875" style="42"/>
    <col min="11009" max="11009" width="1.28515625" style="42" customWidth="1"/>
    <col min="11010" max="11010" width="44.85546875" style="42" customWidth="1"/>
    <col min="11011" max="11011" width="47.28515625" style="42" customWidth="1"/>
    <col min="11012" max="11012" width="8.140625" style="42" customWidth="1"/>
    <col min="11013" max="11013" width="8.28515625" style="42" customWidth="1"/>
    <col min="11014" max="11014" width="5.42578125" style="42" customWidth="1"/>
    <col min="11015" max="11015" width="8.5703125" style="42" customWidth="1"/>
    <col min="11016" max="11016" width="13.7109375" style="42" customWidth="1"/>
    <col min="11017" max="11017" width="15.7109375" style="42" customWidth="1"/>
    <col min="11018" max="11018" width="14.7109375" style="42" customWidth="1"/>
    <col min="11019" max="11019" width="15" style="42" customWidth="1"/>
    <col min="11020" max="11021" width="14.28515625" style="42" customWidth="1"/>
    <col min="11022" max="11022" width="0" style="42" hidden="1" customWidth="1"/>
    <col min="11023" max="11023" width="18.85546875" style="42" customWidth="1"/>
    <col min="11024" max="11036" width="8" style="42" customWidth="1"/>
    <col min="11037" max="11040" width="9.28515625" style="42" customWidth="1"/>
    <col min="11041" max="11068" width="8.85546875" style="42"/>
    <col min="11069" max="11069" width="64" style="42" customWidth="1"/>
    <col min="11070" max="11070" width="97.85546875" style="42" customWidth="1"/>
    <col min="11071" max="11264" width="8.85546875" style="42"/>
    <col min="11265" max="11265" width="1.28515625" style="42" customWidth="1"/>
    <col min="11266" max="11266" width="44.85546875" style="42" customWidth="1"/>
    <col min="11267" max="11267" width="47.28515625" style="42" customWidth="1"/>
    <col min="11268" max="11268" width="8.140625" style="42" customWidth="1"/>
    <col min="11269" max="11269" width="8.28515625" style="42" customWidth="1"/>
    <col min="11270" max="11270" width="5.42578125" style="42" customWidth="1"/>
    <col min="11271" max="11271" width="8.5703125" style="42" customWidth="1"/>
    <col min="11272" max="11272" width="13.7109375" style="42" customWidth="1"/>
    <col min="11273" max="11273" width="15.7109375" style="42" customWidth="1"/>
    <col min="11274" max="11274" width="14.7109375" style="42" customWidth="1"/>
    <col min="11275" max="11275" width="15" style="42" customWidth="1"/>
    <col min="11276" max="11277" width="14.28515625" style="42" customWidth="1"/>
    <col min="11278" max="11278" width="0" style="42" hidden="1" customWidth="1"/>
    <col min="11279" max="11279" width="18.85546875" style="42" customWidth="1"/>
    <col min="11280" max="11292" width="8" style="42" customWidth="1"/>
    <col min="11293" max="11296" width="9.28515625" style="42" customWidth="1"/>
    <col min="11297" max="11324" width="8.85546875" style="42"/>
    <col min="11325" max="11325" width="64" style="42" customWidth="1"/>
    <col min="11326" max="11326" width="97.85546875" style="42" customWidth="1"/>
    <col min="11327" max="11520" width="8.85546875" style="42"/>
    <col min="11521" max="11521" width="1.28515625" style="42" customWidth="1"/>
    <col min="11522" max="11522" width="44.85546875" style="42" customWidth="1"/>
    <col min="11523" max="11523" width="47.28515625" style="42" customWidth="1"/>
    <col min="11524" max="11524" width="8.140625" style="42" customWidth="1"/>
    <col min="11525" max="11525" width="8.28515625" style="42" customWidth="1"/>
    <col min="11526" max="11526" width="5.42578125" style="42" customWidth="1"/>
    <col min="11527" max="11527" width="8.5703125" style="42" customWidth="1"/>
    <col min="11528" max="11528" width="13.7109375" style="42" customWidth="1"/>
    <col min="11529" max="11529" width="15.7109375" style="42" customWidth="1"/>
    <col min="11530" max="11530" width="14.7109375" style="42" customWidth="1"/>
    <col min="11531" max="11531" width="15" style="42" customWidth="1"/>
    <col min="11532" max="11533" width="14.28515625" style="42" customWidth="1"/>
    <col min="11534" max="11534" width="0" style="42" hidden="1" customWidth="1"/>
    <col min="11535" max="11535" width="18.85546875" style="42" customWidth="1"/>
    <col min="11536" max="11548" width="8" style="42" customWidth="1"/>
    <col min="11549" max="11552" width="9.28515625" style="42" customWidth="1"/>
    <col min="11553" max="11580" width="8.85546875" style="42"/>
    <col min="11581" max="11581" width="64" style="42" customWidth="1"/>
    <col min="11582" max="11582" width="97.85546875" style="42" customWidth="1"/>
    <col min="11583" max="11776" width="8.85546875" style="42"/>
    <col min="11777" max="11777" width="1.28515625" style="42" customWidth="1"/>
    <col min="11778" max="11778" width="44.85546875" style="42" customWidth="1"/>
    <col min="11779" max="11779" width="47.28515625" style="42" customWidth="1"/>
    <col min="11780" max="11780" width="8.140625" style="42" customWidth="1"/>
    <col min="11781" max="11781" width="8.28515625" style="42" customWidth="1"/>
    <col min="11782" max="11782" width="5.42578125" style="42" customWidth="1"/>
    <col min="11783" max="11783" width="8.5703125" style="42" customWidth="1"/>
    <col min="11784" max="11784" width="13.7109375" style="42" customWidth="1"/>
    <col min="11785" max="11785" width="15.7109375" style="42" customWidth="1"/>
    <col min="11786" max="11786" width="14.7109375" style="42" customWidth="1"/>
    <col min="11787" max="11787" width="15" style="42" customWidth="1"/>
    <col min="11788" max="11789" width="14.28515625" style="42" customWidth="1"/>
    <col min="11790" max="11790" width="0" style="42" hidden="1" customWidth="1"/>
    <col min="11791" max="11791" width="18.85546875" style="42" customWidth="1"/>
    <col min="11792" max="11804" width="8" style="42" customWidth="1"/>
    <col min="11805" max="11808" width="9.28515625" style="42" customWidth="1"/>
    <col min="11809" max="11836" width="8.85546875" style="42"/>
    <col min="11837" max="11837" width="64" style="42" customWidth="1"/>
    <col min="11838" max="11838" width="97.85546875" style="42" customWidth="1"/>
    <col min="11839" max="12032" width="8.85546875" style="42"/>
    <col min="12033" max="12033" width="1.28515625" style="42" customWidth="1"/>
    <col min="12034" max="12034" width="44.85546875" style="42" customWidth="1"/>
    <col min="12035" max="12035" width="47.28515625" style="42" customWidth="1"/>
    <col min="12036" max="12036" width="8.140625" style="42" customWidth="1"/>
    <col min="12037" max="12037" width="8.28515625" style="42" customWidth="1"/>
    <col min="12038" max="12038" width="5.42578125" style="42" customWidth="1"/>
    <col min="12039" max="12039" width="8.5703125" style="42" customWidth="1"/>
    <col min="12040" max="12040" width="13.7109375" style="42" customWidth="1"/>
    <col min="12041" max="12041" width="15.7109375" style="42" customWidth="1"/>
    <col min="12042" max="12042" width="14.7109375" style="42" customWidth="1"/>
    <col min="12043" max="12043" width="15" style="42" customWidth="1"/>
    <col min="12044" max="12045" width="14.28515625" style="42" customWidth="1"/>
    <col min="12046" max="12046" width="0" style="42" hidden="1" customWidth="1"/>
    <col min="12047" max="12047" width="18.85546875" style="42" customWidth="1"/>
    <col min="12048" max="12060" width="8" style="42" customWidth="1"/>
    <col min="12061" max="12064" width="9.28515625" style="42" customWidth="1"/>
    <col min="12065" max="12092" width="8.85546875" style="42"/>
    <col min="12093" max="12093" width="64" style="42" customWidth="1"/>
    <col min="12094" max="12094" width="97.85546875" style="42" customWidth="1"/>
    <col min="12095" max="12288" width="8.85546875" style="42"/>
    <col min="12289" max="12289" width="1.28515625" style="42" customWidth="1"/>
    <col min="12290" max="12290" width="44.85546875" style="42" customWidth="1"/>
    <col min="12291" max="12291" width="47.28515625" style="42" customWidth="1"/>
    <col min="12292" max="12292" width="8.140625" style="42" customWidth="1"/>
    <col min="12293" max="12293" width="8.28515625" style="42" customWidth="1"/>
    <col min="12294" max="12294" width="5.42578125" style="42" customWidth="1"/>
    <col min="12295" max="12295" width="8.5703125" style="42" customWidth="1"/>
    <col min="12296" max="12296" width="13.7109375" style="42" customWidth="1"/>
    <col min="12297" max="12297" width="15.7109375" style="42" customWidth="1"/>
    <col min="12298" max="12298" width="14.7109375" style="42" customWidth="1"/>
    <col min="12299" max="12299" width="15" style="42" customWidth="1"/>
    <col min="12300" max="12301" width="14.28515625" style="42" customWidth="1"/>
    <col min="12302" max="12302" width="0" style="42" hidden="1" customWidth="1"/>
    <col min="12303" max="12303" width="18.85546875" style="42" customWidth="1"/>
    <col min="12304" max="12316" width="8" style="42" customWidth="1"/>
    <col min="12317" max="12320" width="9.28515625" style="42" customWidth="1"/>
    <col min="12321" max="12348" width="8.85546875" style="42"/>
    <col min="12349" max="12349" width="64" style="42" customWidth="1"/>
    <col min="12350" max="12350" width="97.85546875" style="42" customWidth="1"/>
    <col min="12351" max="12544" width="8.85546875" style="42"/>
    <col min="12545" max="12545" width="1.28515625" style="42" customWidth="1"/>
    <col min="12546" max="12546" width="44.85546875" style="42" customWidth="1"/>
    <col min="12547" max="12547" width="47.28515625" style="42" customWidth="1"/>
    <col min="12548" max="12548" width="8.140625" style="42" customWidth="1"/>
    <col min="12549" max="12549" width="8.28515625" style="42" customWidth="1"/>
    <col min="12550" max="12550" width="5.42578125" style="42" customWidth="1"/>
    <col min="12551" max="12551" width="8.5703125" style="42" customWidth="1"/>
    <col min="12552" max="12552" width="13.7109375" style="42" customWidth="1"/>
    <col min="12553" max="12553" width="15.7109375" style="42" customWidth="1"/>
    <col min="12554" max="12554" width="14.7109375" style="42" customWidth="1"/>
    <col min="12555" max="12555" width="15" style="42" customWidth="1"/>
    <col min="12556" max="12557" width="14.28515625" style="42" customWidth="1"/>
    <col min="12558" max="12558" width="0" style="42" hidden="1" customWidth="1"/>
    <col min="12559" max="12559" width="18.85546875" style="42" customWidth="1"/>
    <col min="12560" max="12572" width="8" style="42" customWidth="1"/>
    <col min="12573" max="12576" width="9.28515625" style="42" customWidth="1"/>
    <col min="12577" max="12604" width="8.85546875" style="42"/>
    <col min="12605" max="12605" width="64" style="42" customWidth="1"/>
    <col min="12606" max="12606" width="97.85546875" style="42" customWidth="1"/>
    <col min="12607" max="12800" width="8.85546875" style="42"/>
    <col min="12801" max="12801" width="1.28515625" style="42" customWidth="1"/>
    <col min="12802" max="12802" width="44.85546875" style="42" customWidth="1"/>
    <col min="12803" max="12803" width="47.28515625" style="42" customWidth="1"/>
    <col min="12804" max="12804" width="8.140625" style="42" customWidth="1"/>
    <col min="12805" max="12805" width="8.28515625" style="42" customWidth="1"/>
    <col min="12806" max="12806" width="5.42578125" style="42" customWidth="1"/>
    <col min="12807" max="12807" width="8.5703125" style="42" customWidth="1"/>
    <col min="12808" max="12808" width="13.7109375" style="42" customWidth="1"/>
    <col min="12809" max="12809" width="15.7109375" style="42" customWidth="1"/>
    <col min="12810" max="12810" width="14.7109375" style="42" customWidth="1"/>
    <col min="12811" max="12811" width="15" style="42" customWidth="1"/>
    <col min="12812" max="12813" width="14.28515625" style="42" customWidth="1"/>
    <col min="12814" max="12814" width="0" style="42" hidden="1" customWidth="1"/>
    <col min="12815" max="12815" width="18.85546875" style="42" customWidth="1"/>
    <col min="12816" max="12828" width="8" style="42" customWidth="1"/>
    <col min="12829" max="12832" width="9.28515625" style="42" customWidth="1"/>
    <col min="12833" max="12860" width="8.85546875" style="42"/>
    <col min="12861" max="12861" width="64" style="42" customWidth="1"/>
    <col min="12862" max="12862" width="97.85546875" style="42" customWidth="1"/>
    <col min="12863" max="13056" width="8.85546875" style="42"/>
    <col min="13057" max="13057" width="1.28515625" style="42" customWidth="1"/>
    <col min="13058" max="13058" width="44.85546875" style="42" customWidth="1"/>
    <col min="13059" max="13059" width="47.28515625" style="42" customWidth="1"/>
    <col min="13060" max="13060" width="8.140625" style="42" customWidth="1"/>
    <col min="13061" max="13061" width="8.28515625" style="42" customWidth="1"/>
    <col min="13062" max="13062" width="5.42578125" style="42" customWidth="1"/>
    <col min="13063" max="13063" width="8.5703125" style="42" customWidth="1"/>
    <col min="13064" max="13064" width="13.7109375" style="42" customWidth="1"/>
    <col min="13065" max="13065" width="15.7109375" style="42" customWidth="1"/>
    <col min="13066" max="13066" width="14.7109375" style="42" customWidth="1"/>
    <col min="13067" max="13067" width="15" style="42" customWidth="1"/>
    <col min="13068" max="13069" width="14.28515625" style="42" customWidth="1"/>
    <col min="13070" max="13070" width="0" style="42" hidden="1" customWidth="1"/>
    <col min="13071" max="13071" width="18.85546875" style="42" customWidth="1"/>
    <col min="13072" max="13084" width="8" style="42" customWidth="1"/>
    <col min="13085" max="13088" width="9.28515625" style="42" customWidth="1"/>
    <col min="13089" max="13116" width="8.85546875" style="42"/>
    <col min="13117" max="13117" width="64" style="42" customWidth="1"/>
    <col min="13118" max="13118" width="97.85546875" style="42" customWidth="1"/>
    <col min="13119" max="13312" width="8.85546875" style="42"/>
    <col min="13313" max="13313" width="1.28515625" style="42" customWidth="1"/>
    <col min="13314" max="13314" width="44.85546875" style="42" customWidth="1"/>
    <col min="13315" max="13315" width="47.28515625" style="42" customWidth="1"/>
    <col min="13316" max="13316" width="8.140625" style="42" customWidth="1"/>
    <col min="13317" max="13317" width="8.28515625" style="42" customWidth="1"/>
    <col min="13318" max="13318" width="5.42578125" style="42" customWidth="1"/>
    <col min="13319" max="13319" width="8.5703125" style="42" customWidth="1"/>
    <col min="13320" max="13320" width="13.7109375" style="42" customWidth="1"/>
    <col min="13321" max="13321" width="15.7109375" style="42" customWidth="1"/>
    <col min="13322" max="13322" width="14.7109375" style="42" customWidth="1"/>
    <col min="13323" max="13323" width="15" style="42" customWidth="1"/>
    <col min="13324" max="13325" width="14.28515625" style="42" customWidth="1"/>
    <col min="13326" max="13326" width="0" style="42" hidden="1" customWidth="1"/>
    <col min="13327" max="13327" width="18.85546875" style="42" customWidth="1"/>
    <col min="13328" max="13340" width="8" style="42" customWidth="1"/>
    <col min="13341" max="13344" width="9.28515625" style="42" customWidth="1"/>
    <col min="13345" max="13372" width="8.85546875" style="42"/>
    <col min="13373" max="13373" width="64" style="42" customWidth="1"/>
    <col min="13374" max="13374" width="97.85546875" style="42" customWidth="1"/>
    <col min="13375" max="13568" width="8.85546875" style="42"/>
    <col min="13569" max="13569" width="1.28515625" style="42" customWidth="1"/>
    <col min="13570" max="13570" width="44.85546875" style="42" customWidth="1"/>
    <col min="13571" max="13571" width="47.28515625" style="42" customWidth="1"/>
    <col min="13572" max="13572" width="8.140625" style="42" customWidth="1"/>
    <col min="13573" max="13573" width="8.28515625" style="42" customWidth="1"/>
    <col min="13574" max="13574" width="5.42578125" style="42" customWidth="1"/>
    <col min="13575" max="13575" width="8.5703125" style="42" customWidth="1"/>
    <col min="13576" max="13576" width="13.7109375" style="42" customWidth="1"/>
    <col min="13577" max="13577" width="15.7109375" style="42" customWidth="1"/>
    <col min="13578" max="13578" width="14.7109375" style="42" customWidth="1"/>
    <col min="13579" max="13579" width="15" style="42" customWidth="1"/>
    <col min="13580" max="13581" width="14.28515625" style="42" customWidth="1"/>
    <col min="13582" max="13582" width="0" style="42" hidden="1" customWidth="1"/>
    <col min="13583" max="13583" width="18.85546875" style="42" customWidth="1"/>
    <col min="13584" max="13596" width="8" style="42" customWidth="1"/>
    <col min="13597" max="13600" width="9.28515625" style="42" customWidth="1"/>
    <col min="13601" max="13628" width="8.85546875" style="42"/>
    <col min="13629" max="13629" width="64" style="42" customWidth="1"/>
    <col min="13630" max="13630" width="97.85546875" style="42" customWidth="1"/>
    <col min="13631" max="13824" width="8.85546875" style="42"/>
    <col min="13825" max="13825" width="1.28515625" style="42" customWidth="1"/>
    <col min="13826" max="13826" width="44.85546875" style="42" customWidth="1"/>
    <col min="13827" max="13827" width="47.28515625" style="42" customWidth="1"/>
    <col min="13828" max="13828" width="8.140625" style="42" customWidth="1"/>
    <col min="13829" max="13829" width="8.28515625" style="42" customWidth="1"/>
    <col min="13830" max="13830" width="5.42578125" style="42" customWidth="1"/>
    <col min="13831" max="13831" width="8.5703125" style="42" customWidth="1"/>
    <col min="13832" max="13832" width="13.7109375" style="42" customWidth="1"/>
    <col min="13833" max="13833" width="15.7109375" style="42" customWidth="1"/>
    <col min="13834" max="13834" width="14.7109375" style="42" customWidth="1"/>
    <col min="13835" max="13835" width="15" style="42" customWidth="1"/>
    <col min="13836" max="13837" width="14.28515625" style="42" customWidth="1"/>
    <col min="13838" max="13838" width="0" style="42" hidden="1" customWidth="1"/>
    <col min="13839" max="13839" width="18.85546875" style="42" customWidth="1"/>
    <col min="13840" max="13852" width="8" style="42" customWidth="1"/>
    <col min="13853" max="13856" width="9.28515625" style="42" customWidth="1"/>
    <col min="13857" max="13884" width="8.85546875" style="42"/>
    <col min="13885" max="13885" width="64" style="42" customWidth="1"/>
    <col min="13886" max="13886" width="97.85546875" style="42" customWidth="1"/>
    <col min="13887" max="14080" width="8.85546875" style="42"/>
    <col min="14081" max="14081" width="1.28515625" style="42" customWidth="1"/>
    <col min="14082" max="14082" width="44.85546875" style="42" customWidth="1"/>
    <col min="14083" max="14083" width="47.28515625" style="42" customWidth="1"/>
    <col min="14084" max="14084" width="8.140625" style="42" customWidth="1"/>
    <col min="14085" max="14085" width="8.28515625" style="42" customWidth="1"/>
    <col min="14086" max="14086" width="5.42578125" style="42" customWidth="1"/>
    <col min="14087" max="14087" width="8.5703125" style="42" customWidth="1"/>
    <col min="14088" max="14088" width="13.7109375" style="42" customWidth="1"/>
    <col min="14089" max="14089" width="15.7109375" style="42" customWidth="1"/>
    <col min="14090" max="14090" width="14.7109375" style="42" customWidth="1"/>
    <col min="14091" max="14091" width="15" style="42" customWidth="1"/>
    <col min="14092" max="14093" width="14.28515625" style="42" customWidth="1"/>
    <col min="14094" max="14094" width="0" style="42" hidden="1" customWidth="1"/>
    <col min="14095" max="14095" width="18.85546875" style="42" customWidth="1"/>
    <col min="14096" max="14108" width="8" style="42" customWidth="1"/>
    <col min="14109" max="14112" width="9.28515625" style="42" customWidth="1"/>
    <col min="14113" max="14140" width="8.85546875" style="42"/>
    <col min="14141" max="14141" width="64" style="42" customWidth="1"/>
    <col min="14142" max="14142" width="97.85546875" style="42" customWidth="1"/>
    <col min="14143" max="14336" width="8.85546875" style="42"/>
    <col min="14337" max="14337" width="1.28515625" style="42" customWidth="1"/>
    <col min="14338" max="14338" width="44.85546875" style="42" customWidth="1"/>
    <col min="14339" max="14339" width="47.28515625" style="42" customWidth="1"/>
    <col min="14340" max="14340" width="8.140625" style="42" customWidth="1"/>
    <col min="14341" max="14341" width="8.28515625" style="42" customWidth="1"/>
    <col min="14342" max="14342" width="5.42578125" style="42" customWidth="1"/>
    <col min="14343" max="14343" width="8.5703125" style="42" customWidth="1"/>
    <col min="14344" max="14344" width="13.7109375" style="42" customWidth="1"/>
    <col min="14345" max="14345" width="15.7109375" style="42" customWidth="1"/>
    <col min="14346" max="14346" width="14.7109375" style="42" customWidth="1"/>
    <col min="14347" max="14347" width="15" style="42" customWidth="1"/>
    <col min="14348" max="14349" width="14.28515625" style="42" customWidth="1"/>
    <col min="14350" max="14350" width="0" style="42" hidden="1" customWidth="1"/>
    <col min="14351" max="14351" width="18.85546875" style="42" customWidth="1"/>
    <col min="14352" max="14364" width="8" style="42" customWidth="1"/>
    <col min="14365" max="14368" width="9.28515625" style="42" customWidth="1"/>
    <col min="14369" max="14396" width="8.85546875" style="42"/>
    <col min="14397" max="14397" width="64" style="42" customWidth="1"/>
    <col min="14398" max="14398" width="97.85546875" style="42" customWidth="1"/>
    <col min="14399" max="14592" width="8.85546875" style="42"/>
    <col min="14593" max="14593" width="1.28515625" style="42" customWidth="1"/>
    <col min="14594" max="14594" width="44.85546875" style="42" customWidth="1"/>
    <col min="14595" max="14595" width="47.28515625" style="42" customWidth="1"/>
    <col min="14596" max="14596" width="8.140625" style="42" customWidth="1"/>
    <col min="14597" max="14597" width="8.28515625" style="42" customWidth="1"/>
    <col min="14598" max="14598" width="5.42578125" style="42" customWidth="1"/>
    <col min="14599" max="14599" width="8.5703125" style="42" customWidth="1"/>
    <col min="14600" max="14600" width="13.7109375" style="42" customWidth="1"/>
    <col min="14601" max="14601" width="15.7109375" style="42" customWidth="1"/>
    <col min="14602" max="14602" width="14.7109375" style="42" customWidth="1"/>
    <col min="14603" max="14603" width="15" style="42" customWidth="1"/>
    <col min="14604" max="14605" width="14.28515625" style="42" customWidth="1"/>
    <col min="14606" max="14606" width="0" style="42" hidden="1" customWidth="1"/>
    <col min="14607" max="14607" width="18.85546875" style="42" customWidth="1"/>
    <col min="14608" max="14620" width="8" style="42" customWidth="1"/>
    <col min="14621" max="14624" width="9.28515625" style="42" customWidth="1"/>
    <col min="14625" max="14652" width="8.85546875" style="42"/>
    <col min="14653" max="14653" width="64" style="42" customWidth="1"/>
    <col min="14654" max="14654" width="97.85546875" style="42" customWidth="1"/>
    <col min="14655" max="14848" width="8.85546875" style="42"/>
    <col min="14849" max="14849" width="1.28515625" style="42" customWidth="1"/>
    <col min="14850" max="14850" width="44.85546875" style="42" customWidth="1"/>
    <col min="14851" max="14851" width="47.28515625" style="42" customWidth="1"/>
    <col min="14852" max="14852" width="8.140625" style="42" customWidth="1"/>
    <col min="14853" max="14853" width="8.28515625" style="42" customWidth="1"/>
    <col min="14854" max="14854" width="5.42578125" style="42" customWidth="1"/>
    <col min="14855" max="14855" width="8.5703125" style="42" customWidth="1"/>
    <col min="14856" max="14856" width="13.7109375" style="42" customWidth="1"/>
    <col min="14857" max="14857" width="15.7109375" style="42" customWidth="1"/>
    <col min="14858" max="14858" width="14.7109375" style="42" customWidth="1"/>
    <col min="14859" max="14859" width="15" style="42" customWidth="1"/>
    <col min="14860" max="14861" width="14.28515625" style="42" customWidth="1"/>
    <col min="14862" max="14862" width="0" style="42" hidden="1" customWidth="1"/>
    <col min="14863" max="14863" width="18.85546875" style="42" customWidth="1"/>
    <col min="14864" max="14876" width="8" style="42" customWidth="1"/>
    <col min="14877" max="14880" width="9.28515625" style="42" customWidth="1"/>
    <col min="14881" max="14908" width="8.85546875" style="42"/>
    <col min="14909" max="14909" width="64" style="42" customWidth="1"/>
    <col min="14910" max="14910" width="97.85546875" style="42" customWidth="1"/>
    <col min="14911" max="15104" width="8.85546875" style="42"/>
    <col min="15105" max="15105" width="1.28515625" style="42" customWidth="1"/>
    <col min="15106" max="15106" width="44.85546875" style="42" customWidth="1"/>
    <col min="15107" max="15107" width="47.28515625" style="42" customWidth="1"/>
    <col min="15108" max="15108" width="8.140625" style="42" customWidth="1"/>
    <col min="15109" max="15109" width="8.28515625" style="42" customWidth="1"/>
    <col min="15110" max="15110" width="5.42578125" style="42" customWidth="1"/>
    <col min="15111" max="15111" width="8.5703125" style="42" customWidth="1"/>
    <col min="15112" max="15112" width="13.7109375" style="42" customWidth="1"/>
    <col min="15113" max="15113" width="15.7109375" style="42" customWidth="1"/>
    <col min="15114" max="15114" width="14.7109375" style="42" customWidth="1"/>
    <col min="15115" max="15115" width="15" style="42" customWidth="1"/>
    <col min="15116" max="15117" width="14.28515625" style="42" customWidth="1"/>
    <col min="15118" max="15118" width="0" style="42" hidden="1" customWidth="1"/>
    <col min="15119" max="15119" width="18.85546875" style="42" customWidth="1"/>
    <col min="15120" max="15132" width="8" style="42" customWidth="1"/>
    <col min="15133" max="15136" width="9.28515625" style="42" customWidth="1"/>
    <col min="15137" max="15164" width="8.85546875" style="42"/>
    <col min="15165" max="15165" width="64" style="42" customWidth="1"/>
    <col min="15166" max="15166" width="97.85546875" style="42" customWidth="1"/>
    <col min="15167" max="15360" width="8.85546875" style="42"/>
    <col min="15361" max="15361" width="1.28515625" style="42" customWidth="1"/>
    <col min="15362" max="15362" width="44.85546875" style="42" customWidth="1"/>
    <col min="15363" max="15363" width="47.28515625" style="42" customWidth="1"/>
    <col min="15364" max="15364" width="8.140625" style="42" customWidth="1"/>
    <col min="15365" max="15365" width="8.28515625" style="42" customWidth="1"/>
    <col min="15366" max="15366" width="5.42578125" style="42" customWidth="1"/>
    <col min="15367" max="15367" width="8.5703125" style="42" customWidth="1"/>
    <col min="15368" max="15368" width="13.7109375" style="42" customWidth="1"/>
    <col min="15369" max="15369" width="15.7109375" style="42" customWidth="1"/>
    <col min="15370" max="15370" width="14.7109375" style="42" customWidth="1"/>
    <col min="15371" max="15371" width="15" style="42" customWidth="1"/>
    <col min="15372" max="15373" width="14.28515625" style="42" customWidth="1"/>
    <col min="15374" max="15374" width="0" style="42" hidden="1" customWidth="1"/>
    <col min="15375" max="15375" width="18.85546875" style="42" customWidth="1"/>
    <col min="15376" max="15388" width="8" style="42" customWidth="1"/>
    <col min="15389" max="15392" width="9.28515625" style="42" customWidth="1"/>
    <col min="15393" max="15420" width="8.85546875" style="42"/>
    <col min="15421" max="15421" width="64" style="42" customWidth="1"/>
    <col min="15422" max="15422" width="97.85546875" style="42" customWidth="1"/>
    <col min="15423" max="15616" width="8.85546875" style="42"/>
    <col min="15617" max="15617" width="1.28515625" style="42" customWidth="1"/>
    <col min="15618" max="15618" width="44.85546875" style="42" customWidth="1"/>
    <col min="15619" max="15619" width="47.28515625" style="42" customWidth="1"/>
    <col min="15620" max="15620" width="8.140625" style="42" customWidth="1"/>
    <col min="15621" max="15621" width="8.28515625" style="42" customWidth="1"/>
    <col min="15622" max="15622" width="5.42578125" style="42" customWidth="1"/>
    <col min="15623" max="15623" width="8.5703125" style="42" customWidth="1"/>
    <col min="15624" max="15624" width="13.7109375" style="42" customWidth="1"/>
    <col min="15625" max="15625" width="15.7109375" style="42" customWidth="1"/>
    <col min="15626" max="15626" width="14.7109375" style="42" customWidth="1"/>
    <col min="15627" max="15627" width="15" style="42" customWidth="1"/>
    <col min="15628" max="15629" width="14.28515625" style="42" customWidth="1"/>
    <col min="15630" max="15630" width="0" style="42" hidden="1" customWidth="1"/>
    <col min="15631" max="15631" width="18.85546875" style="42" customWidth="1"/>
    <col min="15632" max="15644" width="8" style="42" customWidth="1"/>
    <col min="15645" max="15648" width="9.28515625" style="42" customWidth="1"/>
    <col min="15649" max="15676" width="8.85546875" style="42"/>
    <col min="15677" max="15677" width="64" style="42" customWidth="1"/>
    <col min="15678" max="15678" width="97.85546875" style="42" customWidth="1"/>
    <col min="15679" max="15872" width="8.85546875" style="42"/>
    <col min="15873" max="15873" width="1.28515625" style="42" customWidth="1"/>
    <col min="15874" max="15874" width="44.85546875" style="42" customWidth="1"/>
    <col min="15875" max="15875" width="47.28515625" style="42" customWidth="1"/>
    <col min="15876" max="15876" width="8.140625" style="42" customWidth="1"/>
    <col min="15877" max="15877" width="8.28515625" style="42" customWidth="1"/>
    <col min="15878" max="15878" width="5.42578125" style="42" customWidth="1"/>
    <col min="15879" max="15879" width="8.5703125" style="42" customWidth="1"/>
    <col min="15880" max="15880" width="13.7109375" style="42" customWidth="1"/>
    <col min="15881" max="15881" width="15.7109375" style="42" customWidth="1"/>
    <col min="15882" max="15882" width="14.7109375" style="42" customWidth="1"/>
    <col min="15883" max="15883" width="15" style="42" customWidth="1"/>
    <col min="15884" max="15885" width="14.28515625" style="42" customWidth="1"/>
    <col min="15886" max="15886" width="0" style="42" hidden="1" customWidth="1"/>
    <col min="15887" max="15887" width="18.85546875" style="42" customWidth="1"/>
    <col min="15888" max="15900" width="8" style="42" customWidth="1"/>
    <col min="15901" max="15904" width="9.28515625" style="42" customWidth="1"/>
    <col min="15905" max="15932" width="8.85546875" style="42"/>
    <col min="15933" max="15933" width="64" style="42" customWidth="1"/>
    <col min="15934" max="15934" width="97.85546875" style="42" customWidth="1"/>
    <col min="15935" max="16128" width="8.85546875" style="42"/>
    <col min="16129" max="16129" width="1.28515625" style="42" customWidth="1"/>
    <col min="16130" max="16130" width="44.85546875" style="42" customWidth="1"/>
    <col min="16131" max="16131" width="47.28515625" style="42" customWidth="1"/>
    <col min="16132" max="16132" width="8.140625" style="42" customWidth="1"/>
    <col min="16133" max="16133" width="8.28515625" style="42" customWidth="1"/>
    <col min="16134" max="16134" width="5.42578125" style="42" customWidth="1"/>
    <col min="16135" max="16135" width="8.5703125" style="42" customWidth="1"/>
    <col min="16136" max="16136" width="13.7109375" style="42" customWidth="1"/>
    <col min="16137" max="16137" width="15.7109375" style="42" customWidth="1"/>
    <col min="16138" max="16138" width="14.7109375" style="42" customWidth="1"/>
    <col min="16139" max="16139" width="15" style="42" customWidth="1"/>
    <col min="16140" max="16141" width="14.28515625" style="42" customWidth="1"/>
    <col min="16142" max="16142" width="0" style="42" hidden="1" customWidth="1"/>
    <col min="16143" max="16143" width="18.85546875" style="42" customWidth="1"/>
    <col min="16144" max="16156" width="8" style="42" customWidth="1"/>
    <col min="16157" max="16160" width="9.28515625" style="42" customWidth="1"/>
    <col min="16161" max="16188" width="8.85546875" style="42"/>
    <col min="16189" max="16189" width="64" style="42" customWidth="1"/>
    <col min="16190" max="16190" width="97.85546875" style="42" customWidth="1"/>
    <col min="16191" max="16383" width="8.85546875" style="42"/>
    <col min="16384" max="16384" width="9.140625" style="42" customWidth="1"/>
  </cols>
  <sheetData>
    <row r="1" spans="1:62" ht="24" customHeight="1" thickTop="1" thickBot="1" x14ac:dyDescent="0.3">
      <c r="A1" s="124"/>
      <c r="B1" s="482"/>
      <c r="C1" s="483"/>
      <c r="D1" s="483"/>
      <c r="E1" s="483"/>
      <c r="F1" s="483"/>
      <c r="G1" s="483"/>
      <c r="H1" s="483"/>
      <c r="I1" s="483"/>
      <c r="J1" s="483"/>
      <c r="K1" s="483"/>
      <c r="L1" s="483"/>
      <c r="M1" s="484"/>
      <c r="N1" s="125"/>
      <c r="BI1" s="43" t="s">
        <v>186</v>
      </c>
      <c r="BJ1" s="44" t="s">
        <v>187</v>
      </c>
    </row>
    <row r="2" spans="1:62" ht="24" customHeight="1" x14ac:dyDescent="0.25">
      <c r="A2" s="126"/>
      <c r="B2" s="535" t="s">
        <v>585</v>
      </c>
      <c r="C2" s="535"/>
      <c r="D2" s="535"/>
      <c r="E2" s="535"/>
      <c r="F2" s="535"/>
      <c r="G2" s="535"/>
      <c r="H2" s="535"/>
      <c r="I2" s="535"/>
      <c r="J2" s="535"/>
      <c r="K2" s="535"/>
      <c r="L2" s="535"/>
      <c r="M2" s="535"/>
      <c r="N2" s="127"/>
      <c r="BI2" s="128"/>
      <c r="BJ2" s="129"/>
    </row>
    <row r="3" spans="1:62" ht="16.149999999999999" customHeight="1" thickBot="1" x14ac:dyDescent="0.3">
      <c r="A3" s="183"/>
      <c r="B3" s="357"/>
      <c r="C3" s="357"/>
      <c r="D3" s="358"/>
      <c r="E3" s="358"/>
      <c r="F3" s="358"/>
      <c r="G3" s="359"/>
      <c r="H3" s="359"/>
      <c r="I3" s="359"/>
      <c r="J3" s="359"/>
      <c r="K3" s="359"/>
      <c r="L3" s="359"/>
      <c r="M3" s="360"/>
      <c r="N3" s="127"/>
      <c r="BI3" s="128"/>
      <c r="BJ3" s="129"/>
    </row>
    <row r="4" spans="1:62" ht="16.149999999999999" customHeight="1" thickBot="1" x14ac:dyDescent="0.3">
      <c r="A4" s="183"/>
      <c r="B4" s="357"/>
      <c r="C4" s="357"/>
      <c r="D4" s="358"/>
      <c r="E4" s="358"/>
      <c r="F4" s="358"/>
      <c r="G4" s="359"/>
      <c r="H4" s="359"/>
      <c r="I4" s="359"/>
      <c r="J4" s="359"/>
      <c r="K4" s="359"/>
      <c r="L4" s="359"/>
      <c r="M4" s="361"/>
      <c r="N4" s="127"/>
      <c r="BI4" s="43" t="s">
        <v>186</v>
      </c>
      <c r="BJ4" s="44" t="s">
        <v>187</v>
      </c>
    </row>
    <row r="5" spans="1:62" ht="16.149999999999999" customHeight="1" x14ac:dyDescent="0.25">
      <c r="A5" s="183"/>
      <c r="B5" s="362" t="s">
        <v>587</v>
      </c>
      <c r="C5" s="364" t="str">
        <f>Dirigente!C5</f>
        <v>Comune di Golfo Aranci</v>
      </c>
      <c r="D5" s="358"/>
      <c r="E5" s="533" t="s">
        <v>576</v>
      </c>
      <c r="F5" s="533"/>
      <c r="G5" s="533"/>
      <c r="H5" s="533"/>
      <c r="I5" s="533"/>
      <c r="J5" s="533"/>
      <c r="K5" s="357"/>
      <c r="L5" s="358" t="s">
        <v>227</v>
      </c>
      <c r="M5" s="361"/>
      <c r="N5" s="127"/>
      <c r="BI5" s="47" t="s">
        <v>190</v>
      </c>
      <c r="BJ5" s="48" t="s">
        <v>191</v>
      </c>
    </row>
    <row r="6" spans="1:62" ht="16.149999999999999" customHeight="1" x14ac:dyDescent="0.25">
      <c r="A6" s="183"/>
      <c r="B6" s="362" t="s">
        <v>588</v>
      </c>
      <c r="C6" s="365" t="str">
        <f>Dirigente!C6</f>
        <v>Pol. Sociali, pubblica istruzione, demografici</v>
      </c>
      <c r="D6" s="358"/>
      <c r="E6" s="534" t="s">
        <v>608</v>
      </c>
      <c r="F6" s="534"/>
      <c r="G6" s="534"/>
      <c r="H6" s="534"/>
      <c r="I6" s="534"/>
      <c r="J6" s="534"/>
      <c r="L6" s="358">
        <v>2024</v>
      </c>
      <c r="M6" s="361"/>
      <c r="N6" s="127"/>
      <c r="BI6" s="49" t="s">
        <v>193</v>
      </c>
      <c r="BJ6" s="50" t="s">
        <v>194</v>
      </c>
    </row>
    <row r="7" spans="1:62" ht="16.149999999999999" customHeight="1" x14ac:dyDescent="0.25">
      <c r="A7" s="183"/>
      <c r="B7" s="362" t="s">
        <v>589</v>
      </c>
      <c r="C7" s="365" t="str">
        <f>Dirigente!C7</f>
        <v>Antonietta Cosseddu</v>
      </c>
      <c r="D7" s="359"/>
      <c r="E7" s="359"/>
      <c r="F7" s="359"/>
      <c r="G7" s="359"/>
      <c r="H7" s="359"/>
      <c r="I7" s="359"/>
      <c r="J7" s="359"/>
      <c r="K7" s="359"/>
      <c r="L7" s="359"/>
      <c r="M7" s="361"/>
      <c r="N7" s="127"/>
      <c r="BI7" s="49" t="s">
        <v>196</v>
      </c>
      <c r="BJ7" s="50" t="s">
        <v>197</v>
      </c>
    </row>
    <row r="8" spans="1:62" ht="16.149999999999999" customHeight="1" thickBot="1" x14ac:dyDescent="0.3">
      <c r="A8" s="183"/>
      <c r="B8" s="362" t="s">
        <v>229</v>
      </c>
      <c r="C8" s="365" t="s">
        <v>607</v>
      </c>
      <c r="D8" s="359"/>
      <c r="E8" s="359"/>
      <c r="F8" s="359"/>
      <c r="G8" s="359"/>
      <c r="H8" s="359"/>
      <c r="I8" s="359"/>
      <c r="J8" s="359"/>
      <c r="K8" s="359"/>
      <c r="L8" s="359"/>
      <c r="M8" s="361"/>
      <c r="N8" s="127"/>
      <c r="BI8" s="355"/>
      <c r="BJ8" s="356"/>
    </row>
    <row r="9" spans="1:62" ht="16.149999999999999" customHeight="1" thickBot="1" x14ac:dyDescent="0.3">
      <c r="A9" s="183"/>
      <c r="B9" s="362"/>
      <c r="C9" s="357"/>
      <c r="D9" s="359"/>
      <c r="E9" s="359"/>
      <c r="F9" s="359"/>
      <c r="G9" s="359"/>
      <c r="H9" s="359"/>
      <c r="I9" s="359"/>
      <c r="J9" s="359"/>
      <c r="K9" s="359"/>
      <c r="L9" s="359"/>
      <c r="M9" s="363"/>
      <c r="N9" s="127"/>
      <c r="BI9" s="43" t="s">
        <v>186</v>
      </c>
      <c r="BJ9" s="44" t="s">
        <v>187</v>
      </c>
    </row>
    <row r="10" spans="1:62" ht="24" customHeight="1" x14ac:dyDescent="0.25">
      <c r="A10" s="126"/>
      <c r="B10" s="520" t="s">
        <v>263</v>
      </c>
      <c r="C10" s="520"/>
      <c r="D10" s="497" t="s">
        <v>264</v>
      </c>
      <c r="E10" s="497" t="s">
        <v>265</v>
      </c>
      <c r="F10" s="497" t="s">
        <v>266</v>
      </c>
      <c r="G10" s="499" t="s">
        <v>267</v>
      </c>
      <c r="H10" s="490" t="s">
        <v>268</v>
      </c>
      <c r="I10" s="490"/>
      <c r="J10" s="490"/>
      <c r="K10" s="490"/>
      <c r="L10" s="490"/>
      <c r="M10" s="521" t="s">
        <v>269</v>
      </c>
      <c r="N10" s="127"/>
      <c r="BI10" s="49" t="s">
        <v>201</v>
      </c>
      <c r="BJ10" s="50" t="s">
        <v>202</v>
      </c>
    </row>
    <row r="11" spans="1:62" ht="24" customHeight="1" x14ac:dyDescent="0.25">
      <c r="A11" s="126"/>
      <c r="B11" s="520"/>
      <c r="C11" s="520"/>
      <c r="D11" s="497"/>
      <c r="E11" s="497"/>
      <c r="F11" s="497"/>
      <c r="G11" s="499"/>
      <c r="H11" s="329">
        <v>1</v>
      </c>
      <c r="I11" s="329">
        <v>2</v>
      </c>
      <c r="J11" s="329">
        <v>3</v>
      </c>
      <c r="K11" s="329">
        <v>4</v>
      </c>
      <c r="L11" s="329">
        <v>5</v>
      </c>
      <c r="M11" s="521"/>
      <c r="N11" s="127"/>
      <c r="BI11" s="49" t="s">
        <v>203</v>
      </c>
      <c r="BJ11" s="50" t="s">
        <v>204</v>
      </c>
    </row>
    <row r="12" spans="1:62" ht="24" customHeight="1" x14ac:dyDescent="0.25">
      <c r="A12" s="126"/>
      <c r="B12" s="520"/>
      <c r="C12" s="520"/>
      <c r="D12" s="497"/>
      <c r="E12" s="497"/>
      <c r="F12" s="497"/>
      <c r="G12" s="499"/>
      <c r="H12" s="330" t="s">
        <v>232</v>
      </c>
      <c r="I12" s="330" t="s">
        <v>233</v>
      </c>
      <c r="J12" s="331" t="s">
        <v>234</v>
      </c>
      <c r="K12" s="331" t="s">
        <v>270</v>
      </c>
      <c r="L12" s="331" t="s">
        <v>271</v>
      </c>
      <c r="M12" s="521"/>
      <c r="N12" s="127"/>
      <c r="BI12" s="49" t="s">
        <v>207</v>
      </c>
      <c r="BJ12" s="50" t="s">
        <v>208</v>
      </c>
    </row>
    <row r="13" spans="1:62" ht="24" customHeight="1" x14ac:dyDescent="0.25">
      <c r="A13" s="126"/>
      <c r="B13" s="332" t="s">
        <v>212</v>
      </c>
      <c r="C13" s="332" t="s">
        <v>238</v>
      </c>
      <c r="D13" s="497"/>
      <c r="E13" s="497"/>
      <c r="F13" s="497"/>
      <c r="G13" s="499"/>
      <c r="H13" s="328" t="s">
        <v>56</v>
      </c>
      <c r="I13" s="328" t="s">
        <v>57</v>
      </c>
      <c r="J13" s="328" t="s">
        <v>243</v>
      </c>
      <c r="K13" s="328" t="s">
        <v>244</v>
      </c>
      <c r="L13" s="328" t="s">
        <v>245</v>
      </c>
      <c r="M13" s="521"/>
      <c r="N13" s="127"/>
      <c r="BI13" s="49" t="s">
        <v>215</v>
      </c>
      <c r="BJ13" s="50" t="s">
        <v>216</v>
      </c>
    </row>
    <row r="14" spans="1:62" ht="70.150000000000006" customHeight="1" x14ac:dyDescent="0.25">
      <c r="A14" s="126"/>
      <c r="B14" s="314" t="str">
        <f>'Elenco Obiettivi'!C9</f>
        <v>Assicurare un'efficace acquisizione, gestione e programmazione delle risorse finanziarie dell'ente al fine di garantire la qualità dei servizi svolti e il rispetto dei piani e dei programmi della politica</v>
      </c>
      <c r="C14" s="314"/>
      <c r="D14" s="315">
        <v>5</v>
      </c>
      <c r="E14" s="347">
        <f t="shared" ref="E14:E19" si="0">(D14/D$43)*80</f>
        <v>5</v>
      </c>
      <c r="F14" s="315">
        <f>G14/100</f>
        <v>0</v>
      </c>
      <c r="G14" s="317"/>
      <c r="H14" s="318" t="str">
        <f t="shared" ref="H14:H22" si="1">IF($F14&lt;=0.2,IF($F14&gt;=0,"x",""),"")</f>
        <v>x</v>
      </c>
      <c r="I14" s="319" t="str">
        <f>IF(F14&lt;=0.5,IF(F14&gt;=0.21,"x",""),"")</f>
        <v/>
      </c>
      <c r="J14" s="320" t="str">
        <f>IF(F14&lt;=0.7,IF(F14&gt;=0.51,"x",""),"")</f>
        <v/>
      </c>
      <c r="K14" s="320" t="str">
        <f>IF(F14&lt;=0.9,IF(F14&gt;=0.71,"x",""),"")</f>
        <v/>
      </c>
      <c r="L14" s="320" t="str">
        <f>IF(F14&lt;=1,IF(F14&gt;0.9,"x",""),"")</f>
        <v/>
      </c>
      <c r="M14" s="320"/>
      <c r="N14" s="127"/>
      <c r="O14" s="268"/>
      <c r="P14" s="57"/>
      <c r="Q14" s="57"/>
      <c r="R14" s="56"/>
      <c r="S14" s="56"/>
      <c r="T14" s="56"/>
      <c r="U14" s="56"/>
      <c r="V14" s="56"/>
      <c r="W14" s="56"/>
      <c r="X14" s="56"/>
      <c r="Y14" s="56"/>
      <c r="Z14" s="56"/>
      <c r="AA14" s="56"/>
      <c r="AB14" s="56"/>
      <c r="AC14" s="56"/>
      <c r="AD14" s="56"/>
      <c r="AE14" s="56"/>
      <c r="AF14" s="56"/>
      <c r="AG14" s="56"/>
      <c r="AH14" s="56"/>
      <c r="AI14" s="56"/>
      <c r="AJ14" s="56"/>
      <c r="AK14" s="56"/>
      <c r="AL14" s="56"/>
      <c r="AM14" s="56"/>
      <c r="AN14" s="58"/>
      <c r="BI14" s="49" t="s">
        <v>217</v>
      </c>
      <c r="BJ14" s="50" t="s">
        <v>218</v>
      </c>
    </row>
    <row r="15" spans="1:62" ht="70.150000000000006" customHeight="1" x14ac:dyDescent="0.25">
      <c r="A15" s="126"/>
      <c r="B15" s="314" t="str">
        <f>'Elenco Obiettivi'!C10</f>
        <v xml:space="preserve">Attuazione delle misure previste dalla normativa  in materia di trasparenza </v>
      </c>
      <c r="C15" s="314"/>
      <c r="D15" s="315">
        <v>5</v>
      </c>
      <c r="E15" s="347">
        <f t="shared" si="0"/>
        <v>5</v>
      </c>
      <c r="F15" s="315">
        <f t="shared" ref="F15:F22" si="2">G15/100</f>
        <v>0</v>
      </c>
      <c r="G15" s="317"/>
      <c r="H15" s="320" t="str">
        <f t="shared" si="1"/>
        <v>x</v>
      </c>
      <c r="I15" s="320" t="str">
        <f t="shared" ref="I15:I22" si="3">IF(F15&lt;=0.5,IF(F15&gt;=0.21,"x",""),"")</f>
        <v/>
      </c>
      <c r="J15" s="320" t="str">
        <f t="shared" ref="J15:J22" si="4">IF(F15&lt;=0.7,IF(F15&gt;=0.51,"x",""),"")</f>
        <v/>
      </c>
      <c r="K15" s="320" t="str">
        <f t="shared" ref="K15:K22" si="5">IF(F15&lt;=0.9,IF(F15&gt;=0.71,"x",""),"")</f>
        <v/>
      </c>
      <c r="L15" s="320" t="str">
        <f t="shared" ref="L15:L22" si="6">IF(F15&lt;=1,IF(F15&gt;0.9,"x",""),"")</f>
        <v/>
      </c>
      <c r="M15" s="320"/>
      <c r="N15" s="127"/>
      <c r="O15" s="42" t="str">
        <f>IF(G14&gt;76&lt;100,1,"")</f>
        <v/>
      </c>
      <c r="BI15" s="49" t="s">
        <v>274</v>
      </c>
      <c r="BJ15" s="50" t="s">
        <v>275</v>
      </c>
    </row>
    <row r="16" spans="1:62" ht="70.150000000000006" customHeight="1" x14ac:dyDescent="0.25">
      <c r="A16" s="126"/>
      <c r="B16" s="314" t="str">
        <f>'Elenco Obiettivi'!C11</f>
        <v>Attuazione delle misure previste dalla normativa  in materia di Anticorruzione</v>
      </c>
      <c r="C16" s="314"/>
      <c r="D16" s="315">
        <v>5</v>
      </c>
      <c r="E16" s="347">
        <f t="shared" si="0"/>
        <v>5</v>
      </c>
      <c r="F16" s="315">
        <f t="shared" si="2"/>
        <v>0</v>
      </c>
      <c r="G16" s="317"/>
      <c r="H16" s="320" t="str">
        <f t="shared" si="1"/>
        <v>x</v>
      </c>
      <c r="I16" s="320" t="str">
        <f t="shared" si="3"/>
        <v/>
      </c>
      <c r="J16" s="320" t="str">
        <f t="shared" si="4"/>
        <v/>
      </c>
      <c r="K16" s="320" t="str">
        <f t="shared" si="5"/>
        <v/>
      </c>
      <c r="L16" s="320" t="str">
        <f t="shared" si="6"/>
        <v/>
      </c>
      <c r="M16" s="320"/>
      <c r="N16" s="127"/>
      <c r="BI16" s="49" t="s">
        <v>276</v>
      </c>
      <c r="BJ16" s="50" t="s">
        <v>277</v>
      </c>
    </row>
    <row r="17" spans="1:62" ht="97.15" customHeight="1" x14ac:dyDescent="0.25">
      <c r="A17" s="126"/>
      <c r="B17" s="314" t="str">
        <f>'Elenco Obiettivi'!C12</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7" s="314"/>
      <c r="D17" s="315">
        <v>5</v>
      </c>
      <c r="E17" s="347">
        <f t="shared" si="0"/>
        <v>5</v>
      </c>
      <c r="F17" s="315">
        <f t="shared" si="2"/>
        <v>0</v>
      </c>
      <c r="G17" s="317"/>
      <c r="H17" s="320" t="str">
        <f t="shared" si="1"/>
        <v>x</v>
      </c>
      <c r="I17" s="320" t="str">
        <f t="shared" si="3"/>
        <v/>
      </c>
      <c r="J17" s="320" t="str">
        <f t="shared" si="4"/>
        <v/>
      </c>
      <c r="K17" s="320" t="str">
        <f t="shared" si="5"/>
        <v/>
      </c>
      <c r="L17" s="320" t="str">
        <f t="shared" si="6"/>
        <v/>
      </c>
      <c r="M17" s="320"/>
      <c r="N17" s="127"/>
      <c r="O17" s="56"/>
      <c r="P17" s="57"/>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BI17" s="49" t="s">
        <v>278</v>
      </c>
      <c r="BJ17" s="50" t="s">
        <v>279</v>
      </c>
    </row>
    <row r="18" spans="1:62" ht="70.150000000000006" customHeight="1" x14ac:dyDescent="0.25">
      <c r="A18" s="126"/>
      <c r="B18" s="314" t="str">
        <f>'Elenco Obiettivi'!C13</f>
        <v>Rispetto dei tempi di pagamento:  Garantire il rispetto dei tempi di pagamento delle fatture per lavori, forniture e servizi come richiesto dall'art. 4 bis), c. 2 del D.L. D.L. 24/02/2023 n. 13 (cd. Decreto PNRR3) convertito in L. 21/04/2023 n. 41 e secondo le indicazioni operative della circolare n° 1  del MEF/RGS  del 03.01.2024</v>
      </c>
      <c r="C18" s="314"/>
      <c r="D18" s="315">
        <v>30</v>
      </c>
      <c r="E18" s="347">
        <f t="shared" si="0"/>
        <v>30</v>
      </c>
      <c r="F18" s="315">
        <f t="shared" si="2"/>
        <v>0</v>
      </c>
      <c r="G18" s="317"/>
      <c r="H18" s="320" t="str">
        <f t="shared" si="1"/>
        <v>x</v>
      </c>
      <c r="I18" s="320" t="str">
        <f t="shared" si="3"/>
        <v/>
      </c>
      <c r="J18" s="320" t="str">
        <f t="shared" si="4"/>
        <v/>
      </c>
      <c r="K18" s="320" t="str">
        <f t="shared" si="5"/>
        <v/>
      </c>
      <c r="L18" s="320" t="str">
        <f t="shared" si="6"/>
        <v/>
      </c>
      <c r="M18" s="320"/>
      <c r="N18" s="127"/>
      <c r="BI18" s="49" t="s">
        <v>280</v>
      </c>
      <c r="BJ18" s="50" t="s">
        <v>281</v>
      </c>
    </row>
    <row r="19" spans="1:62" ht="70.150000000000006" customHeight="1" thickBot="1" x14ac:dyDescent="0.3">
      <c r="A19" s="126"/>
      <c r="B19" s="341" t="s">
        <v>581</v>
      </c>
      <c r="C19" s="314"/>
      <c r="D19" s="315">
        <v>5</v>
      </c>
      <c r="E19" s="347">
        <f t="shared" si="0"/>
        <v>5</v>
      </c>
      <c r="F19" s="315">
        <f t="shared" si="2"/>
        <v>0</v>
      </c>
      <c r="G19" s="317"/>
      <c r="H19" s="320" t="str">
        <f t="shared" si="1"/>
        <v>x</v>
      </c>
      <c r="I19" s="320" t="str">
        <f t="shared" si="3"/>
        <v/>
      </c>
      <c r="J19" s="320" t="str">
        <f t="shared" si="4"/>
        <v/>
      </c>
      <c r="K19" s="320" t="str">
        <f t="shared" si="5"/>
        <v/>
      </c>
      <c r="L19" s="320" t="str">
        <f t="shared" si="6"/>
        <v/>
      </c>
      <c r="M19" s="320"/>
      <c r="N19" s="127"/>
      <c r="BI19" s="133"/>
      <c r="BJ19" s="134"/>
    </row>
    <row r="20" spans="1:62" ht="24" customHeight="1" thickBot="1" x14ac:dyDescent="0.3">
      <c r="A20" s="126"/>
      <c r="B20" s="341" t="s">
        <v>590</v>
      </c>
      <c r="D20" s="315">
        <v>5</v>
      </c>
      <c r="E20" s="316" t="e">
        <f t="shared" ref="E20:E22" si="7">(D20/D$68)*100</f>
        <v>#DIV/0!</v>
      </c>
      <c r="F20" s="315">
        <f t="shared" si="2"/>
        <v>0</v>
      </c>
      <c r="G20" s="317"/>
      <c r="H20" s="320" t="str">
        <f t="shared" si="1"/>
        <v>x</v>
      </c>
      <c r="I20" s="320" t="str">
        <f t="shared" si="3"/>
        <v/>
      </c>
      <c r="J20" s="320" t="str">
        <f t="shared" si="4"/>
        <v/>
      </c>
      <c r="K20" s="320" t="str">
        <f t="shared" si="5"/>
        <v/>
      </c>
      <c r="L20" s="320" t="str">
        <f t="shared" si="6"/>
        <v/>
      </c>
      <c r="M20" s="320"/>
      <c r="N20" s="127"/>
      <c r="BI20" s="133"/>
      <c r="BJ20" s="134"/>
    </row>
    <row r="21" spans="1:62" ht="24" hidden="1" customHeight="1" thickBot="1" x14ac:dyDescent="0.3">
      <c r="A21" s="126"/>
      <c r="B21" s="314">
        <f>'Elenco Obiettivi'!C17</f>
        <v>0</v>
      </c>
      <c r="C21" s="314">
        <f>'Elenco Obiettivi'!E17</f>
        <v>0</v>
      </c>
      <c r="D21" s="315"/>
      <c r="E21" s="316" t="e">
        <f t="shared" si="7"/>
        <v>#DIV/0!</v>
      </c>
      <c r="F21" s="315">
        <f t="shared" si="2"/>
        <v>0</v>
      </c>
      <c r="G21" s="317"/>
      <c r="H21" s="320" t="str">
        <f t="shared" si="1"/>
        <v>x</v>
      </c>
      <c r="I21" s="320" t="str">
        <f t="shared" si="3"/>
        <v/>
      </c>
      <c r="J21" s="320" t="str">
        <f t="shared" si="4"/>
        <v/>
      </c>
      <c r="K21" s="320" t="str">
        <f t="shared" si="5"/>
        <v/>
      </c>
      <c r="L21" s="320" t="str">
        <f t="shared" si="6"/>
        <v/>
      </c>
      <c r="M21" s="320"/>
      <c r="N21" s="127"/>
      <c r="BI21" s="133"/>
      <c r="BJ21" s="134"/>
    </row>
    <row r="22" spans="1:62" ht="24" hidden="1" customHeight="1" thickBot="1" x14ac:dyDescent="0.3">
      <c r="A22" s="126"/>
      <c r="B22" s="314">
        <f>'Elenco Obiettivi'!C18</f>
        <v>0</v>
      </c>
      <c r="C22" s="314">
        <f>'Elenco Obiettivi'!E18</f>
        <v>0</v>
      </c>
      <c r="D22" s="315"/>
      <c r="E22" s="316" t="e">
        <f t="shared" si="7"/>
        <v>#DIV/0!</v>
      </c>
      <c r="F22" s="315">
        <f t="shared" si="2"/>
        <v>0</v>
      </c>
      <c r="G22" s="317"/>
      <c r="H22" s="320" t="str">
        <f t="shared" si="1"/>
        <v>x</v>
      </c>
      <c r="I22" s="320" t="str">
        <f t="shared" si="3"/>
        <v/>
      </c>
      <c r="J22" s="320" t="str">
        <f t="shared" si="4"/>
        <v/>
      </c>
      <c r="K22" s="320" t="str">
        <f t="shared" si="5"/>
        <v/>
      </c>
      <c r="L22" s="320" t="str">
        <f t="shared" si="6"/>
        <v/>
      </c>
      <c r="M22" s="320"/>
      <c r="N22" s="127"/>
      <c r="BI22" s="133"/>
      <c r="BJ22" s="134"/>
    </row>
    <row r="23" spans="1:62" s="60" customFormat="1" ht="24" customHeight="1" thickBot="1" x14ac:dyDescent="0.3">
      <c r="A23" s="126"/>
      <c r="B23" s="513" t="s">
        <v>284</v>
      </c>
      <c r="C23" s="514"/>
      <c r="D23" s="333" t="s">
        <v>285</v>
      </c>
      <c r="E23" s="491" t="s">
        <v>286</v>
      </c>
      <c r="F23" s="491"/>
      <c r="G23" s="491"/>
      <c r="H23" s="490" t="s">
        <v>287</v>
      </c>
      <c r="I23" s="490"/>
      <c r="J23" s="490"/>
      <c r="K23" s="490"/>
      <c r="L23" s="490"/>
      <c r="M23" s="328" t="s">
        <v>288</v>
      </c>
      <c r="N23" s="127"/>
      <c r="BI23" s="133"/>
      <c r="BJ23" s="134"/>
    </row>
    <row r="24" spans="1:62" s="60" customFormat="1" ht="24" customHeight="1" x14ac:dyDescent="0.25">
      <c r="A24" s="126"/>
      <c r="B24" s="515"/>
      <c r="C24" s="507"/>
      <c r="D24" s="334">
        <f>SUM(D14:D22)</f>
        <v>60</v>
      </c>
      <c r="E24" s="491">
        <f>SUM(E14:E19)</f>
        <v>55</v>
      </c>
      <c r="F24" s="491"/>
      <c r="G24" s="491"/>
      <c r="H24" s="335"/>
      <c r="I24" s="336" t="e">
        <f>IF(I14="x",F14*E14)++IF(I15="x",F15*E15)+IF(I16="x",F16*E16)+IF(I17="x",F17*E17)+IF(I18="x",F18*E18)+IF(#REF!="x",#REF!*#REF!)+IF(I19="x",F19*E19)+IF(I20="x",F20*E20)+IF(I21="x",F21*E21)+IF(I22="x",F22*E22)</f>
        <v>#REF!</v>
      </c>
      <c r="J24" s="336" t="e">
        <f>IF(J14="x",F14*E14)+IF(J15="x",F15*E15)+IF(J16="x",F16*E16)+IF(J17="x",F17*E17)+IF(J18="x",F18*E18)+IF(#REF!="x",#REF!*#REF!)+IF(J19="x",F19*E19)+IF(J20="x",F20*E20)+IF(J21="x",F21*E21)+IF(J22="x",F22*E22)</f>
        <v>#REF!</v>
      </c>
      <c r="K24" s="336" t="e">
        <f>IF(K14="x",F14*E14)+IF(K15="x",F15*E15)+IF(K16="x",F16*E16)+IF(K17="x",F17*E17)+IF(K18="x",F18*E18)+IF(#REF!="x",#REF!*#REF!)+IF(K19="x",F19*E19)+IF(K20="x",F20*E20)+IF(K21="x",F21*E21)+IF(K22="x",F22*E22)</f>
        <v>#REF!</v>
      </c>
      <c r="L24" s="336" t="e">
        <f>IF(L14="x",F14*E14)+IF(L15="x",F15*E15)+IF(L16="x",F16*E16)+IF(L17="x",F17*E17)+IF(L18="x",F18*E18)+IF(#REF!="x",#REF!*#REF!)+IF(L19="x",F19*E19)+IF(L20="x",F20*E20)+IF(L21="x",F21*E21)+IF(L22="x",F22*E22)</f>
        <v>#REF!</v>
      </c>
      <c r="M24" s="337" t="e">
        <f>SUM(I24:L24)</f>
        <v>#REF!</v>
      </c>
      <c r="N24" s="127"/>
      <c r="BI24" s="135"/>
      <c r="BJ24" s="136"/>
    </row>
    <row r="25" spans="1:62" s="60" customFormat="1" ht="7.9" customHeight="1" x14ac:dyDescent="0.25">
      <c r="A25" s="126"/>
      <c r="B25" s="516"/>
      <c r="C25" s="516"/>
      <c r="D25" s="516"/>
      <c r="E25" s="516"/>
      <c r="F25" s="516"/>
      <c r="G25" s="516"/>
      <c r="H25" s="516"/>
      <c r="I25" s="516"/>
      <c r="J25" s="516"/>
      <c r="K25" s="516"/>
      <c r="L25" s="516"/>
      <c r="M25" s="516"/>
      <c r="N25" s="127"/>
      <c r="BI25" s="135"/>
      <c r="BJ25" s="136"/>
    </row>
    <row r="26" spans="1:62" s="60" customFormat="1" ht="24" customHeight="1" x14ac:dyDescent="0.25">
      <c r="A26" s="126"/>
      <c r="B26" s="529" t="s">
        <v>289</v>
      </c>
      <c r="C26" s="530"/>
      <c r="D26" s="512" t="str">
        <f>D10</f>
        <v>Peso Assoluto Obiettivo</v>
      </c>
      <c r="E26" s="512" t="str">
        <f>E10</f>
        <v>Peso % Obiettivo</v>
      </c>
      <c r="F26" s="512" t="str">
        <f>F10</f>
        <v>Fornule</v>
      </c>
      <c r="G26" s="512" t="str">
        <f>G10</f>
        <v>Risultato (%)</v>
      </c>
      <c r="H26" s="329">
        <v>1</v>
      </c>
      <c r="I26" s="329">
        <v>2</v>
      </c>
      <c r="J26" s="329">
        <v>3</v>
      </c>
      <c r="K26" s="329">
        <v>4</v>
      </c>
      <c r="L26" s="329">
        <v>5</v>
      </c>
      <c r="M26" s="489" t="str">
        <f>M10</f>
        <v>NOTE</v>
      </c>
      <c r="N26" s="127"/>
      <c r="BI26" s="135"/>
      <c r="BJ26" s="136"/>
    </row>
    <row r="27" spans="1:62" s="60" customFormat="1" ht="24" customHeight="1" x14ac:dyDescent="0.25">
      <c r="A27" s="126"/>
      <c r="B27" s="531"/>
      <c r="C27" s="532"/>
      <c r="D27" s="512"/>
      <c r="E27" s="512"/>
      <c r="F27" s="512"/>
      <c r="G27" s="512"/>
      <c r="H27" s="330" t="s">
        <v>232</v>
      </c>
      <c r="I27" s="330" t="s">
        <v>233</v>
      </c>
      <c r="J27" s="331" t="s">
        <v>234</v>
      </c>
      <c r="K27" s="331" t="s">
        <v>270</v>
      </c>
      <c r="L27" s="331" t="s">
        <v>271</v>
      </c>
      <c r="M27" s="489"/>
      <c r="N27" s="127"/>
      <c r="BI27" s="135"/>
      <c r="BJ27" s="136"/>
    </row>
    <row r="28" spans="1:62" s="60" customFormat="1" ht="34.15" customHeight="1" x14ac:dyDescent="0.25">
      <c r="A28" s="126"/>
      <c r="B28" s="332" t="s">
        <v>586</v>
      </c>
      <c r="C28" s="332" t="s">
        <v>238</v>
      </c>
      <c r="D28" s="512"/>
      <c r="E28" s="512"/>
      <c r="F28" s="512"/>
      <c r="G28" s="512"/>
      <c r="H28" s="328" t="s">
        <v>56</v>
      </c>
      <c r="I28" s="328" t="s">
        <v>57</v>
      </c>
      <c r="J28" s="328" t="s">
        <v>243</v>
      </c>
      <c r="K28" s="328" t="s">
        <v>244</v>
      </c>
      <c r="L28" s="328" t="s">
        <v>245</v>
      </c>
      <c r="M28" s="489"/>
      <c r="N28" s="127"/>
      <c r="BI28" s="135"/>
      <c r="BJ28" s="136"/>
    </row>
    <row r="29" spans="1:62" s="60" customFormat="1" ht="36.75" customHeight="1" x14ac:dyDescent="0.25">
      <c r="A29" s="126"/>
      <c r="B29" s="314" t="s">
        <v>603</v>
      </c>
      <c r="C29" s="314" t="s">
        <v>604</v>
      </c>
      <c r="D29" s="315">
        <v>20</v>
      </c>
      <c r="E29" s="347">
        <f>(D29/D$43)*80</f>
        <v>20</v>
      </c>
      <c r="F29" s="315">
        <f t="shared" ref="F29:F39" si="8">G29/100</f>
        <v>0</v>
      </c>
      <c r="G29" s="317"/>
      <c r="H29" s="320" t="str">
        <f t="shared" ref="H29:H40" si="9">IF($F29&lt;=0.2,IF($F29&gt;=0,"x",""),"")</f>
        <v>x</v>
      </c>
      <c r="I29" s="320" t="str">
        <f t="shared" ref="I29:I40" si="10">IF(F29&lt;=0.5,IF(F29&gt;=0.21,"x",""),"")</f>
        <v/>
      </c>
      <c r="J29" s="320" t="str">
        <f t="shared" ref="J29:J40" si="11">IF(F29&lt;=0.7,IF(F29&gt;=0.51,"x",""),"")</f>
        <v/>
      </c>
      <c r="K29" s="320" t="str">
        <f t="shared" ref="K29:K40" si="12">IF(F29&lt;=0.9,IF(F29&gt;=0.71,"x",""),"")</f>
        <v/>
      </c>
      <c r="L29" s="320" t="str">
        <f t="shared" ref="L29:L40" si="13">IF(F29&lt;=1,IF(F29&gt;0.9,"x",""),"")</f>
        <v/>
      </c>
      <c r="M29" s="320"/>
      <c r="N29" s="127"/>
      <c r="BI29" s="135"/>
      <c r="BJ29" s="136"/>
    </row>
    <row r="30" spans="1:62" s="60" customFormat="1" ht="18.600000000000001" customHeight="1" x14ac:dyDescent="0.25">
      <c r="A30" s="126"/>
      <c r="B30" s="314"/>
      <c r="C30" s="314"/>
      <c r="D30" s="315"/>
      <c r="E30" s="347">
        <f t="shared" ref="E30:E40" si="14">(D30/D$43)*80</f>
        <v>0</v>
      </c>
      <c r="F30" s="315">
        <f t="shared" si="8"/>
        <v>0</v>
      </c>
      <c r="G30" s="317"/>
      <c r="H30" s="320" t="str">
        <f t="shared" si="9"/>
        <v>x</v>
      </c>
      <c r="I30" s="320" t="str">
        <f t="shared" si="10"/>
        <v/>
      </c>
      <c r="J30" s="320" t="str">
        <f t="shared" si="11"/>
        <v/>
      </c>
      <c r="K30" s="320" t="str">
        <f t="shared" si="12"/>
        <v/>
      </c>
      <c r="L30" s="320" t="str">
        <f t="shared" si="13"/>
        <v/>
      </c>
      <c r="M30" s="320"/>
      <c r="N30" s="127"/>
      <c r="BI30" s="135"/>
      <c r="BJ30" s="136"/>
    </row>
    <row r="31" spans="1:62" s="60" customFormat="1" ht="18.600000000000001" customHeight="1" x14ac:dyDescent="0.25">
      <c r="A31" s="126"/>
      <c r="B31" s="314"/>
      <c r="C31" s="314"/>
      <c r="D31" s="315"/>
      <c r="E31" s="347">
        <f t="shared" si="14"/>
        <v>0</v>
      </c>
      <c r="F31" s="315">
        <f t="shared" si="8"/>
        <v>0</v>
      </c>
      <c r="G31" s="317"/>
      <c r="H31" s="320" t="str">
        <f t="shared" si="9"/>
        <v>x</v>
      </c>
      <c r="I31" s="320" t="str">
        <f t="shared" si="10"/>
        <v/>
      </c>
      <c r="J31" s="320" t="str">
        <f t="shared" si="11"/>
        <v/>
      </c>
      <c r="K31" s="320" t="str">
        <f t="shared" si="12"/>
        <v/>
      </c>
      <c r="L31" s="320" t="str">
        <f t="shared" si="13"/>
        <v/>
      </c>
      <c r="M31" s="320"/>
      <c r="N31" s="127"/>
      <c r="BI31" s="135"/>
      <c r="BJ31" s="136"/>
    </row>
    <row r="32" spans="1:62" s="60" customFormat="1" ht="18.600000000000001" customHeight="1" x14ac:dyDescent="0.25">
      <c r="A32" s="126"/>
      <c r="B32" s="314"/>
      <c r="C32" s="314"/>
      <c r="D32" s="315"/>
      <c r="E32" s="347">
        <f t="shared" si="14"/>
        <v>0</v>
      </c>
      <c r="F32" s="315">
        <f t="shared" si="8"/>
        <v>0</v>
      </c>
      <c r="G32" s="317"/>
      <c r="H32" s="320" t="str">
        <f t="shared" si="9"/>
        <v>x</v>
      </c>
      <c r="I32" s="320" t="str">
        <f t="shared" si="10"/>
        <v/>
      </c>
      <c r="J32" s="320" t="str">
        <f t="shared" si="11"/>
        <v/>
      </c>
      <c r="K32" s="320" t="str">
        <f t="shared" si="12"/>
        <v/>
      </c>
      <c r="L32" s="320" t="str">
        <f t="shared" si="13"/>
        <v/>
      </c>
      <c r="M32" s="320"/>
      <c r="N32" s="127"/>
      <c r="BI32" s="135"/>
      <c r="BJ32" s="136"/>
    </row>
    <row r="33" spans="1:62" s="60" customFormat="1" ht="18.600000000000001" customHeight="1" x14ac:dyDescent="0.25">
      <c r="A33" s="126"/>
      <c r="B33" s="314"/>
      <c r="C33" s="314"/>
      <c r="D33" s="315"/>
      <c r="E33" s="347">
        <f t="shared" si="14"/>
        <v>0</v>
      </c>
      <c r="F33" s="315">
        <f t="shared" si="8"/>
        <v>0</v>
      </c>
      <c r="G33" s="317"/>
      <c r="H33" s="320" t="str">
        <f t="shared" si="9"/>
        <v>x</v>
      </c>
      <c r="I33" s="320" t="str">
        <f t="shared" si="10"/>
        <v/>
      </c>
      <c r="J33" s="320" t="str">
        <f t="shared" si="11"/>
        <v/>
      </c>
      <c r="K33" s="320" t="str">
        <f t="shared" si="12"/>
        <v/>
      </c>
      <c r="L33" s="320" t="str">
        <f t="shared" si="13"/>
        <v/>
      </c>
      <c r="M33" s="320"/>
      <c r="N33" s="127"/>
      <c r="BI33" s="135"/>
      <c r="BJ33" s="136"/>
    </row>
    <row r="34" spans="1:62" s="60" customFormat="1" ht="18.600000000000001" customHeight="1" x14ac:dyDescent="0.25">
      <c r="A34" s="126"/>
      <c r="B34" s="314"/>
      <c r="C34" s="314"/>
      <c r="D34" s="315"/>
      <c r="E34" s="347">
        <f t="shared" si="14"/>
        <v>0</v>
      </c>
      <c r="F34" s="315">
        <f t="shared" si="8"/>
        <v>0</v>
      </c>
      <c r="G34" s="317"/>
      <c r="H34" s="320" t="str">
        <f t="shared" si="9"/>
        <v>x</v>
      </c>
      <c r="I34" s="320" t="str">
        <f t="shared" si="10"/>
        <v/>
      </c>
      <c r="J34" s="320" t="str">
        <f t="shared" si="11"/>
        <v/>
      </c>
      <c r="K34" s="320" t="str">
        <f t="shared" si="12"/>
        <v/>
      </c>
      <c r="L34" s="320" t="str">
        <f t="shared" si="13"/>
        <v/>
      </c>
      <c r="M34" s="320"/>
      <c r="N34" s="127"/>
      <c r="BI34" s="135"/>
      <c r="BJ34" s="136"/>
    </row>
    <row r="35" spans="1:62" s="60" customFormat="1" ht="18.600000000000001" customHeight="1" x14ac:dyDescent="0.25">
      <c r="A35" s="126"/>
      <c r="B35" s="314"/>
      <c r="C35" s="314"/>
      <c r="D35" s="315"/>
      <c r="E35" s="347">
        <f t="shared" si="14"/>
        <v>0</v>
      </c>
      <c r="F35" s="315">
        <f t="shared" si="8"/>
        <v>0</v>
      </c>
      <c r="G35" s="317"/>
      <c r="H35" s="320" t="str">
        <f t="shared" si="9"/>
        <v>x</v>
      </c>
      <c r="I35" s="320" t="str">
        <f t="shared" si="10"/>
        <v/>
      </c>
      <c r="J35" s="320" t="str">
        <f t="shared" si="11"/>
        <v/>
      </c>
      <c r="K35" s="320" t="str">
        <f t="shared" si="12"/>
        <v/>
      </c>
      <c r="L35" s="320" t="str">
        <f t="shared" si="13"/>
        <v/>
      </c>
      <c r="M35" s="320"/>
      <c r="N35" s="127"/>
      <c r="BI35" s="135"/>
      <c r="BJ35" s="136"/>
    </row>
    <row r="36" spans="1:62" s="60" customFormat="1" ht="18.600000000000001" customHeight="1" x14ac:dyDescent="0.25">
      <c r="A36" s="126"/>
      <c r="B36" s="314"/>
      <c r="C36" s="314"/>
      <c r="D36" s="315"/>
      <c r="E36" s="347">
        <f t="shared" si="14"/>
        <v>0</v>
      </c>
      <c r="F36" s="315">
        <f t="shared" si="8"/>
        <v>0</v>
      </c>
      <c r="G36" s="317"/>
      <c r="H36" s="320" t="str">
        <f t="shared" si="9"/>
        <v>x</v>
      </c>
      <c r="I36" s="320" t="str">
        <f t="shared" si="10"/>
        <v/>
      </c>
      <c r="J36" s="320" t="str">
        <f t="shared" si="11"/>
        <v/>
      </c>
      <c r="K36" s="320" t="str">
        <f t="shared" si="12"/>
        <v/>
      </c>
      <c r="L36" s="320" t="str">
        <f t="shared" si="13"/>
        <v/>
      </c>
      <c r="M36" s="320"/>
      <c r="N36" s="127"/>
      <c r="BI36" s="135"/>
      <c r="BJ36" s="136"/>
    </row>
    <row r="37" spans="1:62" s="60" customFormat="1" ht="18.600000000000001" customHeight="1" x14ac:dyDescent="0.25">
      <c r="A37" s="126"/>
      <c r="B37" s="314"/>
      <c r="C37" s="314"/>
      <c r="D37" s="315"/>
      <c r="E37" s="347">
        <f t="shared" si="14"/>
        <v>0</v>
      </c>
      <c r="F37" s="315">
        <f t="shared" si="8"/>
        <v>0</v>
      </c>
      <c r="G37" s="317"/>
      <c r="H37" s="320" t="str">
        <f t="shared" si="9"/>
        <v>x</v>
      </c>
      <c r="I37" s="320" t="str">
        <f t="shared" si="10"/>
        <v/>
      </c>
      <c r="J37" s="320" t="str">
        <f t="shared" si="11"/>
        <v/>
      </c>
      <c r="K37" s="320" t="str">
        <f t="shared" si="12"/>
        <v/>
      </c>
      <c r="L37" s="320" t="str">
        <f t="shared" si="13"/>
        <v/>
      </c>
      <c r="M37" s="320"/>
      <c r="N37" s="127"/>
      <c r="BI37" s="135"/>
      <c r="BJ37" s="136"/>
    </row>
    <row r="38" spans="1:62" s="60" customFormat="1" ht="18.600000000000001" customHeight="1" x14ac:dyDescent="0.25">
      <c r="A38" s="126"/>
      <c r="B38" s="314"/>
      <c r="C38" s="314"/>
      <c r="D38" s="315"/>
      <c r="E38" s="347">
        <f t="shared" si="14"/>
        <v>0</v>
      </c>
      <c r="F38" s="315">
        <f t="shared" si="8"/>
        <v>0</v>
      </c>
      <c r="G38" s="317"/>
      <c r="H38" s="320" t="str">
        <f t="shared" si="9"/>
        <v>x</v>
      </c>
      <c r="I38" s="320" t="str">
        <f t="shared" si="10"/>
        <v/>
      </c>
      <c r="J38" s="320" t="str">
        <f t="shared" si="11"/>
        <v/>
      </c>
      <c r="K38" s="320" t="str">
        <f t="shared" si="12"/>
        <v/>
      </c>
      <c r="L38" s="320" t="str">
        <f t="shared" si="13"/>
        <v/>
      </c>
      <c r="M38" s="320"/>
      <c r="N38" s="127"/>
      <c r="BI38" s="135"/>
      <c r="BJ38" s="136"/>
    </row>
    <row r="39" spans="1:62" s="60" customFormat="1" ht="18.600000000000001" customHeight="1" x14ac:dyDescent="0.25">
      <c r="A39" s="126"/>
      <c r="B39" s="314"/>
      <c r="C39" s="314"/>
      <c r="D39" s="315"/>
      <c r="E39" s="347">
        <f t="shared" si="14"/>
        <v>0</v>
      </c>
      <c r="F39" s="315">
        <f t="shared" si="8"/>
        <v>0</v>
      </c>
      <c r="G39" s="317"/>
      <c r="H39" s="320" t="str">
        <f t="shared" si="9"/>
        <v>x</v>
      </c>
      <c r="I39" s="320" t="str">
        <f t="shared" si="10"/>
        <v/>
      </c>
      <c r="J39" s="320" t="str">
        <f t="shared" si="11"/>
        <v/>
      </c>
      <c r="K39" s="320" t="str">
        <f t="shared" si="12"/>
        <v/>
      </c>
      <c r="L39" s="320" t="str">
        <f t="shared" si="13"/>
        <v/>
      </c>
      <c r="M39" s="320"/>
      <c r="N39" s="127"/>
      <c r="BI39" s="135"/>
      <c r="BJ39" s="136"/>
    </row>
    <row r="40" spans="1:62" s="60" customFormat="1" ht="18.600000000000001" customHeight="1" x14ac:dyDescent="0.25">
      <c r="A40" s="126"/>
      <c r="B40" s="314"/>
      <c r="C40" s="314"/>
      <c r="D40" s="315"/>
      <c r="E40" s="347">
        <f t="shared" si="14"/>
        <v>0</v>
      </c>
      <c r="F40" s="315">
        <f>G40/100</f>
        <v>0</v>
      </c>
      <c r="G40" s="317"/>
      <c r="H40" s="320" t="str">
        <f t="shared" si="9"/>
        <v>x</v>
      </c>
      <c r="I40" s="320" t="str">
        <f t="shared" si="10"/>
        <v/>
      </c>
      <c r="J40" s="320" t="str">
        <f t="shared" si="11"/>
        <v/>
      </c>
      <c r="K40" s="320" t="str">
        <f t="shared" si="12"/>
        <v/>
      </c>
      <c r="L40" s="320" t="str">
        <f t="shared" si="13"/>
        <v/>
      </c>
      <c r="M40" s="320"/>
      <c r="N40" s="127"/>
      <c r="BI40" s="135"/>
      <c r="BJ40" s="136"/>
    </row>
    <row r="41" spans="1:62" s="60" customFormat="1" ht="17.45" customHeight="1" thickBot="1" x14ac:dyDescent="0.3">
      <c r="A41" s="126"/>
      <c r="B41" s="505" t="s">
        <v>582</v>
      </c>
      <c r="C41" s="524"/>
      <c r="D41" s="348" t="s">
        <v>285</v>
      </c>
      <c r="E41" s="510" t="s">
        <v>286</v>
      </c>
      <c r="F41" s="510"/>
      <c r="G41" s="510"/>
      <c r="H41" s="504" t="s">
        <v>287</v>
      </c>
      <c r="I41" s="505"/>
      <c r="J41" s="505"/>
      <c r="K41" s="505"/>
      <c r="L41" s="505"/>
      <c r="M41" s="508" t="s">
        <v>288</v>
      </c>
      <c r="N41" s="127"/>
      <c r="P41" s="312">
        <f>SUM(E29:E40)</f>
        <v>20</v>
      </c>
      <c r="BI41" s="133"/>
      <c r="BJ41" s="134"/>
    </row>
    <row r="42" spans="1:62" s="60" customFormat="1" ht="17.45" customHeight="1" x14ac:dyDescent="0.25">
      <c r="A42" s="126"/>
      <c r="B42" s="525"/>
      <c r="C42" s="526"/>
      <c r="D42" s="349">
        <f>SUM(D29:D40)</f>
        <v>20</v>
      </c>
      <c r="E42" s="501">
        <f>SUM(E29:E40)</f>
        <v>20</v>
      </c>
      <c r="F42" s="502"/>
      <c r="G42" s="503"/>
      <c r="H42" s="506"/>
      <c r="I42" s="507"/>
      <c r="J42" s="507"/>
      <c r="K42" s="507"/>
      <c r="L42" s="507"/>
      <c r="M42" s="509"/>
      <c r="N42" s="127"/>
      <c r="P42" s="312"/>
      <c r="BI42" s="345"/>
      <c r="BJ42" s="345"/>
    </row>
    <row r="43" spans="1:62" s="60" customFormat="1" ht="24" customHeight="1" x14ac:dyDescent="0.25">
      <c r="A43" s="126"/>
      <c r="B43" s="527" t="s">
        <v>583</v>
      </c>
      <c r="C43" s="528"/>
      <c r="D43" s="350">
        <f>D42+D24</f>
        <v>80</v>
      </c>
      <c r="E43" s="511">
        <f>E42+E24</f>
        <v>75</v>
      </c>
      <c r="F43" s="511"/>
      <c r="G43" s="511"/>
      <c r="H43" s="335"/>
      <c r="I43" s="336">
        <f>IF(I29="x",F29*E29)+IF(I30="x",F30*E30)+IF(I31="x",F31*E31)++IF(I32="x",F32*E32)+IF(I33="x",F33*E33)+IF(I34="x",F34*E34)+IF(I35="x",F35*E35)+IF(I36="x",F36*E36)+IF(I37="x",F37*E37)+IF(I38="x",F38*E38)+IF(I39="x",F39*E39)+IF(I40="x",F40*E40)</f>
        <v>0</v>
      </c>
      <c r="J43" s="336">
        <f>IF(J31="x",F31*E31)+IF(J32="x",F32*E32)+IF(J33="x",F33*E33)+IF(J34="x",F34*E34)+IF(J35="x",F35*E35)+IF(J36="x",F36*E36)+IF(J37="x",F37*E37)+IF(J38="x",F38*E38)+IF(J39="x",F39*E39)+IF(J40="x",F40*E40)</f>
        <v>0</v>
      </c>
      <c r="K43" s="336">
        <f>IF(K31="x",F31*E31)+IF(K32="x",F32*E32)+IF(K33="x",F33*E33)+IF(K34="x",F34*E34)+IF(K35="x",F35*E35)+IF(K36="x",F36*E36)+IF(K37="x",F37*E37)+IF(K38="x",F38*E38)+IF(K39="x",F39*E39)+IF(K40="x",F40*E40)</f>
        <v>0</v>
      </c>
      <c r="L43" s="336">
        <f>IF(L29="x",F29*E29)+IF(L30="x",F30*E30)+IF(L31="x",F31*E31)+IF(L32="x",F32*E32)+IF(L33="x",F33*E33)+IF(L34="x",F34*E34)+IF(L35="x",F35*E35)+IF(L36="x",F36*E36)+IF(L37="x",F37*E37)+IF(L38="x",F38*E38)+IF(L39="x",F39*E39)+IF(L40="x",F40*E40)</f>
        <v>0</v>
      </c>
      <c r="M43" s="351">
        <f>SUM(I43:L43)</f>
        <v>0</v>
      </c>
      <c r="N43" s="127"/>
      <c r="BI43" s="135"/>
      <c r="BJ43" s="136"/>
    </row>
    <row r="44" spans="1:62" ht="24" customHeight="1" x14ac:dyDescent="0.25">
      <c r="A44" s="126"/>
      <c r="B44" s="492" t="s">
        <v>290</v>
      </c>
      <c r="C44" s="493"/>
      <c r="D44" s="496" t="s">
        <v>291</v>
      </c>
      <c r="E44" s="496" t="s">
        <v>292</v>
      </c>
      <c r="F44" s="496" t="s">
        <v>293</v>
      </c>
      <c r="G44" s="498" t="s">
        <v>294</v>
      </c>
      <c r="H44" s="500" t="s">
        <v>295</v>
      </c>
      <c r="I44" s="500"/>
      <c r="J44" s="500"/>
      <c r="K44" s="500"/>
      <c r="L44" s="500"/>
      <c r="M44" s="352"/>
      <c r="N44" s="127"/>
      <c r="BI44" s="135"/>
    </row>
    <row r="45" spans="1:62" ht="24" customHeight="1" x14ac:dyDescent="0.25">
      <c r="A45" s="126"/>
      <c r="B45" s="492"/>
      <c r="C45" s="493"/>
      <c r="D45" s="497"/>
      <c r="E45" s="497"/>
      <c r="F45" s="497"/>
      <c r="G45" s="499"/>
      <c r="H45" s="329">
        <v>1</v>
      </c>
      <c r="I45" s="329">
        <v>2</v>
      </c>
      <c r="J45" s="329">
        <v>3</v>
      </c>
      <c r="K45" s="329">
        <v>4</v>
      </c>
      <c r="L45" s="329">
        <v>5</v>
      </c>
      <c r="M45" s="489" t="str">
        <f>M26</f>
        <v>NOTE</v>
      </c>
      <c r="N45" s="127"/>
      <c r="BI45" s="49"/>
      <c r="BJ45" s="50"/>
    </row>
    <row r="46" spans="1:62" ht="24" customHeight="1" x14ac:dyDescent="0.25">
      <c r="A46" s="126"/>
      <c r="B46" s="494"/>
      <c r="C46" s="495"/>
      <c r="D46" s="497"/>
      <c r="E46" s="497"/>
      <c r="F46" s="497"/>
      <c r="G46" s="499"/>
      <c r="H46" s="330" t="s">
        <v>232</v>
      </c>
      <c r="I46" s="330" t="s">
        <v>233</v>
      </c>
      <c r="J46" s="331" t="s">
        <v>234</v>
      </c>
      <c r="K46" s="331" t="s">
        <v>270</v>
      </c>
      <c r="L46" s="331" t="s">
        <v>271</v>
      </c>
      <c r="M46" s="489"/>
      <c r="N46" s="127"/>
      <c r="BI46" s="49"/>
      <c r="BJ46" s="50"/>
    </row>
    <row r="47" spans="1:62" ht="24" customHeight="1" x14ac:dyDescent="0.25">
      <c r="A47" s="126"/>
      <c r="B47" s="353" t="s">
        <v>296</v>
      </c>
      <c r="C47" s="353" t="s">
        <v>297</v>
      </c>
      <c r="D47" s="497"/>
      <c r="E47" s="497"/>
      <c r="F47" s="497"/>
      <c r="G47" s="499"/>
      <c r="H47" s="328" t="s">
        <v>298</v>
      </c>
      <c r="I47" s="328" t="s">
        <v>299</v>
      </c>
      <c r="J47" s="328" t="s">
        <v>300</v>
      </c>
      <c r="K47" s="328" t="s">
        <v>301</v>
      </c>
      <c r="L47" s="328" t="s">
        <v>302</v>
      </c>
      <c r="M47" s="489"/>
      <c r="N47" s="127"/>
    </row>
    <row r="48" spans="1:62" ht="27.6" customHeight="1" x14ac:dyDescent="0.25">
      <c r="A48" s="126"/>
      <c r="B48" s="321"/>
      <c r="C48" s="321"/>
      <c r="D48" s="316">
        <v>0</v>
      </c>
      <c r="E48" s="346" t="e">
        <f>(D48/D$68)*20</f>
        <v>#DIV/0!</v>
      </c>
      <c r="F48" s="323">
        <f t="shared" ref="F48:F66" si="15">G48/100</f>
        <v>0</v>
      </c>
      <c r="G48" s="324"/>
      <c r="H48" s="320" t="str">
        <f t="shared" ref="H48:H66" si="16">IF($F48&lt;=0.2,IF($F48&gt;=0,"x",""),"")</f>
        <v>x</v>
      </c>
      <c r="I48" s="320" t="str">
        <f t="shared" ref="I48:I66" si="17">IF(F48&lt;=0.5,IF(F48&gt;=0.21,"x",""),"")</f>
        <v/>
      </c>
      <c r="J48" s="320" t="str">
        <f t="shared" ref="J48:J66" si="18">IF(F48&lt;=0.7,IF(F48&gt;=0.51,"x",""),"")</f>
        <v/>
      </c>
      <c r="K48" s="320" t="str">
        <f t="shared" ref="K48:K66" si="19">IF(F48&lt;=0.9,IF(F48&gt;=0.71,"x",""),"")</f>
        <v/>
      </c>
      <c r="L48" s="320" t="str">
        <f t="shared" ref="L48:L66" si="20">IF(F48&lt;=1,IF(F48&gt;0.9,"x",""),"")</f>
        <v/>
      </c>
      <c r="M48" s="325"/>
      <c r="N48" s="127"/>
      <c r="BI48" s="42"/>
      <c r="BJ48" s="42"/>
    </row>
    <row r="49" spans="1:62" ht="27.6" customHeight="1" x14ac:dyDescent="0.25">
      <c r="A49" s="126"/>
      <c r="B49" s="321"/>
      <c r="C49" s="321"/>
      <c r="D49" s="316"/>
      <c r="E49" s="346" t="e">
        <f t="shared" ref="E49:E56" si="21">(D49/D$68)*20</f>
        <v>#DIV/0!</v>
      </c>
      <c r="F49" s="323">
        <f t="shared" si="15"/>
        <v>0</v>
      </c>
      <c r="G49" s="324"/>
      <c r="H49" s="320" t="str">
        <f t="shared" si="16"/>
        <v>x</v>
      </c>
      <c r="I49" s="320" t="str">
        <f t="shared" si="17"/>
        <v/>
      </c>
      <c r="J49" s="320" t="str">
        <f t="shared" si="18"/>
        <v/>
      </c>
      <c r="K49" s="320" t="str">
        <f t="shared" si="19"/>
        <v/>
      </c>
      <c r="L49" s="320" t="str">
        <f t="shared" si="20"/>
        <v/>
      </c>
      <c r="M49" s="325"/>
      <c r="N49" s="127"/>
      <c r="BI49" s="42"/>
      <c r="BJ49" s="42"/>
    </row>
    <row r="50" spans="1:62" ht="27.6" customHeight="1" x14ac:dyDescent="0.25">
      <c r="A50" s="126"/>
      <c r="B50" s="321"/>
      <c r="C50" s="321"/>
      <c r="D50" s="316"/>
      <c r="E50" s="346" t="e">
        <f t="shared" si="21"/>
        <v>#DIV/0!</v>
      </c>
      <c r="F50" s="323">
        <f t="shared" si="15"/>
        <v>0</v>
      </c>
      <c r="G50" s="324"/>
      <c r="H50" s="320" t="str">
        <f t="shared" si="16"/>
        <v>x</v>
      </c>
      <c r="I50" s="320" t="str">
        <f t="shared" si="17"/>
        <v/>
      </c>
      <c r="J50" s="320" t="str">
        <f t="shared" si="18"/>
        <v/>
      </c>
      <c r="K50" s="320" t="str">
        <f t="shared" si="19"/>
        <v/>
      </c>
      <c r="L50" s="320" t="str">
        <f t="shared" si="20"/>
        <v/>
      </c>
      <c r="M50" s="325"/>
      <c r="N50" s="127"/>
      <c r="BI50" s="42"/>
      <c r="BJ50" s="42"/>
    </row>
    <row r="51" spans="1:62" ht="27.6" customHeight="1" x14ac:dyDescent="0.25">
      <c r="A51" s="126"/>
      <c r="B51" s="321"/>
      <c r="C51" s="321"/>
      <c r="D51" s="316"/>
      <c r="E51" s="346" t="e">
        <f t="shared" si="21"/>
        <v>#DIV/0!</v>
      </c>
      <c r="F51" s="323">
        <f t="shared" si="15"/>
        <v>0</v>
      </c>
      <c r="G51" s="324"/>
      <c r="H51" s="320" t="str">
        <f t="shared" si="16"/>
        <v>x</v>
      </c>
      <c r="I51" s="320" t="str">
        <f t="shared" si="17"/>
        <v/>
      </c>
      <c r="J51" s="320" t="str">
        <f t="shared" si="18"/>
        <v/>
      </c>
      <c r="K51" s="320" t="str">
        <f t="shared" si="19"/>
        <v/>
      </c>
      <c r="L51" s="320" t="str">
        <f t="shared" si="20"/>
        <v/>
      </c>
      <c r="M51" s="325"/>
      <c r="N51" s="127"/>
      <c r="BI51" s="42"/>
      <c r="BJ51" s="42"/>
    </row>
    <row r="52" spans="1:62" ht="27.6" customHeight="1" x14ac:dyDescent="0.25">
      <c r="A52" s="126"/>
      <c r="B52" s="321"/>
      <c r="C52" s="321"/>
      <c r="D52" s="316"/>
      <c r="E52" s="346" t="e">
        <f t="shared" si="21"/>
        <v>#DIV/0!</v>
      </c>
      <c r="F52" s="323">
        <f t="shared" si="15"/>
        <v>0</v>
      </c>
      <c r="G52" s="324"/>
      <c r="H52" s="320" t="str">
        <f t="shared" si="16"/>
        <v>x</v>
      </c>
      <c r="I52" s="320" t="str">
        <f t="shared" si="17"/>
        <v/>
      </c>
      <c r="J52" s="320" t="str">
        <f t="shared" si="18"/>
        <v/>
      </c>
      <c r="K52" s="320" t="str">
        <f t="shared" si="19"/>
        <v/>
      </c>
      <c r="L52" s="320" t="str">
        <f t="shared" si="20"/>
        <v/>
      </c>
      <c r="M52" s="325"/>
      <c r="N52" s="127"/>
      <c r="BI52" s="42"/>
      <c r="BJ52" s="42"/>
    </row>
    <row r="53" spans="1:62" ht="27.6" customHeight="1" x14ac:dyDescent="0.25">
      <c r="A53" s="126"/>
      <c r="B53" s="321"/>
      <c r="C53" s="321"/>
      <c r="D53" s="316"/>
      <c r="E53" s="346" t="e">
        <f t="shared" si="21"/>
        <v>#DIV/0!</v>
      </c>
      <c r="F53" s="323">
        <f t="shared" si="15"/>
        <v>0</v>
      </c>
      <c r="G53" s="324"/>
      <c r="H53" s="320" t="str">
        <f t="shared" si="16"/>
        <v>x</v>
      </c>
      <c r="I53" s="320" t="str">
        <f t="shared" si="17"/>
        <v/>
      </c>
      <c r="J53" s="320" t="str">
        <f t="shared" si="18"/>
        <v/>
      </c>
      <c r="K53" s="320" t="str">
        <f t="shared" si="19"/>
        <v/>
      </c>
      <c r="L53" s="320" t="str">
        <f t="shared" si="20"/>
        <v/>
      </c>
      <c r="M53" s="325"/>
      <c r="N53" s="127"/>
      <c r="BI53" s="42"/>
      <c r="BJ53" s="42"/>
    </row>
    <row r="54" spans="1:62" ht="27.6" customHeight="1" x14ac:dyDescent="0.25">
      <c r="A54" s="126"/>
      <c r="B54" s="321"/>
      <c r="C54" s="321"/>
      <c r="D54" s="316"/>
      <c r="E54" s="346" t="e">
        <f t="shared" si="21"/>
        <v>#DIV/0!</v>
      </c>
      <c r="F54" s="323">
        <f t="shared" si="15"/>
        <v>0</v>
      </c>
      <c r="G54" s="324"/>
      <c r="H54" s="320" t="str">
        <f t="shared" si="16"/>
        <v>x</v>
      </c>
      <c r="I54" s="320" t="str">
        <f t="shared" si="17"/>
        <v/>
      </c>
      <c r="J54" s="320" t="str">
        <f t="shared" si="18"/>
        <v/>
      </c>
      <c r="K54" s="320" t="str">
        <f t="shared" si="19"/>
        <v/>
      </c>
      <c r="L54" s="320" t="str">
        <f t="shared" si="20"/>
        <v/>
      </c>
      <c r="M54" s="325"/>
      <c r="N54" s="127"/>
      <c r="BI54" s="42"/>
      <c r="BJ54" s="42"/>
    </row>
    <row r="55" spans="1:62" ht="27.6" customHeight="1" x14ac:dyDescent="0.25">
      <c r="A55" s="126"/>
      <c r="B55" s="321"/>
      <c r="C55" s="321"/>
      <c r="D55" s="316"/>
      <c r="E55" s="346" t="e">
        <f t="shared" si="21"/>
        <v>#DIV/0!</v>
      </c>
      <c r="F55" s="323">
        <f t="shared" si="15"/>
        <v>0</v>
      </c>
      <c r="G55" s="324"/>
      <c r="H55" s="320" t="str">
        <f t="shared" si="16"/>
        <v>x</v>
      </c>
      <c r="I55" s="320" t="str">
        <f t="shared" si="17"/>
        <v/>
      </c>
      <c r="J55" s="320" t="str">
        <f t="shared" si="18"/>
        <v/>
      </c>
      <c r="K55" s="320" t="str">
        <f t="shared" si="19"/>
        <v/>
      </c>
      <c r="L55" s="320" t="str">
        <f t="shared" si="20"/>
        <v/>
      </c>
      <c r="M55" s="325"/>
      <c r="N55" s="127"/>
      <c r="BI55" s="42"/>
      <c r="BJ55" s="42"/>
    </row>
    <row r="56" spans="1:62" ht="27.6" customHeight="1" x14ac:dyDescent="0.25">
      <c r="A56" s="126"/>
      <c r="B56" s="321"/>
      <c r="C56" s="321"/>
      <c r="D56" s="316"/>
      <c r="E56" s="346" t="e">
        <f t="shared" si="21"/>
        <v>#DIV/0!</v>
      </c>
      <c r="F56" s="323">
        <f t="shared" si="15"/>
        <v>0</v>
      </c>
      <c r="G56" s="324"/>
      <c r="H56" s="320" t="str">
        <f t="shared" si="16"/>
        <v>x</v>
      </c>
      <c r="I56" s="320" t="str">
        <f t="shared" si="17"/>
        <v/>
      </c>
      <c r="J56" s="320" t="str">
        <f t="shared" si="18"/>
        <v/>
      </c>
      <c r="K56" s="320" t="str">
        <f t="shared" si="19"/>
        <v/>
      </c>
      <c r="L56" s="320" t="str">
        <f t="shared" si="20"/>
        <v/>
      </c>
      <c r="M56" s="325"/>
      <c r="N56" s="127"/>
      <c r="BI56" s="42"/>
      <c r="BJ56" s="42"/>
    </row>
    <row r="57" spans="1:62" ht="24" hidden="1" customHeight="1" x14ac:dyDescent="0.25">
      <c r="A57" s="126"/>
      <c r="B57" s="321" t="s">
        <v>570</v>
      </c>
      <c r="C57" s="326"/>
      <c r="D57" s="316"/>
      <c r="E57" s="322" t="e">
        <f t="shared" ref="E57:E66" si="22">(D57/D$68)*100</f>
        <v>#DIV/0!</v>
      </c>
      <c r="F57" s="323">
        <f t="shared" si="15"/>
        <v>0</v>
      </c>
      <c r="G57" s="324"/>
      <c r="H57" s="320" t="str">
        <f t="shared" si="16"/>
        <v>x</v>
      </c>
      <c r="I57" s="320" t="str">
        <f t="shared" si="17"/>
        <v/>
      </c>
      <c r="J57" s="320" t="str">
        <f t="shared" si="18"/>
        <v/>
      </c>
      <c r="K57" s="320" t="str">
        <f t="shared" si="19"/>
        <v/>
      </c>
      <c r="L57" s="320" t="str">
        <f t="shared" si="20"/>
        <v/>
      </c>
      <c r="M57" s="325"/>
      <c r="N57" s="127"/>
      <c r="BI57" s="42"/>
      <c r="BJ57" s="42"/>
    </row>
    <row r="58" spans="1:62" ht="24" hidden="1" customHeight="1" x14ac:dyDescent="0.25">
      <c r="A58" s="126"/>
      <c r="B58" s="321" t="s">
        <v>570</v>
      </c>
      <c r="C58" s="326"/>
      <c r="D58" s="316"/>
      <c r="E58" s="322" t="e">
        <f t="shared" si="22"/>
        <v>#DIV/0!</v>
      </c>
      <c r="F58" s="323">
        <f t="shared" si="15"/>
        <v>0</v>
      </c>
      <c r="G58" s="324"/>
      <c r="H58" s="320" t="str">
        <f t="shared" si="16"/>
        <v>x</v>
      </c>
      <c r="I58" s="320" t="str">
        <f t="shared" si="17"/>
        <v/>
      </c>
      <c r="J58" s="320" t="str">
        <f t="shared" si="18"/>
        <v/>
      </c>
      <c r="K58" s="320" t="str">
        <f t="shared" si="19"/>
        <v/>
      </c>
      <c r="L58" s="320" t="str">
        <f t="shared" si="20"/>
        <v/>
      </c>
      <c r="M58" s="325"/>
      <c r="N58" s="127"/>
      <c r="BI58" s="42"/>
      <c r="BJ58" s="42"/>
    </row>
    <row r="59" spans="1:62" ht="24" hidden="1" customHeight="1" x14ac:dyDescent="0.25">
      <c r="A59" s="126"/>
      <c r="B59" s="321" t="s">
        <v>570</v>
      </c>
      <c r="C59" s="326"/>
      <c r="D59" s="316"/>
      <c r="E59" s="322" t="e">
        <f t="shared" si="22"/>
        <v>#DIV/0!</v>
      </c>
      <c r="F59" s="323">
        <f t="shared" si="15"/>
        <v>0</v>
      </c>
      <c r="G59" s="324"/>
      <c r="H59" s="320" t="str">
        <f t="shared" si="16"/>
        <v>x</v>
      </c>
      <c r="I59" s="320" t="str">
        <f t="shared" si="17"/>
        <v/>
      </c>
      <c r="J59" s="320" t="str">
        <f t="shared" si="18"/>
        <v/>
      </c>
      <c r="K59" s="320" t="str">
        <f t="shared" si="19"/>
        <v/>
      </c>
      <c r="L59" s="320" t="str">
        <f t="shared" si="20"/>
        <v/>
      </c>
      <c r="M59" s="325"/>
      <c r="N59" s="127"/>
      <c r="BI59" s="42"/>
      <c r="BJ59" s="42"/>
    </row>
    <row r="60" spans="1:62" ht="24" hidden="1" customHeight="1" x14ac:dyDescent="0.25">
      <c r="A60" s="126"/>
      <c r="B60" s="321" t="s">
        <v>570</v>
      </c>
      <c r="C60" s="326"/>
      <c r="D60" s="316"/>
      <c r="E60" s="322" t="e">
        <f t="shared" si="22"/>
        <v>#DIV/0!</v>
      </c>
      <c r="F60" s="323">
        <f t="shared" si="15"/>
        <v>0</v>
      </c>
      <c r="G60" s="324"/>
      <c r="H60" s="320" t="str">
        <f t="shared" si="16"/>
        <v>x</v>
      </c>
      <c r="I60" s="320" t="str">
        <f t="shared" si="17"/>
        <v/>
      </c>
      <c r="J60" s="320" t="str">
        <f t="shared" si="18"/>
        <v/>
      </c>
      <c r="K60" s="320" t="str">
        <f t="shared" si="19"/>
        <v/>
      </c>
      <c r="L60" s="320" t="str">
        <f t="shared" si="20"/>
        <v/>
      </c>
      <c r="M60" s="325"/>
      <c r="N60" s="127"/>
      <c r="BI60" s="42"/>
      <c r="BJ60" s="42"/>
    </row>
    <row r="61" spans="1:62" ht="24" hidden="1" customHeight="1" x14ac:dyDescent="0.25">
      <c r="A61" s="126"/>
      <c r="B61" s="321" t="s">
        <v>570</v>
      </c>
      <c r="C61" s="326"/>
      <c r="D61" s="316"/>
      <c r="E61" s="322" t="e">
        <f t="shared" si="22"/>
        <v>#DIV/0!</v>
      </c>
      <c r="F61" s="323">
        <f t="shared" si="15"/>
        <v>0</v>
      </c>
      <c r="G61" s="324"/>
      <c r="H61" s="320" t="str">
        <f t="shared" si="16"/>
        <v>x</v>
      </c>
      <c r="I61" s="320" t="str">
        <f t="shared" si="17"/>
        <v/>
      </c>
      <c r="J61" s="320" t="str">
        <f t="shared" si="18"/>
        <v/>
      </c>
      <c r="K61" s="320" t="str">
        <f t="shared" si="19"/>
        <v/>
      </c>
      <c r="L61" s="320" t="str">
        <f t="shared" si="20"/>
        <v/>
      </c>
      <c r="M61" s="325"/>
      <c r="N61" s="127"/>
      <c r="BI61" s="42"/>
      <c r="BJ61" s="42"/>
    </row>
    <row r="62" spans="1:62" ht="24" hidden="1" customHeight="1" x14ac:dyDescent="0.25">
      <c r="A62" s="126"/>
      <c r="B62" s="321" t="s">
        <v>570</v>
      </c>
      <c r="C62" s="326"/>
      <c r="D62" s="316"/>
      <c r="E62" s="322" t="e">
        <f t="shared" si="22"/>
        <v>#DIV/0!</v>
      </c>
      <c r="F62" s="323">
        <f t="shared" si="15"/>
        <v>0</v>
      </c>
      <c r="G62" s="324"/>
      <c r="H62" s="320" t="str">
        <f t="shared" si="16"/>
        <v>x</v>
      </c>
      <c r="I62" s="320" t="str">
        <f t="shared" si="17"/>
        <v/>
      </c>
      <c r="J62" s="320" t="str">
        <f t="shared" si="18"/>
        <v/>
      </c>
      <c r="K62" s="320" t="str">
        <f t="shared" si="19"/>
        <v/>
      </c>
      <c r="L62" s="320" t="str">
        <f t="shared" si="20"/>
        <v/>
      </c>
      <c r="M62" s="325"/>
      <c r="N62" s="127"/>
      <c r="BI62" s="42"/>
      <c r="BJ62" s="42"/>
    </row>
    <row r="63" spans="1:62" ht="24" hidden="1" customHeight="1" x14ac:dyDescent="0.25">
      <c r="A63" s="126"/>
      <c r="B63" s="321" t="s">
        <v>570</v>
      </c>
      <c r="C63" s="326"/>
      <c r="D63" s="316"/>
      <c r="E63" s="322" t="e">
        <f t="shared" si="22"/>
        <v>#DIV/0!</v>
      </c>
      <c r="F63" s="323">
        <f t="shared" si="15"/>
        <v>0</v>
      </c>
      <c r="G63" s="324"/>
      <c r="H63" s="320" t="str">
        <f t="shared" si="16"/>
        <v>x</v>
      </c>
      <c r="I63" s="320" t="str">
        <f t="shared" si="17"/>
        <v/>
      </c>
      <c r="J63" s="320" t="str">
        <f t="shared" si="18"/>
        <v/>
      </c>
      <c r="K63" s="320" t="str">
        <f t="shared" si="19"/>
        <v/>
      </c>
      <c r="L63" s="320" t="str">
        <f t="shared" si="20"/>
        <v/>
      </c>
      <c r="M63" s="325"/>
      <c r="N63" s="127"/>
      <c r="BI63" s="42"/>
      <c r="BJ63" s="42"/>
    </row>
    <row r="64" spans="1:62" ht="24" hidden="1" customHeight="1" x14ac:dyDescent="0.25">
      <c r="A64" s="126"/>
      <c r="B64" s="321" t="s">
        <v>570</v>
      </c>
      <c r="C64" s="326"/>
      <c r="D64" s="316"/>
      <c r="E64" s="322" t="e">
        <f t="shared" si="22"/>
        <v>#DIV/0!</v>
      </c>
      <c r="F64" s="323">
        <f>G64/100</f>
        <v>0</v>
      </c>
      <c r="G64" s="324"/>
      <c r="H64" s="320" t="str">
        <f t="shared" si="16"/>
        <v>x</v>
      </c>
      <c r="I64" s="320" t="str">
        <f t="shared" si="17"/>
        <v/>
      </c>
      <c r="J64" s="320" t="str">
        <f t="shared" si="18"/>
        <v/>
      </c>
      <c r="K64" s="320" t="str">
        <f t="shared" si="19"/>
        <v/>
      </c>
      <c r="L64" s="320" t="str">
        <f t="shared" si="20"/>
        <v/>
      </c>
      <c r="M64" s="325"/>
      <c r="N64" s="127"/>
    </row>
    <row r="65" spans="1:62" ht="19.899999999999999" hidden="1" customHeight="1" x14ac:dyDescent="0.25">
      <c r="A65" s="126"/>
      <c r="B65" s="321"/>
      <c r="C65" s="326"/>
      <c r="D65" s="316"/>
      <c r="E65" s="322" t="e">
        <f t="shared" si="22"/>
        <v>#DIV/0!</v>
      </c>
      <c r="F65" s="323">
        <f>G65/100</f>
        <v>0</v>
      </c>
      <c r="G65" s="324"/>
      <c r="H65" s="320" t="str">
        <f t="shared" si="16"/>
        <v>x</v>
      </c>
      <c r="I65" s="320" t="str">
        <f t="shared" si="17"/>
        <v/>
      </c>
      <c r="J65" s="320" t="str">
        <f t="shared" si="18"/>
        <v/>
      </c>
      <c r="K65" s="320" t="str">
        <f t="shared" si="19"/>
        <v/>
      </c>
      <c r="L65" s="320" t="str">
        <f t="shared" si="20"/>
        <v/>
      </c>
      <c r="M65" s="325"/>
      <c r="N65" s="127"/>
    </row>
    <row r="66" spans="1:62" ht="48.6" hidden="1" customHeight="1" x14ac:dyDescent="0.25">
      <c r="A66" s="126"/>
      <c r="D66" s="316"/>
      <c r="E66" s="322" t="e">
        <f t="shared" si="22"/>
        <v>#DIV/0!</v>
      </c>
      <c r="F66" s="323">
        <f t="shared" si="15"/>
        <v>0</v>
      </c>
      <c r="G66" s="324"/>
      <c r="H66" s="320" t="str">
        <f t="shared" si="16"/>
        <v>x</v>
      </c>
      <c r="I66" s="320" t="str">
        <f t="shared" si="17"/>
        <v/>
      </c>
      <c r="J66" s="320" t="str">
        <f t="shared" si="18"/>
        <v/>
      </c>
      <c r="K66" s="320" t="str">
        <f t="shared" si="19"/>
        <v/>
      </c>
      <c r="L66" s="320" t="str">
        <f t="shared" si="20"/>
        <v/>
      </c>
      <c r="M66" s="325"/>
      <c r="N66" s="127"/>
      <c r="O66" s="145">
        <f>SUM(E29:E40)</f>
        <v>20</v>
      </c>
      <c r="P66" s="313" t="e">
        <f>SUM(E48:E66)</f>
        <v>#DIV/0!</v>
      </c>
    </row>
    <row r="67" spans="1:62" s="60" customFormat="1" ht="24" customHeight="1" x14ac:dyDescent="0.25">
      <c r="A67" s="126"/>
      <c r="B67" s="490" t="s">
        <v>305</v>
      </c>
      <c r="C67" s="490"/>
      <c r="D67" s="354">
        <f>SUM(D48:D66)</f>
        <v>0</v>
      </c>
      <c r="E67" s="491" t="s">
        <v>306</v>
      </c>
      <c r="F67" s="491"/>
      <c r="G67" s="491"/>
      <c r="H67" s="490" t="s">
        <v>287</v>
      </c>
      <c r="I67" s="490"/>
      <c r="J67" s="490"/>
      <c r="K67" s="490"/>
      <c r="L67" s="490"/>
      <c r="M67" s="328" t="s">
        <v>288</v>
      </c>
      <c r="N67" s="127"/>
      <c r="O67" s="311" t="e">
        <f>SUM(E48:E66)</f>
        <v>#DIV/0!</v>
      </c>
      <c r="P67" s="60" t="e">
        <f>SUM(P3:P66)</f>
        <v>#DIV/0!</v>
      </c>
      <c r="BI67" s="135"/>
      <c r="BJ67" s="136"/>
    </row>
    <row r="68" spans="1:62" s="60" customFormat="1" ht="24" customHeight="1" x14ac:dyDescent="0.25">
      <c r="A68" s="126"/>
      <c r="B68" s="490" t="s">
        <v>535</v>
      </c>
      <c r="C68" s="490"/>
      <c r="D68" s="354">
        <f>SUM(D48:D56)</f>
        <v>0</v>
      </c>
      <c r="E68" s="491" t="e">
        <f>SUM(E48:E56)</f>
        <v>#DIV/0!</v>
      </c>
      <c r="F68" s="491"/>
      <c r="G68" s="491"/>
      <c r="H68" s="335"/>
      <c r="I68" s="336">
        <f>IF(I48="x",F48*E48)+IF(I49="x",F49*E49)+IF(I50="x",F50*E50)+IF(I51="x",F51*E51)+IF(I52="x",F52*E52)+IF(I53="x",F53*E53)+IF(I54="x",F54*E54)+IF(I55="x",F55*E55)+IF(I56="x",F56*E56)+IF(I57="x",F57*E57)+IF(I58="x",F58*E58)+IF(I59="x",F59*E59)+IF(I60="x",F60*E60)+IF(I61="x",F61*E61)+IF(I62="x",F62*E62)+IF(I63="x",F63*E63)+IF(I64="x",F64*E64)+IF(I65="x",F65*E65)+IF(I66="x",F66*E66)</f>
        <v>0</v>
      </c>
      <c r="J68" s="336">
        <f>IF(J48="x",F48*E48)+IF(J49="x",F49*E49)+IF(J50="x",F50*E50)+IF(J51="x",F51*E51)+IF(J52="x",F52*E52)+IF(J53="x",F53*E53)+IF(J54="x",F54*E54)+IF(J55="x",F55*E55)+IF(J56="x",F56*E56)+IF(J57="x",F57*E57)+IF(J58="x",F58*E58)+IF(J59="x",F59*E59)+IF(J60="x",F60*E60)+IF(J61="x",F61*E61)+IF(J62="x",F62*E62)+IF(J63="x",F63*E63)+IF(J64="x",F64*E64)+IF(J65="x",F65*E65)+IF(J66="x",F66*E66)</f>
        <v>0</v>
      </c>
      <c r="K68" s="336">
        <f>IF(K48="x",F48*E48)+IF(K49="x",F49*E49)+IF(K50="x",F50*E50)+IF(K51="x",F51*E51)+IF(K52="x",F52*E52)+IF(K53="x",F53*E53)+IF(K54="x",F54*E54)+IF(K55="x",F55*E55)+IF(K56="x",F56*E56)+IF(K57="x",F57*E57)+IF(K58="x",F58*E58)+IF(K59="x",F59*E59)+IF(K60="x",F60*E60)+IF(K61="x",F61*E61)+IF(K62="x",F62*E62)+IF(K63="x",F63*E63)+IF(K64="x",F64*E64)+IF(K65="x",F65*E65)+IF(K66="x",F66*E66)</f>
        <v>0</v>
      </c>
      <c r="L68" s="336">
        <f>IF(L48="x",F48*E48)+IF(L49="x",F49*E49)+IF(L50="x",F50*E50)+IF(L51="x",F51*E51)+IF(L52="x",F52*E52)+IF(L53="x",F53*E53)+IF(L54="x",F54*E54)+IF(L55="x",F55*E55)+IF(L56="x",F56*E56)+IF(L57="x",F57*E57)+IF(L58="x",F58*E58)+IF(L59="x",F59*E59)+IF(L60="x",F60*E60)+IF(L61="x",F61*E61)+IF(L62="x",F62*E62)+IF(L63="x",F63*E63)+IF(L64="x",F64*E64)+IF(L65="x",F65*E65)+IF(L66="x",F66*E66)</f>
        <v>0</v>
      </c>
      <c r="M68" s="337">
        <f>SUM(H68:L68)</f>
        <v>0</v>
      </c>
      <c r="N68" s="127"/>
      <c r="O68" s="312">
        <f>SUM(E14:E18)</f>
        <v>50</v>
      </c>
      <c r="BI68" s="136"/>
      <c r="BJ68" s="136"/>
    </row>
    <row r="69" spans="1:62" ht="15" customHeight="1" x14ac:dyDescent="0.25">
      <c r="A69" s="126"/>
      <c r="B69" s="53"/>
      <c r="C69" s="53"/>
      <c r="D69" s="53"/>
      <c r="E69" s="53"/>
      <c r="F69" s="53"/>
      <c r="G69" s="53"/>
      <c r="H69" s="53"/>
      <c r="I69" s="53"/>
      <c r="J69" s="53"/>
      <c r="K69" s="53"/>
      <c r="L69" s="53"/>
      <c r="M69" s="53"/>
      <c r="N69" s="127"/>
    </row>
    <row r="70" spans="1:62" ht="7.9" customHeight="1" x14ac:dyDescent="0.25">
      <c r="A70" s="485"/>
      <c r="B70" s="486"/>
      <c r="C70" s="486"/>
      <c r="D70" s="486"/>
      <c r="E70" s="486"/>
      <c r="F70" s="486"/>
      <c r="G70" s="486"/>
      <c r="H70" s="486"/>
      <c r="I70" s="486"/>
      <c r="J70" s="486"/>
      <c r="K70" s="486"/>
      <c r="L70" s="486"/>
      <c r="M70" s="486"/>
      <c r="N70" s="487"/>
    </row>
    <row r="71" spans="1:62" ht="17.45" customHeight="1" x14ac:dyDescent="0.25">
      <c r="A71" s="126"/>
      <c r="B71" s="53"/>
      <c r="C71" s="53"/>
      <c r="D71" s="53"/>
      <c r="E71" s="53"/>
      <c r="F71" s="45"/>
      <c r="G71" s="45"/>
      <c r="H71" s="53"/>
      <c r="I71" s="137"/>
      <c r="J71" s="137"/>
      <c r="K71" s="53"/>
      <c r="L71" s="53"/>
      <c r="M71" s="53"/>
      <c r="N71" s="127"/>
      <c r="O71" s="145" t="e">
        <f>SUM(O66:O68)</f>
        <v>#DIV/0!</v>
      </c>
    </row>
    <row r="72" spans="1:62" ht="17.45" customHeight="1" x14ac:dyDescent="0.25">
      <c r="A72" s="126"/>
      <c r="B72" s="138"/>
      <c r="C72" s="488" t="s">
        <v>537</v>
      </c>
      <c r="D72" s="488"/>
      <c r="E72" s="488"/>
      <c r="F72" s="488"/>
      <c r="G72" s="488"/>
      <c r="H72" s="306" t="e">
        <f>M24</f>
        <v>#REF!</v>
      </c>
      <c r="I72" s="40" t="e">
        <f>M24/E24</f>
        <v>#REF!</v>
      </c>
      <c r="J72" s="40"/>
      <c r="K72" s="40"/>
      <c r="L72" s="40"/>
      <c r="M72" s="53"/>
      <c r="N72" s="127"/>
    </row>
    <row r="73" spans="1:62" ht="17.45" customHeight="1" x14ac:dyDescent="0.25">
      <c r="A73" s="126"/>
      <c r="B73" s="138"/>
      <c r="C73" s="40"/>
      <c r="D73" s="40"/>
      <c r="E73" s="40"/>
      <c r="F73" s="40"/>
      <c r="G73" s="40"/>
      <c r="H73" s="40"/>
      <c r="I73" s="40"/>
      <c r="J73" s="40"/>
      <c r="K73" s="40"/>
      <c r="L73" s="40"/>
      <c r="M73" s="53"/>
      <c r="N73" s="127"/>
    </row>
    <row r="74" spans="1:62" ht="17.45" customHeight="1" x14ac:dyDescent="0.25">
      <c r="A74" s="126"/>
      <c r="B74" s="53" t="s">
        <v>536</v>
      </c>
      <c r="C74" s="488" t="s">
        <v>538</v>
      </c>
      <c r="D74" s="488"/>
      <c r="E74" s="488"/>
      <c r="F74" s="488"/>
      <c r="G74" s="488"/>
      <c r="H74" s="306">
        <f>M43</f>
        <v>0</v>
      </c>
      <c r="I74" s="40">
        <f>M43/E42</f>
        <v>0</v>
      </c>
      <c r="J74" s="304" t="e">
        <f>AVERAGE(I72:I76)</f>
        <v>#REF!</v>
      </c>
      <c r="K74" s="305" t="s">
        <v>584</v>
      </c>
      <c r="L74" s="304" t="e">
        <f>IF(J74&gt;90%,100%,J74)</f>
        <v>#REF!</v>
      </c>
      <c r="M74" s="53"/>
      <c r="N74" s="127"/>
    </row>
    <row r="75" spans="1:62" ht="17.45" customHeight="1" x14ac:dyDescent="0.25">
      <c r="A75" s="126"/>
      <c r="B75" s="138"/>
      <c r="C75" s="40"/>
      <c r="D75" s="40"/>
      <c r="E75" s="40"/>
      <c r="F75" s="40"/>
      <c r="G75" s="40"/>
      <c r="H75" s="40"/>
      <c r="I75" s="307"/>
      <c r="J75" s="307"/>
      <c r="K75" s="307"/>
      <c r="L75" s="307"/>
      <c r="M75" s="53"/>
      <c r="N75" s="127"/>
    </row>
    <row r="76" spans="1:62" ht="17.45" customHeight="1" x14ac:dyDescent="0.25">
      <c r="A76" s="126"/>
      <c r="B76" s="138"/>
      <c r="C76" s="488" t="s">
        <v>307</v>
      </c>
      <c r="D76" s="488"/>
      <c r="E76" s="488"/>
      <c r="F76" s="488"/>
      <c r="G76" s="488"/>
      <c r="H76" s="306">
        <f>M68</f>
        <v>0</v>
      </c>
      <c r="I76" s="307" t="e">
        <f>M68/E68</f>
        <v>#DIV/0!</v>
      </c>
      <c r="J76" s="307"/>
      <c r="K76" s="307"/>
      <c r="L76" s="307"/>
      <c r="M76" s="137"/>
      <c r="N76" s="127"/>
    </row>
    <row r="77" spans="1:62" ht="17.45" customHeight="1" thickBot="1" x14ac:dyDescent="0.3">
      <c r="A77" s="139"/>
      <c r="B77" s="140"/>
      <c r="C77" s="140"/>
      <c r="D77" s="141"/>
      <c r="E77" s="141"/>
      <c r="F77" s="141"/>
      <c r="G77" s="141"/>
      <c r="H77" s="141"/>
      <c r="I77" s="142"/>
      <c r="J77" s="142"/>
      <c r="K77" s="141"/>
      <c r="L77" s="141"/>
      <c r="M77" s="141"/>
      <c r="N77" s="143"/>
    </row>
    <row r="78" spans="1:62" ht="24" customHeight="1" thickTop="1" x14ac:dyDescent="0.25">
      <c r="G78" s="144"/>
      <c r="K78" s="145"/>
    </row>
  </sheetData>
  <mergeCells count="45">
    <mergeCell ref="B1:M1"/>
    <mergeCell ref="B2:M2"/>
    <mergeCell ref="B10:C12"/>
    <mergeCell ref="D10:D13"/>
    <mergeCell ref="B26:C27"/>
    <mergeCell ref="D26:D28"/>
    <mergeCell ref="E26:E28"/>
    <mergeCell ref="F26:F28"/>
    <mergeCell ref="G26:G28"/>
    <mergeCell ref="B23:C24"/>
    <mergeCell ref="E23:G23"/>
    <mergeCell ref="H23:L23"/>
    <mergeCell ref="E24:G24"/>
    <mergeCell ref="B25:M25"/>
    <mergeCell ref="H41:L42"/>
    <mergeCell ref="M41:M42"/>
    <mergeCell ref="E42:G42"/>
    <mergeCell ref="E10:E13"/>
    <mergeCell ref="F10:F13"/>
    <mergeCell ref="G10:G13"/>
    <mergeCell ref="H10:L10"/>
    <mergeCell ref="M10:M13"/>
    <mergeCell ref="M26:M28"/>
    <mergeCell ref="D44:D47"/>
    <mergeCell ref="E44:E47"/>
    <mergeCell ref="F44:F47"/>
    <mergeCell ref="G44:G47"/>
    <mergeCell ref="B41:C42"/>
    <mergeCell ref="E41:G41"/>
    <mergeCell ref="C76:G76"/>
    <mergeCell ref="E5:J5"/>
    <mergeCell ref="E6:J6"/>
    <mergeCell ref="B68:C68"/>
    <mergeCell ref="E68:G68"/>
    <mergeCell ref="A70:N70"/>
    <mergeCell ref="C72:G72"/>
    <mergeCell ref="C74:G74"/>
    <mergeCell ref="H44:L44"/>
    <mergeCell ref="M45:M47"/>
    <mergeCell ref="B67:C67"/>
    <mergeCell ref="E67:G67"/>
    <mergeCell ref="H67:L67"/>
    <mergeCell ref="B43:C43"/>
    <mergeCell ref="E43:G43"/>
    <mergeCell ref="B44:C46"/>
  </mergeCells>
  <conditionalFormatting sqref="H29:H40 H14:H22">
    <cfRule type="cellIs" dxfId="174" priority="6" stopIfTrue="1" operator="equal">
      <formula>"X"</formula>
    </cfRule>
  </conditionalFormatting>
  <conditionalFormatting sqref="H48:H66">
    <cfRule type="cellIs" dxfId="173" priority="1" stopIfTrue="1" operator="equal">
      <formula>"X"</formula>
    </cfRule>
  </conditionalFormatting>
  <conditionalFormatting sqref="I29:I40 I14:I22">
    <cfRule type="cellIs" dxfId="172" priority="8" stopIfTrue="1" operator="equal">
      <formula>"X"</formula>
    </cfRule>
  </conditionalFormatting>
  <conditionalFormatting sqref="I48:I66">
    <cfRule type="cellIs" dxfId="171" priority="3" stopIfTrue="1" operator="equal">
      <formula>"X"</formula>
    </cfRule>
  </conditionalFormatting>
  <conditionalFormatting sqref="J29:J40 J14:J22">
    <cfRule type="cellIs" dxfId="170" priority="9" stopIfTrue="1" operator="equal">
      <formula>"X"</formula>
    </cfRule>
  </conditionalFormatting>
  <conditionalFormatting sqref="J48:J66">
    <cfRule type="cellIs" dxfId="169" priority="4" stopIfTrue="1" operator="equal">
      <formula>"X"</formula>
    </cfRule>
  </conditionalFormatting>
  <conditionalFormatting sqref="K29:K40 K14:K22">
    <cfRule type="cellIs" dxfId="168" priority="7" stopIfTrue="1" operator="equal">
      <formula>"X"</formula>
    </cfRule>
  </conditionalFormatting>
  <conditionalFormatting sqref="K48:K66">
    <cfRule type="cellIs" dxfId="167" priority="2" stopIfTrue="1" operator="equal">
      <formula>"X"</formula>
    </cfRule>
  </conditionalFormatting>
  <conditionalFormatting sqref="L48:L66 L14:M22">
    <cfRule type="cellIs" dxfId="166" priority="5" stopIfTrue="1" operator="equal">
      <formula>"X"</formula>
    </cfRule>
  </conditionalFormatting>
  <conditionalFormatting sqref="L29:M40">
    <cfRule type="cellIs" dxfId="165" priority="10" stopIfTrue="1" operator="equal">
      <formula>"X"</formula>
    </cfRule>
  </conditionalFormatting>
  <dataValidations count="2">
    <dataValidation type="list" allowBlank="1" showInputMessage="1" showErrorMessage="1" sqref="WVK983081:WVK983088 IY37:IY45 SU37:SU45 ACQ37:ACQ45 AMM37:AMM45 AWI37:AWI45 BGE37:BGE45 BQA37:BQA45 BZW37:BZW45 CJS37:CJS45 CTO37:CTO45 DDK37:DDK45 DNG37:DNG45 DXC37:DXC45 EGY37:EGY45 EQU37:EQU45 FAQ37:FAQ45 FKM37:FKM45 FUI37:FUI45 GEE37:GEE45 GOA37:GOA45 GXW37:GXW45 HHS37:HHS45 HRO37:HRO45 IBK37:IBK45 ILG37:ILG45 IVC37:IVC45 JEY37:JEY45 JOU37:JOU45 JYQ37:JYQ45 KIM37:KIM45 KSI37:KSI45 LCE37:LCE45 LMA37:LMA45 LVW37:LVW45 MFS37:MFS45 MPO37:MPO45 MZK37:MZK45 NJG37:NJG45 NTC37:NTC45 OCY37:OCY45 OMU37:OMU45 OWQ37:OWQ45 PGM37:PGM45 PQI37:PQI45 QAE37:QAE45 QKA37:QKA45 QTW37:QTW45 RDS37:RDS45 RNO37:RNO45 RXK37:RXK45 SHG37:SHG45 SRC37:SRC45 TAY37:TAY45 TKU37:TKU45 TUQ37:TUQ45 UEM37:UEM45 UOI37:UOI45 UYE37:UYE45 VIA37:VIA45 VRW37:VRW45 WBS37:WBS45 WLO37:WLO45 WVK37:WVK45 B65577:B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B131113:B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B196649:B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B262185:B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B327721:B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B393257:B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B458793:B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B524329:B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B589865:B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B655401:B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B720937:B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B786473:B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B852009:B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B917545:B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B983081:B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B37" xr:uid="{D777149F-57C5-46EA-9F8B-4A7F8B22A14D}">
      <formula1>Valore</formula1>
    </dataValidation>
    <dataValidation type="list" allowBlank="1" showInputMessage="1" showErrorMessage="1" sqref="WVJ983081:WVJ983088 IX37:IX45 ST37:ST45 ACP37:ACP45 AML37:AML45 AWH37:AWH45 BGD37:BGD45 BPZ37:BPZ45 BZV37:BZV45 CJR37:CJR45 CTN37:CTN45 DDJ37:DDJ45 DNF37:DNF45 DXB37:DXB45 EGX37:EGX45 EQT37:EQT45 FAP37:FAP45 FKL37:FKL45 FUH37:FUH45 GED37:GED45 GNZ37:GNZ45 GXV37:GXV45 HHR37:HHR45 HRN37:HRN45 IBJ37:IBJ45 ILF37:ILF45 IVB37:IVB45 JEX37:JEX45 JOT37:JOT45 JYP37:JYP45 KIL37:KIL45 KSH37:KSH45 LCD37:LCD45 LLZ37:LLZ45 LVV37:LVV45 MFR37:MFR45 MPN37:MPN45 MZJ37:MZJ45 NJF37:NJF45 NTB37:NTB45 OCX37:OCX45 OMT37:OMT45 OWP37:OWP45 PGL37:PGL45 PQH37:PQH45 QAD37:QAD45 QJZ37:QJZ45 QTV37:QTV45 RDR37:RDR45 RNN37:RNN45 RXJ37:RXJ45 SHF37:SHF45 SRB37:SRB45 TAX37:TAX45 TKT37:TKT45 TUP37:TUP45 UEL37:UEL45 UOH37:UOH45 UYD37:UYD45 VHZ37:VHZ45 VRV37:VRV45 WBR37:WBR45 WLN37:WLN45 WVJ37:WVJ45 A65577:A65584 IX65577:IX65584 ST65577:ST65584 ACP65577:ACP65584 AML65577:AML65584 AWH65577:AWH65584 BGD65577:BGD65584 BPZ65577:BPZ65584 BZV65577:BZV65584 CJR65577:CJR65584 CTN65577:CTN65584 DDJ65577:DDJ65584 DNF65577:DNF65584 DXB65577:DXB65584 EGX65577:EGX65584 EQT65577:EQT65584 FAP65577:FAP65584 FKL65577:FKL65584 FUH65577:FUH65584 GED65577:GED65584 GNZ65577:GNZ65584 GXV65577:GXV65584 HHR65577:HHR65584 HRN65577:HRN65584 IBJ65577:IBJ65584 ILF65577:ILF65584 IVB65577:IVB65584 JEX65577:JEX65584 JOT65577:JOT65584 JYP65577:JYP65584 KIL65577:KIL65584 KSH65577:KSH65584 LCD65577:LCD65584 LLZ65577:LLZ65584 LVV65577:LVV65584 MFR65577:MFR65584 MPN65577:MPN65584 MZJ65577:MZJ65584 NJF65577:NJF65584 NTB65577:NTB65584 OCX65577:OCX65584 OMT65577:OMT65584 OWP65577:OWP65584 PGL65577:PGL65584 PQH65577:PQH65584 QAD65577:QAD65584 QJZ65577:QJZ65584 QTV65577:QTV65584 RDR65577:RDR65584 RNN65577:RNN65584 RXJ65577:RXJ65584 SHF65577:SHF65584 SRB65577:SRB65584 TAX65577:TAX65584 TKT65577:TKT65584 TUP65577:TUP65584 UEL65577:UEL65584 UOH65577:UOH65584 UYD65577:UYD65584 VHZ65577:VHZ65584 VRV65577:VRV65584 WBR65577:WBR65584 WLN65577:WLN65584 WVJ65577:WVJ65584 A131113:A131120 IX131113:IX131120 ST131113:ST131120 ACP131113:ACP131120 AML131113:AML131120 AWH131113:AWH131120 BGD131113:BGD131120 BPZ131113:BPZ131120 BZV131113:BZV131120 CJR131113:CJR131120 CTN131113:CTN131120 DDJ131113:DDJ131120 DNF131113:DNF131120 DXB131113:DXB131120 EGX131113:EGX131120 EQT131113:EQT131120 FAP131113:FAP131120 FKL131113:FKL131120 FUH131113:FUH131120 GED131113:GED131120 GNZ131113:GNZ131120 GXV131113:GXV131120 HHR131113:HHR131120 HRN131113:HRN131120 IBJ131113:IBJ131120 ILF131113:ILF131120 IVB131113:IVB131120 JEX131113:JEX131120 JOT131113:JOT131120 JYP131113:JYP131120 KIL131113:KIL131120 KSH131113:KSH131120 LCD131113:LCD131120 LLZ131113:LLZ131120 LVV131113:LVV131120 MFR131113:MFR131120 MPN131113:MPN131120 MZJ131113:MZJ131120 NJF131113:NJF131120 NTB131113:NTB131120 OCX131113:OCX131120 OMT131113:OMT131120 OWP131113:OWP131120 PGL131113:PGL131120 PQH131113:PQH131120 QAD131113:QAD131120 QJZ131113:QJZ131120 QTV131113:QTV131120 RDR131113:RDR131120 RNN131113:RNN131120 RXJ131113:RXJ131120 SHF131113:SHF131120 SRB131113:SRB131120 TAX131113:TAX131120 TKT131113:TKT131120 TUP131113:TUP131120 UEL131113:UEL131120 UOH131113:UOH131120 UYD131113:UYD131120 VHZ131113:VHZ131120 VRV131113:VRV131120 WBR131113:WBR131120 WLN131113:WLN131120 WVJ131113:WVJ131120 A196649:A196656 IX196649:IX196656 ST196649:ST196656 ACP196649:ACP196656 AML196649:AML196656 AWH196649:AWH196656 BGD196649:BGD196656 BPZ196649:BPZ196656 BZV196649:BZV196656 CJR196649:CJR196656 CTN196649:CTN196656 DDJ196649:DDJ196656 DNF196649:DNF196656 DXB196649:DXB196656 EGX196649:EGX196656 EQT196649:EQT196656 FAP196649:FAP196656 FKL196649:FKL196656 FUH196649:FUH196656 GED196649:GED196656 GNZ196649:GNZ196656 GXV196649:GXV196656 HHR196649:HHR196656 HRN196649:HRN196656 IBJ196649:IBJ196656 ILF196649:ILF196656 IVB196649:IVB196656 JEX196649:JEX196656 JOT196649:JOT196656 JYP196649:JYP196656 KIL196649:KIL196656 KSH196649:KSH196656 LCD196649:LCD196656 LLZ196649:LLZ196656 LVV196649:LVV196656 MFR196649:MFR196656 MPN196649:MPN196656 MZJ196649:MZJ196656 NJF196649:NJF196656 NTB196649:NTB196656 OCX196649:OCX196656 OMT196649:OMT196656 OWP196649:OWP196656 PGL196649:PGL196656 PQH196649:PQH196656 QAD196649:QAD196656 QJZ196649:QJZ196656 QTV196649:QTV196656 RDR196649:RDR196656 RNN196649:RNN196656 RXJ196649:RXJ196656 SHF196649:SHF196656 SRB196649:SRB196656 TAX196649:TAX196656 TKT196649:TKT196656 TUP196649:TUP196656 UEL196649:UEL196656 UOH196649:UOH196656 UYD196649:UYD196656 VHZ196649:VHZ196656 VRV196649:VRV196656 WBR196649:WBR196656 WLN196649:WLN196656 WVJ196649:WVJ196656 A262185:A262192 IX262185:IX262192 ST262185:ST262192 ACP262185:ACP262192 AML262185:AML262192 AWH262185:AWH262192 BGD262185:BGD262192 BPZ262185:BPZ262192 BZV262185:BZV262192 CJR262185:CJR262192 CTN262185:CTN262192 DDJ262185:DDJ262192 DNF262185:DNF262192 DXB262185:DXB262192 EGX262185:EGX262192 EQT262185:EQT262192 FAP262185:FAP262192 FKL262185:FKL262192 FUH262185:FUH262192 GED262185:GED262192 GNZ262185:GNZ262192 GXV262185:GXV262192 HHR262185:HHR262192 HRN262185:HRN262192 IBJ262185:IBJ262192 ILF262185:ILF262192 IVB262185:IVB262192 JEX262185:JEX262192 JOT262185:JOT262192 JYP262185:JYP262192 KIL262185:KIL262192 KSH262185:KSH262192 LCD262185:LCD262192 LLZ262185:LLZ262192 LVV262185:LVV262192 MFR262185:MFR262192 MPN262185:MPN262192 MZJ262185:MZJ262192 NJF262185:NJF262192 NTB262185:NTB262192 OCX262185:OCX262192 OMT262185:OMT262192 OWP262185:OWP262192 PGL262185:PGL262192 PQH262185:PQH262192 QAD262185:QAD262192 QJZ262185:QJZ262192 QTV262185:QTV262192 RDR262185:RDR262192 RNN262185:RNN262192 RXJ262185:RXJ262192 SHF262185:SHF262192 SRB262185:SRB262192 TAX262185:TAX262192 TKT262185:TKT262192 TUP262185:TUP262192 UEL262185:UEL262192 UOH262185:UOH262192 UYD262185:UYD262192 VHZ262185:VHZ262192 VRV262185:VRV262192 WBR262185:WBR262192 WLN262185:WLN262192 WVJ262185:WVJ262192 A327721:A327728 IX327721:IX327728 ST327721:ST327728 ACP327721:ACP327728 AML327721:AML327728 AWH327721:AWH327728 BGD327721:BGD327728 BPZ327721:BPZ327728 BZV327721:BZV327728 CJR327721:CJR327728 CTN327721:CTN327728 DDJ327721:DDJ327728 DNF327721:DNF327728 DXB327721:DXB327728 EGX327721:EGX327728 EQT327721:EQT327728 FAP327721:FAP327728 FKL327721:FKL327728 FUH327721:FUH327728 GED327721:GED327728 GNZ327721:GNZ327728 GXV327721:GXV327728 HHR327721:HHR327728 HRN327721:HRN327728 IBJ327721:IBJ327728 ILF327721:ILF327728 IVB327721:IVB327728 JEX327721:JEX327728 JOT327721:JOT327728 JYP327721:JYP327728 KIL327721:KIL327728 KSH327721:KSH327728 LCD327721:LCD327728 LLZ327721:LLZ327728 LVV327721:LVV327728 MFR327721:MFR327728 MPN327721:MPN327728 MZJ327721:MZJ327728 NJF327721:NJF327728 NTB327721:NTB327728 OCX327721:OCX327728 OMT327721:OMT327728 OWP327721:OWP327728 PGL327721:PGL327728 PQH327721:PQH327728 QAD327721:QAD327728 QJZ327721:QJZ327728 QTV327721:QTV327728 RDR327721:RDR327728 RNN327721:RNN327728 RXJ327721:RXJ327728 SHF327721:SHF327728 SRB327721:SRB327728 TAX327721:TAX327728 TKT327721:TKT327728 TUP327721:TUP327728 UEL327721:UEL327728 UOH327721:UOH327728 UYD327721:UYD327728 VHZ327721:VHZ327728 VRV327721:VRV327728 WBR327721:WBR327728 WLN327721:WLN327728 WVJ327721:WVJ327728 A393257:A393264 IX393257:IX393264 ST393257:ST393264 ACP393257:ACP393264 AML393257:AML393264 AWH393257:AWH393264 BGD393257:BGD393264 BPZ393257:BPZ393264 BZV393257:BZV393264 CJR393257:CJR393264 CTN393257:CTN393264 DDJ393257:DDJ393264 DNF393257:DNF393264 DXB393257:DXB393264 EGX393257:EGX393264 EQT393257:EQT393264 FAP393257:FAP393264 FKL393257:FKL393264 FUH393257:FUH393264 GED393257:GED393264 GNZ393257:GNZ393264 GXV393257:GXV393264 HHR393257:HHR393264 HRN393257:HRN393264 IBJ393257:IBJ393264 ILF393257:ILF393264 IVB393257:IVB393264 JEX393257:JEX393264 JOT393257:JOT393264 JYP393257:JYP393264 KIL393257:KIL393264 KSH393257:KSH393264 LCD393257:LCD393264 LLZ393257:LLZ393264 LVV393257:LVV393264 MFR393257:MFR393264 MPN393257:MPN393264 MZJ393257:MZJ393264 NJF393257:NJF393264 NTB393257:NTB393264 OCX393257:OCX393264 OMT393257:OMT393264 OWP393257:OWP393264 PGL393257:PGL393264 PQH393257:PQH393264 QAD393257:QAD393264 QJZ393257:QJZ393264 QTV393257:QTV393264 RDR393257:RDR393264 RNN393257:RNN393264 RXJ393257:RXJ393264 SHF393257:SHF393264 SRB393257:SRB393264 TAX393257:TAX393264 TKT393257:TKT393264 TUP393257:TUP393264 UEL393257:UEL393264 UOH393257:UOH393264 UYD393257:UYD393264 VHZ393257:VHZ393264 VRV393257:VRV393264 WBR393257:WBR393264 WLN393257:WLN393264 WVJ393257:WVJ393264 A458793:A458800 IX458793:IX458800 ST458793:ST458800 ACP458793:ACP458800 AML458793:AML458800 AWH458793:AWH458800 BGD458793:BGD458800 BPZ458793:BPZ458800 BZV458793:BZV458800 CJR458793:CJR458800 CTN458793:CTN458800 DDJ458793:DDJ458800 DNF458793:DNF458800 DXB458793:DXB458800 EGX458793:EGX458800 EQT458793:EQT458800 FAP458793:FAP458800 FKL458793:FKL458800 FUH458793:FUH458800 GED458793:GED458800 GNZ458793:GNZ458800 GXV458793:GXV458800 HHR458793:HHR458800 HRN458793:HRN458800 IBJ458793:IBJ458800 ILF458793:ILF458800 IVB458793:IVB458800 JEX458793:JEX458800 JOT458793:JOT458800 JYP458793:JYP458800 KIL458793:KIL458800 KSH458793:KSH458800 LCD458793:LCD458800 LLZ458793:LLZ458800 LVV458793:LVV458800 MFR458793:MFR458800 MPN458793:MPN458800 MZJ458793:MZJ458800 NJF458793:NJF458800 NTB458793:NTB458800 OCX458793:OCX458800 OMT458793:OMT458800 OWP458793:OWP458800 PGL458793:PGL458800 PQH458793:PQH458800 QAD458793:QAD458800 QJZ458793:QJZ458800 QTV458793:QTV458800 RDR458793:RDR458800 RNN458793:RNN458800 RXJ458793:RXJ458800 SHF458793:SHF458800 SRB458793:SRB458800 TAX458793:TAX458800 TKT458793:TKT458800 TUP458793:TUP458800 UEL458793:UEL458800 UOH458793:UOH458800 UYD458793:UYD458800 VHZ458793:VHZ458800 VRV458793:VRV458800 WBR458793:WBR458800 WLN458793:WLN458800 WVJ458793:WVJ458800 A524329:A524336 IX524329:IX524336 ST524329:ST524336 ACP524329:ACP524336 AML524329:AML524336 AWH524329:AWH524336 BGD524329:BGD524336 BPZ524329:BPZ524336 BZV524329:BZV524336 CJR524329:CJR524336 CTN524329:CTN524336 DDJ524329:DDJ524336 DNF524329:DNF524336 DXB524329:DXB524336 EGX524329:EGX524336 EQT524329:EQT524336 FAP524329:FAP524336 FKL524329:FKL524336 FUH524329:FUH524336 GED524329:GED524336 GNZ524329:GNZ524336 GXV524329:GXV524336 HHR524329:HHR524336 HRN524329:HRN524336 IBJ524329:IBJ524336 ILF524329:ILF524336 IVB524329:IVB524336 JEX524329:JEX524336 JOT524329:JOT524336 JYP524329:JYP524336 KIL524329:KIL524336 KSH524329:KSH524336 LCD524329:LCD524336 LLZ524329:LLZ524336 LVV524329:LVV524336 MFR524329:MFR524336 MPN524329:MPN524336 MZJ524329:MZJ524336 NJF524329:NJF524336 NTB524329:NTB524336 OCX524329:OCX524336 OMT524329:OMT524336 OWP524329:OWP524336 PGL524329:PGL524336 PQH524329:PQH524336 QAD524329:QAD524336 QJZ524329:QJZ524336 QTV524329:QTV524336 RDR524329:RDR524336 RNN524329:RNN524336 RXJ524329:RXJ524336 SHF524329:SHF524336 SRB524329:SRB524336 TAX524329:TAX524336 TKT524329:TKT524336 TUP524329:TUP524336 UEL524329:UEL524336 UOH524329:UOH524336 UYD524329:UYD524336 VHZ524329:VHZ524336 VRV524329:VRV524336 WBR524329:WBR524336 WLN524329:WLN524336 WVJ524329:WVJ524336 A589865:A589872 IX589865:IX589872 ST589865:ST589872 ACP589865:ACP589872 AML589865:AML589872 AWH589865:AWH589872 BGD589865:BGD589872 BPZ589865:BPZ589872 BZV589865:BZV589872 CJR589865:CJR589872 CTN589865:CTN589872 DDJ589865:DDJ589872 DNF589865:DNF589872 DXB589865:DXB589872 EGX589865:EGX589872 EQT589865:EQT589872 FAP589865:FAP589872 FKL589865:FKL589872 FUH589865:FUH589872 GED589865:GED589872 GNZ589865:GNZ589872 GXV589865:GXV589872 HHR589865:HHR589872 HRN589865:HRN589872 IBJ589865:IBJ589872 ILF589865:ILF589872 IVB589865:IVB589872 JEX589865:JEX589872 JOT589865:JOT589872 JYP589865:JYP589872 KIL589865:KIL589872 KSH589865:KSH589872 LCD589865:LCD589872 LLZ589865:LLZ589872 LVV589865:LVV589872 MFR589865:MFR589872 MPN589865:MPN589872 MZJ589865:MZJ589872 NJF589865:NJF589872 NTB589865:NTB589872 OCX589865:OCX589872 OMT589865:OMT589872 OWP589865:OWP589872 PGL589865:PGL589872 PQH589865:PQH589872 QAD589865:QAD589872 QJZ589865:QJZ589872 QTV589865:QTV589872 RDR589865:RDR589872 RNN589865:RNN589872 RXJ589865:RXJ589872 SHF589865:SHF589872 SRB589865:SRB589872 TAX589865:TAX589872 TKT589865:TKT589872 TUP589865:TUP589872 UEL589865:UEL589872 UOH589865:UOH589872 UYD589865:UYD589872 VHZ589865:VHZ589872 VRV589865:VRV589872 WBR589865:WBR589872 WLN589865:WLN589872 WVJ589865:WVJ589872 A655401:A655408 IX655401:IX655408 ST655401:ST655408 ACP655401:ACP655408 AML655401:AML655408 AWH655401:AWH655408 BGD655401:BGD655408 BPZ655401:BPZ655408 BZV655401:BZV655408 CJR655401:CJR655408 CTN655401:CTN655408 DDJ655401:DDJ655408 DNF655401:DNF655408 DXB655401:DXB655408 EGX655401:EGX655408 EQT655401:EQT655408 FAP655401:FAP655408 FKL655401:FKL655408 FUH655401:FUH655408 GED655401:GED655408 GNZ655401:GNZ655408 GXV655401:GXV655408 HHR655401:HHR655408 HRN655401:HRN655408 IBJ655401:IBJ655408 ILF655401:ILF655408 IVB655401:IVB655408 JEX655401:JEX655408 JOT655401:JOT655408 JYP655401:JYP655408 KIL655401:KIL655408 KSH655401:KSH655408 LCD655401:LCD655408 LLZ655401:LLZ655408 LVV655401:LVV655408 MFR655401:MFR655408 MPN655401:MPN655408 MZJ655401:MZJ655408 NJF655401:NJF655408 NTB655401:NTB655408 OCX655401:OCX655408 OMT655401:OMT655408 OWP655401:OWP655408 PGL655401:PGL655408 PQH655401:PQH655408 QAD655401:QAD655408 QJZ655401:QJZ655408 QTV655401:QTV655408 RDR655401:RDR655408 RNN655401:RNN655408 RXJ655401:RXJ655408 SHF655401:SHF655408 SRB655401:SRB655408 TAX655401:TAX655408 TKT655401:TKT655408 TUP655401:TUP655408 UEL655401:UEL655408 UOH655401:UOH655408 UYD655401:UYD655408 VHZ655401:VHZ655408 VRV655401:VRV655408 WBR655401:WBR655408 WLN655401:WLN655408 WVJ655401:WVJ655408 A720937:A720944 IX720937:IX720944 ST720937:ST720944 ACP720937:ACP720944 AML720937:AML720944 AWH720937:AWH720944 BGD720937:BGD720944 BPZ720937:BPZ720944 BZV720937:BZV720944 CJR720937:CJR720944 CTN720937:CTN720944 DDJ720937:DDJ720944 DNF720937:DNF720944 DXB720937:DXB720944 EGX720937:EGX720944 EQT720937:EQT720944 FAP720937:FAP720944 FKL720937:FKL720944 FUH720937:FUH720944 GED720937:GED720944 GNZ720937:GNZ720944 GXV720937:GXV720944 HHR720937:HHR720944 HRN720937:HRN720944 IBJ720937:IBJ720944 ILF720937:ILF720944 IVB720937:IVB720944 JEX720937:JEX720944 JOT720937:JOT720944 JYP720937:JYP720944 KIL720937:KIL720944 KSH720937:KSH720944 LCD720937:LCD720944 LLZ720937:LLZ720944 LVV720937:LVV720944 MFR720937:MFR720944 MPN720937:MPN720944 MZJ720937:MZJ720944 NJF720937:NJF720944 NTB720937:NTB720944 OCX720937:OCX720944 OMT720937:OMT720944 OWP720937:OWP720944 PGL720937:PGL720944 PQH720937:PQH720944 QAD720937:QAD720944 QJZ720937:QJZ720944 QTV720937:QTV720944 RDR720937:RDR720944 RNN720937:RNN720944 RXJ720937:RXJ720944 SHF720937:SHF720944 SRB720937:SRB720944 TAX720937:TAX720944 TKT720937:TKT720944 TUP720937:TUP720944 UEL720937:UEL720944 UOH720937:UOH720944 UYD720937:UYD720944 VHZ720937:VHZ720944 VRV720937:VRV720944 WBR720937:WBR720944 WLN720937:WLN720944 WVJ720937:WVJ720944 A786473:A786480 IX786473:IX786480 ST786473:ST786480 ACP786473:ACP786480 AML786473:AML786480 AWH786473:AWH786480 BGD786473:BGD786480 BPZ786473:BPZ786480 BZV786473:BZV786480 CJR786473:CJR786480 CTN786473:CTN786480 DDJ786473:DDJ786480 DNF786473:DNF786480 DXB786473:DXB786480 EGX786473:EGX786480 EQT786473:EQT786480 FAP786473:FAP786480 FKL786473:FKL786480 FUH786473:FUH786480 GED786473:GED786480 GNZ786473:GNZ786480 GXV786473:GXV786480 HHR786473:HHR786480 HRN786473:HRN786480 IBJ786473:IBJ786480 ILF786473:ILF786480 IVB786473:IVB786480 JEX786473:JEX786480 JOT786473:JOT786480 JYP786473:JYP786480 KIL786473:KIL786480 KSH786473:KSH786480 LCD786473:LCD786480 LLZ786473:LLZ786480 LVV786473:LVV786480 MFR786473:MFR786480 MPN786473:MPN786480 MZJ786473:MZJ786480 NJF786473:NJF786480 NTB786473:NTB786480 OCX786473:OCX786480 OMT786473:OMT786480 OWP786473:OWP786480 PGL786473:PGL786480 PQH786473:PQH786480 QAD786473:QAD786480 QJZ786473:QJZ786480 QTV786473:QTV786480 RDR786473:RDR786480 RNN786473:RNN786480 RXJ786473:RXJ786480 SHF786473:SHF786480 SRB786473:SRB786480 TAX786473:TAX786480 TKT786473:TKT786480 TUP786473:TUP786480 UEL786473:UEL786480 UOH786473:UOH786480 UYD786473:UYD786480 VHZ786473:VHZ786480 VRV786473:VRV786480 WBR786473:WBR786480 WLN786473:WLN786480 WVJ786473:WVJ786480 A852009:A852016 IX852009:IX852016 ST852009:ST852016 ACP852009:ACP852016 AML852009:AML852016 AWH852009:AWH852016 BGD852009:BGD852016 BPZ852009:BPZ852016 BZV852009:BZV852016 CJR852009:CJR852016 CTN852009:CTN852016 DDJ852009:DDJ852016 DNF852009:DNF852016 DXB852009:DXB852016 EGX852009:EGX852016 EQT852009:EQT852016 FAP852009:FAP852016 FKL852009:FKL852016 FUH852009:FUH852016 GED852009:GED852016 GNZ852009:GNZ852016 GXV852009:GXV852016 HHR852009:HHR852016 HRN852009:HRN852016 IBJ852009:IBJ852016 ILF852009:ILF852016 IVB852009:IVB852016 JEX852009:JEX852016 JOT852009:JOT852016 JYP852009:JYP852016 KIL852009:KIL852016 KSH852009:KSH852016 LCD852009:LCD852016 LLZ852009:LLZ852016 LVV852009:LVV852016 MFR852009:MFR852016 MPN852009:MPN852016 MZJ852009:MZJ852016 NJF852009:NJF852016 NTB852009:NTB852016 OCX852009:OCX852016 OMT852009:OMT852016 OWP852009:OWP852016 PGL852009:PGL852016 PQH852009:PQH852016 QAD852009:QAD852016 QJZ852009:QJZ852016 QTV852009:QTV852016 RDR852009:RDR852016 RNN852009:RNN852016 RXJ852009:RXJ852016 SHF852009:SHF852016 SRB852009:SRB852016 TAX852009:TAX852016 TKT852009:TKT852016 TUP852009:TUP852016 UEL852009:UEL852016 UOH852009:UOH852016 UYD852009:UYD852016 VHZ852009:VHZ852016 VRV852009:VRV852016 WBR852009:WBR852016 WLN852009:WLN852016 WVJ852009:WVJ852016 A917545:A917552 IX917545:IX917552 ST917545:ST917552 ACP917545:ACP917552 AML917545:AML917552 AWH917545:AWH917552 BGD917545:BGD917552 BPZ917545:BPZ917552 BZV917545:BZV917552 CJR917545:CJR917552 CTN917545:CTN917552 DDJ917545:DDJ917552 DNF917545:DNF917552 DXB917545:DXB917552 EGX917545:EGX917552 EQT917545:EQT917552 FAP917545:FAP917552 FKL917545:FKL917552 FUH917545:FUH917552 GED917545:GED917552 GNZ917545:GNZ917552 GXV917545:GXV917552 HHR917545:HHR917552 HRN917545:HRN917552 IBJ917545:IBJ917552 ILF917545:ILF917552 IVB917545:IVB917552 JEX917545:JEX917552 JOT917545:JOT917552 JYP917545:JYP917552 KIL917545:KIL917552 KSH917545:KSH917552 LCD917545:LCD917552 LLZ917545:LLZ917552 LVV917545:LVV917552 MFR917545:MFR917552 MPN917545:MPN917552 MZJ917545:MZJ917552 NJF917545:NJF917552 NTB917545:NTB917552 OCX917545:OCX917552 OMT917545:OMT917552 OWP917545:OWP917552 PGL917545:PGL917552 PQH917545:PQH917552 QAD917545:QAD917552 QJZ917545:QJZ917552 QTV917545:QTV917552 RDR917545:RDR917552 RNN917545:RNN917552 RXJ917545:RXJ917552 SHF917545:SHF917552 SRB917545:SRB917552 TAX917545:TAX917552 TKT917545:TKT917552 TUP917545:TUP917552 UEL917545:UEL917552 UOH917545:UOH917552 UYD917545:UYD917552 VHZ917545:VHZ917552 VRV917545:VRV917552 WBR917545:WBR917552 WLN917545:WLN917552 WVJ917545:WVJ917552 A983081:A983088 IX983081:IX983088 ST983081:ST983088 ACP983081:ACP983088 AML983081:AML983088 AWH983081:AWH983088 BGD983081:BGD983088 BPZ983081:BPZ983088 BZV983081:BZV983088 CJR983081:CJR983088 CTN983081:CTN983088 DDJ983081:DDJ983088 DNF983081:DNF983088 DXB983081:DXB983088 EGX983081:EGX983088 EQT983081:EQT983088 FAP983081:FAP983088 FKL983081:FKL983088 FUH983081:FUH983088 GED983081:GED983088 GNZ983081:GNZ983088 GXV983081:GXV983088 HHR983081:HHR983088 HRN983081:HRN983088 IBJ983081:IBJ983088 ILF983081:ILF983088 IVB983081:IVB983088 JEX983081:JEX983088 JOT983081:JOT983088 JYP983081:JYP983088 KIL983081:KIL983088 KSH983081:KSH983088 LCD983081:LCD983088 LLZ983081:LLZ983088 LVV983081:LVV983088 MFR983081:MFR983088 MPN983081:MPN983088 MZJ983081:MZJ983088 NJF983081:NJF983088 NTB983081:NTB983088 OCX983081:OCX983088 OMT983081:OMT983088 OWP983081:OWP983088 PGL983081:PGL983088 PQH983081:PQH983088 QAD983081:QAD983088 QJZ983081:QJZ983088 QTV983081:QTV983088 RDR983081:RDR983088 RNN983081:RNN983088 RXJ983081:RXJ983088 SHF983081:SHF983088 SRB983081:SRB983088 TAX983081:TAX983088 TKT983081:TKT983088 TUP983081:TUP983088 UEL983081:UEL983088 UOH983081:UOH983088 UYD983081:UYD983088 VHZ983081:VHZ983088 VRV983081:VRV983088 WBR983081:WBR983088 WLN983081:WLN983088 A37" xr:uid="{9DB2F08A-D1E3-4DDB-8283-973FCED9AC0E}">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DEE29D-474F-4237-84B7-39C66053A58A}">
          <x14:formula1>
            <xm:f>Foglio1!$A$2:$A$10</xm:f>
          </x14:formula1>
          <xm:sqref>A38:A45 B48</xm:sqref>
        </x14:dataValidation>
        <x14:dataValidation type="list" allowBlank="1" showInputMessage="1" showErrorMessage="1" xr:uid="{2180D008-5CA0-4F66-BA9C-EDA2EA2DD141}">
          <x14:formula1>
            <xm:f>Foglio1!$B$2:$B$10</xm:f>
          </x14:formula1>
          <xm:sqref>B38:B45 C48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4</vt:i4>
      </vt:variant>
    </vt:vector>
  </HeadingPairs>
  <TitlesOfParts>
    <vt:vector size="35" baseType="lpstr">
      <vt:lpstr>Elenco P.I.</vt:lpstr>
      <vt:lpstr>Elenco Obiettivi</vt:lpstr>
      <vt:lpstr>8vuota</vt:lpstr>
      <vt:lpstr>9vuota</vt:lpstr>
      <vt:lpstr>10vuota</vt:lpstr>
      <vt:lpstr>Foglio6</vt:lpstr>
      <vt:lpstr>Foglio7</vt:lpstr>
      <vt:lpstr>Dirigente</vt:lpstr>
      <vt:lpstr>Dip. </vt:lpstr>
      <vt:lpstr>Dip.  (2)</vt:lpstr>
      <vt:lpstr>Dip.  (3)</vt:lpstr>
      <vt:lpstr>Dip.  (4)</vt:lpstr>
      <vt:lpstr>Dip.  (5)</vt:lpstr>
      <vt:lpstr>Dip.  (6)</vt:lpstr>
      <vt:lpstr>Dip.  (7)</vt:lpstr>
      <vt:lpstr>Dip.  (8)</vt:lpstr>
      <vt:lpstr>Dip.  (9)</vt:lpstr>
      <vt:lpstr>Dip.  (10)</vt:lpstr>
      <vt:lpstr>Foglio5</vt:lpstr>
      <vt:lpstr>Dip. 6</vt:lpstr>
      <vt:lpstr>Dip. 7</vt:lpstr>
      <vt:lpstr>Dip. 8</vt:lpstr>
      <vt:lpstr>Dip. 9</vt:lpstr>
      <vt:lpstr>Dip.10</vt:lpstr>
      <vt:lpstr>Report</vt:lpstr>
      <vt:lpstr>Grafici</vt:lpstr>
      <vt:lpstr>Foglio1</vt:lpstr>
      <vt:lpstr>Comp.</vt:lpstr>
      <vt:lpstr>Foglio2</vt:lpstr>
      <vt:lpstr>Foglio4</vt:lpstr>
      <vt:lpstr>Foglio3</vt:lpstr>
      <vt:lpstr>'10vuota'!Area_stampa</vt:lpstr>
      <vt:lpstr>'8vuota'!Area_stampa</vt:lpstr>
      <vt:lpstr>'9vuota'!Area_stampa</vt:lpstr>
      <vt:lpstr>'Elenco Obiettivi'!Area_stampa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2024-10-10T13:55:43Z</dcterms:modified>
</cp:coreProperties>
</file>