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C:\Users\Fabio Fais\Desktop\ATTI\Pdo\2024\"/>
    </mc:Choice>
  </mc:AlternateContent>
  <xr:revisionPtr revIDLastSave="0" documentId="13_ncr:1_{1ADB7B59-60E8-41BD-A6E2-870B932BA6B7}" xr6:coauthVersionLast="45" xr6:coauthVersionMax="47" xr10:uidLastSave="{00000000-0000-0000-0000-000000000000}"/>
  <bookViews>
    <workbookView xWindow="-120" yWindow="-120" windowWidth="29040" windowHeight="15720" tabRatio="795" firstSheet="6" activeTab="10" xr2:uid="{00000000-000D-0000-FFFF-FFFF00000000}"/>
  </bookViews>
  <sheets>
    <sheet name="Elenco P.I." sheetId="39" state="hidden" r:id="rId1"/>
    <sheet name="Elenco Obiettivi" sheetId="1" state="hidden" r:id="rId2"/>
    <sheet name="8vuota" sheetId="19" state="hidden" r:id="rId3"/>
    <sheet name="9vuota" sheetId="20" state="hidden" r:id="rId4"/>
    <sheet name="10vuota" sheetId="21" state="hidden" r:id="rId5"/>
    <sheet name="Foglio6" sheetId="57" state="hidden" r:id="rId6"/>
    <sheet name="Foglio7" sheetId="58" r:id="rId7"/>
    <sheet name="Dirigente" sheetId="28" r:id="rId8"/>
    <sheet name="Dip. " sheetId="22" r:id="rId9"/>
    <sheet name="Dip.  (2)" sheetId="47" r:id="rId10"/>
    <sheet name="Dip.  (3)" sheetId="48" r:id="rId11"/>
    <sheet name="Dip.  (4)" sheetId="49" r:id="rId12"/>
    <sheet name="Dip.  (5)" sheetId="50" r:id="rId13"/>
    <sheet name="Dip.  (6)" sheetId="51" r:id="rId14"/>
    <sheet name="Dip.  (7)" sheetId="52" r:id="rId15"/>
    <sheet name="Dip.  (8)" sheetId="53" r:id="rId16"/>
    <sheet name="Dip.  (9)" sheetId="54" r:id="rId17"/>
    <sheet name="Dip.  (10)" sheetId="55" r:id="rId18"/>
    <sheet name="Foglio5" sheetId="56" state="hidden" r:id="rId19"/>
    <sheet name="Dip. 6" sheetId="34" state="hidden" r:id="rId20"/>
    <sheet name="Dip. 7" sheetId="35" state="hidden" r:id="rId21"/>
    <sheet name="Dip. 8" sheetId="36" state="hidden" r:id="rId22"/>
    <sheet name="Dip. 9" sheetId="37" state="hidden" r:id="rId23"/>
    <sheet name="Dip.10" sheetId="38" state="hidden" r:id="rId24"/>
    <sheet name="Report" sheetId="12" state="hidden" r:id="rId25"/>
    <sheet name="Grafici" sheetId="30" state="hidden" r:id="rId26"/>
    <sheet name="Foglio1" sheetId="40" state="hidden" r:id="rId27"/>
    <sheet name="Comp." sheetId="42" state="hidden" r:id="rId28"/>
    <sheet name="Foglio2" sheetId="41" state="hidden" r:id="rId29"/>
    <sheet name="Foglio4" sheetId="44" state="hidden" r:id="rId30"/>
    <sheet name="Foglio3" sheetId="46" state="hidden" r:id="rId31"/>
  </sheets>
  <externalReferences>
    <externalReference r:id="rId32"/>
  </externalReferences>
  <definedNames>
    <definedName name="_xlnm._FilterDatabase" localSheetId="1" hidden="1">'Elenco Obiettivi'!$M$1:$S$268</definedName>
    <definedName name="_xlnm._FilterDatabase" localSheetId="0" hidden="1">'Elenco P.I.'!$A$10:$WXB$36</definedName>
    <definedName name="_xlnm._FilterDatabase" localSheetId="30"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Obiettivi'!$A$1:$M$9</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D26" i="28" l="1"/>
  <c r="E13" i="1" l="1"/>
  <c r="D69" i="55"/>
  <c r="E57" i="55" s="1"/>
  <c r="D68" i="55"/>
  <c r="L67" i="55"/>
  <c r="F67" i="55"/>
  <c r="H67" i="55" s="1"/>
  <c r="E67" i="55"/>
  <c r="F66" i="55"/>
  <c r="J66" i="55" s="1"/>
  <c r="E66" i="55"/>
  <c r="L65" i="55"/>
  <c r="K65" i="55"/>
  <c r="F65" i="55"/>
  <c r="J65" i="55" s="1"/>
  <c r="E65" i="55"/>
  <c r="F64" i="55"/>
  <c r="L64" i="55" s="1"/>
  <c r="F63" i="55"/>
  <c r="E63" i="55"/>
  <c r="F62" i="55"/>
  <c r="K62" i="55" s="1"/>
  <c r="E62" i="55"/>
  <c r="F61" i="55"/>
  <c r="E61" i="55"/>
  <c r="F60" i="55"/>
  <c r="I60" i="55" s="1"/>
  <c r="E60" i="55"/>
  <c r="F59" i="55"/>
  <c r="L59" i="55" s="1"/>
  <c r="E59" i="55"/>
  <c r="L58" i="55"/>
  <c r="F58" i="55"/>
  <c r="K58" i="55" s="1"/>
  <c r="E58" i="55"/>
  <c r="F57" i="55"/>
  <c r="L57" i="55" s="1"/>
  <c r="F56" i="55"/>
  <c r="E56" i="55"/>
  <c r="F55" i="55"/>
  <c r="H55" i="55" s="1"/>
  <c r="E55" i="55"/>
  <c r="F54" i="55"/>
  <c r="E54" i="55"/>
  <c r="L53" i="55"/>
  <c r="F53" i="55"/>
  <c r="J53" i="55" s="1"/>
  <c r="E53" i="55"/>
  <c r="F52" i="55"/>
  <c r="L52" i="55" s="1"/>
  <c r="E52" i="55"/>
  <c r="F51" i="55"/>
  <c r="E51" i="55"/>
  <c r="L50" i="55"/>
  <c r="K50" i="55"/>
  <c r="J50" i="55"/>
  <c r="I50" i="55"/>
  <c r="H50" i="55"/>
  <c r="F50" i="55"/>
  <c r="E50" i="55"/>
  <c r="F49" i="55"/>
  <c r="E49" i="55"/>
  <c r="D43" i="55"/>
  <c r="L41" i="55"/>
  <c r="K41" i="55"/>
  <c r="J41" i="55"/>
  <c r="I41" i="55"/>
  <c r="F41" i="55"/>
  <c r="H41" i="55" s="1"/>
  <c r="F40" i="55"/>
  <c r="J40" i="55" s="1"/>
  <c r="F39" i="55"/>
  <c r="J39" i="55" s="1"/>
  <c r="F38" i="55"/>
  <c r="J38" i="55" s="1"/>
  <c r="F37" i="55"/>
  <c r="K36" i="55"/>
  <c r="F36" i="55"/>
  <c r="L36" i="55" s="1"/>
  <c r="F35" i="55"/>
  <c r="H35" i="55" s="1"/>
  <c r="L34" i="55"/>
  <c r="K34" i="55"/>
  <c r="F34" i="55"/>
  <c r="I34" i="55" s="1"/>
  <c r="F33" i="55"/>
  <c r="L33" i="55" s="1"/>
  <c r="F32" i="55"/>
  <c r="K32" i="55" s="1"/>
  <c r="F31" i="55"/>
  <c r="L31" i="55" s="1"/>
  <c r="F30" i="55"/>
  <c r="M27" i="55"/>
  <c r="M46" i="55" s="1"/>
  <c r="G27" i="55"/>
  <c r="F27" i="55"/>
  <c r="E27" i="55"/>
  <c r="D27" i="55"/>
  <c r="D25" i="55"/>
  <c r="F23" i="55"/>
  <c r="H23" i="55" s="1"/>
  <c r="E23" i="55"/>
  <c r="C23" i="55"/>
  <c r="B23" i="55"/>
  <c r="F22" i="55"/>
  <c r="L22" i="55" s="1"/>
  <c r="E22" i="55"/>
  <c r="C22" i="55"/>
  <c r="B22" i="55"/>
  <c r="I21" i="55"/>
  <c r="F21" i="55"/>
  <c r="E21" i="55"/>
  <c r="F20" i="55"/>
  <c r="I20" i="55" s="1"/>
  <c r="O19" i="55"/>
  <c r="K19" i="55"/>
  <c r="F19" i="55"/>
  <c r="L19" i="55" s="1"/>
  <c r="F18" i="55"/>
  <c r="F17" i="55"/>
  <c r="I17" i="55" s="1"/>
  <c r="B17" i="55"/>
  <c r="F16" i="55"/>
  <c r="L16" i="55" s="1"/>
  <c r="B16" i="55"/>
  <c r="O15" i="55"/>
  <c r="I15" i="55"/>
  <c r="H15" i="55"/>
  <c r="F15" i="55"/>
  <c r="B15" i="55"/>
  <c r="F14" i="55"/>
  <c r="J14" i="55" s="1"/>
  <c r="B14" i="55"/>
  <c r="C7" i="55"/>
  <c r="C6" i="55"/>
  <c r="C5" i="55"/>
  <c r="D69" i="54"/>
  <c r="D68" i="54"/>
  <c r="L67" i="54"/>
  <c r="K67" i="54"/>
  <c r="J67" i="54"/>
  <c r="I67" i="54"/>
  <c r="H67" i="54"/>
  <c r="F67" i="54"/>
  <c r="E67" i="54"/>
  <c r="F66" i="54"/>
  <c r="L66" i="54" s="1"/>
  <c r="E66" i="54"/>
  <c r="K65" i="54"/>
  <c r="J65" i="54"/>
  <c r="F65" i="54"/>
  <c r="L65" i="54" s="1"/>
  <c r="E65" i="54"/>
  <c r="L64" i="54"/>
  <c r="K64" i="54"/>
  <c r="J64" i="54"/>
  <c r="I64" i="54"/>
  <c r="H64" i="54"/>
  <c r="F64" i="54"/>
  <c r="E64" i="54"/>
  <c r="L63" i="54"/>
  <c r="F63" i="54"/>
  <c r="K63" i="54" s="1"/>
  <c r="E63" i="54"/>
  <c r="L62" i="54"/>
  <c r="K62" i="54"/>
  <c r="J62" i="54"/>
  <c r="F62" i="54"/>
  <c r="I62" i="54" s="1"/>
  <c r="E62" i="54"/>
  <c r="F61" i="54"/>
  <c r="H61" i="54" s="1"/>
  <c r="E61" i="54"/>
  <c r="L60" i="54"/>
  <c r="K60" i="54"/>
  <c r="J60" i="54"/>
  <c r="I60" i="54"/>
  <c r="F60" i="54"/>
  <c r="H60" i="54" s="1"/>
  <c r="E60" i="54"/>
  <c r="F59" i="54"/>
  <c r="H59" i="54" s="1"/>
  <c r="E59" i="54"/>
  <c r="L58" i="54"/>
  <c r="K58" i="54"/>
  <c r="I58" i="54"/>
  <c r="H58" i="54"/>
  <c r="F58" i="54"/>
  <c r="J58" i="54" s="1"/>
  <c r="E58" i="54"/>
  <c r="L57" i="54"/>
  <c r="K57" i="54"/>
  <c r="J57" i="54"/>
  <c r="I57" i="54"/>
  <c r="F57" i="54"/>
  <c r="H57" i="54" s="1"/>
  <c r="E57" i="54"/>
  <c r="F56" i="54"/>
  <c r="L56" i="54" s="1"/>
  <c r="E56" i="54"/>
  <c r="L55" i="54"/>
  <c r="K55" i="54"/>
  <c r="J55" i="54"/>
  <c r="I55" i="54"/>
  <c r="H55" i="54"/>
  <c r="F55" i="54"/>
  <c r="E55" i="54"/>
  <c r="F54" i="54"/>
  <c r="L54" i="54" s="1"/>
  <c r="E54" i="54"/>
  <c r="K53" i="54"/>
  <c r="J53" i="54"/>
  <c r="F53" i="54"/>
  <c r="L53" i="54" s="1"/>
  <c r="E53" i="54"/>
  <c r="L52" i="54"/>
  <c r="K52" i="54"/>
  <c r="J52" i="54"/>
  <c r="I52" i="54"/>
  <c r="H52" i="54"/>
  <c r="F52" i="54"/>
  <c r="E52" i="54"/>
  <c r="L51" i="54"/>
  <c r="F51" i="54"/>
  <c r="K51" i="54" s="1"/>
  <c r="E51" i="54"/>
  <c r="K50" i="54"/>
  <c r="J50" i="54"/>
  <c r="F50" i="54"/>
  <c r="I50" i="54" s="1"/>
  <c r="E50" i="54"/>
  <c r="F49" i="54"/>
  <c r="L49" i="54" s="1"/>
  <c r="E49" i="54"/>
  <c r="E69" i="54" s="1"/>
  <c r="M46" i="54"/>
  <c r="D43" i="54"/>
  <c r="D44" i="54" s="1"/>
  <c r="L41" i="54"/>
  <c r="K41" i="54"/>
  <c r="J41" i="54"/>
  <c r="I41" i="54"/>
  <c r="H41" i="54"/>
  <c r="F41" i="54"/>
  <c r="F40" i="54"/>
  <c r="H40" i="54" s="1"/>
  <c r="K39" i="54"/>
  <c r="J39" i="54"/>
  <c r="F39" i="54"/>
  <c r="L39" i="54" s="1"/>
  <c r="L38" i="54"/>
  <c r="K38" i="54"/>
  <c r="J38" i="54"/>
  <c r="I38" i="54"/>
  <c r="H38" i="54"/>
  <c r="F38" i="54"/>
  <c r="L37" i="54"/>
  <c r="F37" i="54"/>
  <c r="K37" i="54" s="1"/>
  <c r="K36" i="54"/>
  <c r="J36" i="54"/>
  <c r="F36" i="54"/>
  <c r="I36" i="54" s="1"/>
  <c r="F35" i="54"/>
  <c r="I35" i="54" s="1"/>
  <c r="L34" i="54"/>
  <c r="K34" i="54"/>
  <c r="J34" i="54"/>
  <c r="I34" i="54"/>
  <c r="F34" i="54"/>
  <c r="H34" i="54" s="1"/>
  <c r="F33" i="54"/>
  <c r="J33" i="54" s="1"/>
  <c r="L32" i="54"/>
  <c r="K32" i="54"/>
  <c r="I32" i="54"/>
  <c r="H32" i="54"/>
  <c r="F32" i="54"/>
  <c r="J32" i="54" s="1"/>
  <c r="L31" i="54"/>
  <c r="K31" i="54"/>
  <c r="J31" i="54"/>
  <c r="I31" i="54"/>
  <c r="F31" i="54"/>
  <c r="H31" i="54" s="1"/>
  <c r="F30" i="54"/>
  <c r="L30" i="54" s="1"/>
  <c r="M27" i="54"/>
  <c r="G27" i="54"/>
  <c r="F27" i="54"/>
  <c r="E27" i="54"/>
  <c r="D27" i="54"/>
  <c r="D25" i="54"/>
  <c r="L23" i="54"/>
  <c r="K23" i="54"/>
  <c r="J23" i="54"/>
  <c r="I23" i="54"/>
  <c r="H23" i="54"/>
  <c r="F23" i="54"/>
  <c r="E23" i="54"/>
  <c r="C23" i="54"/>
  <c r="B23" i="54"/>
  <c r="L22" i="54"/>
  <c r="K22" i="54"/>
  <c r="J22" i="54"/>
  <c r="I22" i="54"/>
  <c r="H22" i="54"/>
  <c r="F22" i="54"/>
  <c r="E22" i="54"/>
  <c r="C22" i="54"/>
  <c r="B22" i="54"/>
  <c r="F21" i="54"/>
  <c r="I21" i="54" s="1"/>
  <c r="E21" i="54"/>
  <c r="L20" i="54"/>
  <c r="K20" i="54"/>
  <c r="J20" i="54"/>
  <c r="I20" i="54"/>
  <c r="F20" i="54"/>
  <c r="H20" i="54" s="1"/>
  <c r="O19" i="54"/>
  <c r="L19" i="54"/>
  <c r="K19" i="54"/>
  <c r="J19" i="54"/>
  <c r="I19" i="54"/>
  <c r="F19" i="54"/>
  <c r="H19" i="54" s="1"/>
  <c r="F18" i="54"/>
  <c r="L18" i="54" s="1"/>
  <c r="L17" i="54"/>
  <c r="K17" i="54"/>
  <c r="J17" i="54"/>
  <c r="I17" i="54"/>
  <c r="F17" i="54"/>
  <c r="H17" i="54" s="1"/>
  <c r="B17" i="54"/>
  <c r="L16" i="54"/>
  <c r="K16" i="54"/>
  <c r="J16" i="54"/>
  <c r="I16" i="54"/>
  <c r="H16" i="54"/>
  <c r="F16" i="54"/>
  <c r="B16" i="54"/>
  <c r="O15" i="54"/>
  <c r="F15" i="54"/>
  <c r="L15" i="54" s="1"/>
  <c r="B15" i="54"/>
  <c r="K14" i="54"/>
  <c r="J14" i="54"/>
  <c r="F14" i="54"/>
  <c r="L14" i="54" s="1"/>
  <c r="B14" i="54"/>
  <c r="C7" i="54"/>
  <c r="C6" i="54"/>
  <c r="C5" i="54"/>
  <c r="D69" i="53"/>
  <c r="E64" i="53" s="1"/>
  <c r="O68" i="53"/>
  <c r="D68" i="53"/>
  <c r="P67" i="53"/>
  <c r="L67" i="53"/>
  <c r="K67" i="53"/>
  <c r="F67" i="53"/>
  <c r="J67" i="53" s="1"/>
  <c r="E67" i="53"/>
  <c r="K66" i="53"/>
  <c r="J66" i="53"/>
  <c r="I66" i="53"/>
  <c r="H66" i="53"/>
  <c r="F66" i="53"/>
  <c r="L66" i="53" s="1"/>
  <c r="E66" i="53"/>
  <c r="F65" i="53"/>
  <c r="L65" i="53" s="1"/>
  <c r="E65" i="53"/>
  <c r="L64" i="53"/>
  <c r="K64" i="53"/>
  <c r="J64" i="53"/>
  <c r="I64" i="53"/>
  <c r="H64" i="53"/>
  <c r="F64" i="53"/>
  <c r="F63" i="53"/>
  <c r="L63" i="53" s="1"/>
  <c r="E63" i="53"/>
  <c r="L62" i="53"/>
  <c r="K62" i="53"/>
  <c r="J62" i="53"/>
  <c r="F62" i="53"/>
  <c r="I62" i="53" s="1"/>
  <c r="E62" i="53"/>
  <c r="F61" i="53"/>
  <c r="I61" i="53" s="1"/>
  <c r="E61" i="53"/>
  <c r="L60" i="53"/>
  <c r="H60" i="53"/>
  <c r="F60" i="53"/>
  <c r="K60" i="53" s="1"/>
  <c r="E60" i="53"/>
  <c r="J59" i="53"/>
  <c r="I59" i="53"/>
  <c r="F59" i="53"/>
  <c r="K59" i="53" s="1"/>
  <c r="E59" i="53"/>
  <c r="F58" i="53"/>
  <c r="L58" i="53" s="1"/>
  <c r="E58" i="53"/>
  <c r="L57" i="53"/>
  <c r="K57" i="53"/>
  <c r="J57" i="53"/>
  <c r="I57" i="53"/>
  <c r="H57" i="53"/>
  <c r="F57" i="53"/>
  <c r="E57" i="53"/>
  <c r="F56" i="53"/>
  <c r="L56" i="53" s="1"/>
  <c r="E56" i="53"/>
  <c r="L55" i="53"/>
  <c r="K55" i="53"/>
  <c r="F55" i="53"/>
  <c r="J55" i="53" s="1"/>
  <c r="E55" i="53"/>
  <c r="K54" i="53"/>
  <c r="J54" i="53"/>
  <c r="I54" i="53"/>
  <c r="H54" i="53"/>
  <c r="F54" i="53"/>
  <c r="L54" i="53" s="1"/>
  <c r="E54" i="53"/>
  <c r="F53" i="53"/>
  <c r="L53" i="53" s="1"/>
  <c r="E53" i="53"/>
  <c r="L52" i="53"/>
  <c r="K52" i="53"/>
  <c r="J52" i="53"/>
  <c r="I52" i="53"/>
  <c r="H52" i="53"/>
  <c r="F52" i="53"/>
  <c r="E52" i="53"/>
  <c r="F51" i="53"/>
  <c r="L51" i="53" s="1"/>
  <c r="E51" i="53"/>
  <c r="L50" i="53"/>
  <c r="K50" i="53"/>
  <c r="J50" i="53"/>
  <c r="I50" i="53"/>
  <c r="F50" i="53"/>
  <c r="H50" i="53" s="1"/>
  <c r="E50" i="53"/>
  <c r="F49" i="53"/>
  <c r="L49" i="53" s="1"/>
  <c r="E49" i="53"/>
  <c r="E69" i="53" s="1"/>
  <c r="M46" i="53"/>
  <c r="D43" i="53"/>
  <c r="D44" i="53" s="1"/>
  <c r="L41" i="53"/>
  <c r="K41" i="53"/>
  <c r="F41" i="53"/>
  <c r="J41" i="53" s="1"/>
  <c r="K40" i="53"/>
  <c r="J40" i="53"/>
  <c r="I40" i="53"/>
  <c r="H40" i="53"/>
  <c r="F40" i="53"/>
  <c r="L40" i="53" s="1"/>
  <c r="F39" i="53"/>
  <c r="L39" i="53" s="1"/>
  <c r="L38" i="53"/>
  <c r="K38" i="53"/>
  <c r="J38" i="53"/>
  <c r="I38" i="53"/>
  <c r="H38" i="53"/>
  <c r="F38" i="53"/>
  <c r="F37" i="53"/>
  <c r="L37" i="53" s="1"/>
  <c r="L36" i="53"/>
  <c r="K36" i="53"/>
  <c r="J36" i="53"/>
  <c r="I36" i="53"/>
  <c r="F36" i="53"/>
  <c r="H36" i="53" s="1"/>
  <c r="F35" i="53"/>
  <c r="I35" i="53" s="1"/>
  <c r="L34" i="53"/>
  <c r="K34" i="53"/>
  <c r="H34" i="53"/>
  <c r="F34" i="53"/>
  <c r="J34" i="53" s="1"/>
  <c r="F33" i="53"/>
  <c r="K33" i="53" s="1"/>
  <c r="F32" i="53"/>
  <c r="L32" i="53" s="1"/>
  <c r="L31" i="53"/>
  <c r="K31" i="53"/>
  <c r="J31" i="53"/>
  <c r="I31" i="53"/>
  <c r="H31" i="53"/>
  <c r="F31" i="53"/>
  <c r="F30" i="53"/>
  <c r="H30" i="53" s="1"/>
  <c r="M27" i="53"/>
  <c r="G27" i="53"/>
  <c r="F27" i="53"/>
  <c r="E27" i="53"/>
  <c r="D27" i="53"/>
  <c r="D25" i="53"/>
  <c r="L23" i="53"/>
  <c r="K23" i="53"/>
  <c r="J23" i="53"/>
  <c r="I23" i="53"/>
  <c r="H23" i="53"/>
  <c r="F23" i="53"/>
  <c r="E23" i="53"/>
  <c r="C23" i="53"/>
  <c r="B23" i="53"/>
  <c r="L22" i="53"/>
  <c r="K22" i="53"/>
  <c r="J22" i="53"/>
  <c r="I22" i="53"/>
  <c r="H22" i="53"/>
  <c r="F22" i="53"/>
  <c r="E22" i="53"/>
  <c r="C22" i="53"/>
  <c r="B22" i="53"/>
  <c r="F21" i="53"/>
  <c r="H21" i="53" s="1"/>
  <c r="E21" i="53"/>
  <c r="L20" i="53"/>
  <c r="K20" i="53"/>
  <c r="J20" i="53"/>
  <c r="I20" i="53"/>
  <c r="H20" i="53"/>
  <c r="F20" i="53"/>
  <c r="O19" i="53"/>
  <c r="L19" i="53"/>
  <c r="K19" i="53"/>
  <c r="J19" i="53"/>
  <c r="I19" i="53"/>
  <c r="H19" i="53"/>
  <c r="F19" i="53"/>
  <c r="F18" i="53"/>
  <c r="H18" i="53" s="1"/>
  <c r="L17" i="53"/>
  <c r="K17" i="53"/>
  <c r="J17" i="53"/>
  <c r="I17" i="53"/>
  <c r="H17" i="53"/>
  <c r="F17" i="53"/>
  <c r="B17" i="53"/>
  <c r="L16" i="53"/>
  <c r="K16" i="53"/>
  <c r="J16" i="53"/>
  <c r="I16" i="53"/>
  <c r="H16" i="53"/>
  <c r="F16" i="53"/>
  <c r="B16" i="53"/>
  <c r="O15" i="53"/>
  <c r="F15" i="53"/>
  <c r="H15" i="53" s="1"/>
  <c r="B15" i="53"/>
  <c r="F14" i="53"/>
  <c r="L14" i="53" s="1"/>
  <c r="B14" i="53"/>
  <c r="C7" i="53"/>
  <c r="C6" i="53"/>
  <c r="C5" i="53"/>
  <c r="D69" i="52"/>
  <c r="D68" i="52"/>
  <c r="L67" i="52"/>
  <c r="K67" i="52"/>
  <c r="F67" i="52"/>
  <c r="J67" i="52" s="1"/>
  <c r="E67" i="52"/>
  <c r="F66" i="52"/>
  <c r="L66" i="52" s="1"/>
  <c r="E66" i="52"/>
  <c r="I65" i="52"/>
  <c r="F65" i="52"/>
  <c r="L65" i="52" s="1"/>
  <c r="E65" i="52"/>
  <c r="L64" i="52"/>
  <c r="K64" i="52"/>
  <c r="J64" i="52"/>
  <c r="I64" i="52"/>
  <c r="H64" i="52"/>
  <c r="F64" i="52"/>
  <c r="E64" i="52"/>
  <c r="K63" i="52"/>
  <c r="I63" i="52"/>
  <c r="H63" i="52"/>
  <c r="F63" i="52"/>
  <c r="L63" i="52" s="1"/>
  <c r="E63" i="52"/>
  <c r="L62" i="52"/>
  <c r="K62" i="52"/>
  <c r="J62" i="52"/>
  <c r="H62" i="52"/>
  <c r="F62" i="52"/>
  <c r="I62" i="52" s="1"/>
  <c r="E62" i="52"/>
  <c r="F61" i="52"/>
  <c r="J61" i="52" s="1"/>
  <c r="E61" i="52"/>
  <c r="L60" i="52"/>
  <c r="J60" i="52"/>
  <c r="I60" i="52"/>
  <c r="H60" i="52"/>
  <c r="F60" i="52"/>
  <c r="K60" i="52" s="1"/>
  <c r="E60" i="52"/>
  <c r="F59" i="52"/>
  <c r="L59" i="52" s="1"/>
  <c r="E59" i="52"/>
  <c r="F58" i="52"/>
  <c r="L58" i="52" s="1"/>
  <c r="E58" i="52"/>
  <c r="L57" i="52"/>
  <c r="K57" i="52"/>
  <c r="J57" i="52"/>
  <c r="I57" i="52"/>
  <c r="F57" i="52"/>
  <c r="H57" i="52" s="1"/>
  <c r="E57" i="52"/>
  <c r="I56" i="52"/>
  <c r="F56" i="52"/>
  <c r="L56" i="52" s="1"/>
  <c r="E56" i="52"/>
  <c r="L55" i="52"/>
  <c r="K55" i="52"/>
  <c r="F55" i="52"/>
  <c r="J55" i="52" s="1"/>
  <c r="E55" i="52"/>
  <c r="F54" i="52"/>
  <c r="K54" i="52" s="1"/>
  <c r="E54" i="52"/>
  <c r="I53" i="52"/>
  <c r="F53" i="52"/>
  <c r="L53" i="52" s="1"/>
  <c r="E53" i="52"/>
  <c r="L52" i="52"/>
  <c r="K52" i="52"/>
  <c r="J52" i="52"/>
  <c r="I52" i="52"/>
  <c r="H52" i="52"/>
  <c r="F52" i="52"/>
  <c r="E52" i="52"/>
  <c r="K51" i="52"/>
  <c r="I51" i="52"/>
  <c r="H51" i="52"/>
  <c r="F51" i="52"/>
  <c r="L51" i="52" s="1"/>
  <c r="E51" i="52"/>
  <c r="L50" i="52"/>
  <c r="K50" i="52"/>
  <c r="J50" i="52"/>
  <c r="H50" i="52"/>
  <c r="F50" i="52"/>
  <c r="I50" i="52" s="1"/>
  <c r="E50" i="52"/>
  <c r="F49" i="52"/>
  <c r="L49" i="52" s="1"/>
  <c r="E49" i="52"/>
  <c r="E69" i="52" s="1"/>
  <c r="M46" i="52"/>
  <c r="D43" i="52"/>
  <c r="L41" i="52"/>
  <c r="K41" i="52"/>
  <c r="F41" i="52"/>
  <c r="J41" i="52" s="1"/>
  <c r="F40" i="52"/>
  <c r="H40" i="52" s="1"/>
  <c r="I39" i="52"/>
  <c r="F39" i="52"/>
  <c r="L39" i="52" s="1"/>
  <c r="L38" i="52"/>
  <c r="K38" i="52"/>
  <c r="J38" i="52"/>
  <c r="I38" i="52"/>
  <c r="H38" i="52"/>
  <c r="F38" i="52"/>
  <c r="K37" i="52"/>
  <c r="I37" i="52"/>
  <c r="H37" i="52"/>
  <c r="F37" i="52"/>
  <c r="L37" i="52" s="1"/>
  <c r="L36" i="52"/>
  <c r="K36" i="52"/>
  <c r="J36" i="52"/>
  <c r="H36" i="52"/>
  <c r="F36" i="52"/>
  <c r="I36" i="52" s="1"/>
  <c r="F35" i="52"/>
  <c r="J35" i="52" s="1"/>
  <c r="L34" i="52"/>
  <c r="K34" i="52"/>
  <c r="J34" i="52"/>
  <c r="I34" i="52"/>
  <c r="H34" i="52"/>
  <c r="F34" i="52"/>
  <c r="F33" i="52"/>
  <c r="L33" i="52" s="1"/>
  <c r="F32" i="52"/>
  <c r="L32" i="52" s="1"/>
  <c r="L31" i="52"/>
  <c r="K31" i="52"/>
  <c r="J31" i="52"/>
  <c r="I31" i="52"/>
  <c r="F31" i="52"/>
  <c r="H31" i="52" s="1"/>
  <c r="F30" i="52"/>
  <c r="L30" i="52" s="1"/>
  <c r="M27" i="52"/>
  <c r="G27" i="52"/>
  <c r="F27" i="52"/>
  <c r="E27" i="52"/>
  <c r="D27" i="52"/>
  <c r="D25" i="52"/>
  <c r="D44" i="52" s="1"/>
  <c r="L23" i="52"/>
  <c r="K23" i="52"/>
  <c r="F23" i="52"/>
  <c r="J23" i="52" s="1"/>
  <c r="E23" i="52"/>
  <c r="C23" i="52"/>
  <c r="B23" i="52"/>
  <c r="L22" i="52"/>
  <c r="K22" i="52"/>
  <c r="J22" i="52"/>
  <c r="I22" i="52"/>
  <c r="H22" i="52"/>
  <c r="F22" i="52"/>
  <c r="E22" i="52"/>
  <c r="C22" i="52"/>
  <c r="B22" i="52"/>
  <c r="F21" i="52"/>
  <c r="J21" i="52" s="1"/>
  <c r="E21" i="52"/>
  <c r="L20" i="52"/>
  <c r="K20" i="52"/>
  <c r="J20" i="52"/>
  <c r="I20" i="52"/>
  <c r="H20" i="52"/>
  <c r="F20" i="52"/>
  <c r="O19" i="52"/>
  <c r="L19" i="52"/>
  <c r="K19" i="52"/>
  <c r="J19" i="52"/>
  <c r="I19" i="52"/>
  <c r="F19" i="52"/>
  <c r="H19" i="52" s="1"/>
  <c r="F18" i="52"/>
  <c r="L18" i="52" s="1"/>
  <c r="L17" i="52"/>
  <c r="K17" i="52"/>
  <c r="J17" i="52"/>
  <c r="I17" i="52"/>
  <c r="H17" i="52"/>
  <c r="F17" i="52"/>
  <c r="B17" i="52"/>
  <c r="L16" i="52"/>
  <c r="K16" i="52"/>
  <c r="J16" i="52"/>
  <c r="I16" i="52"/>
  <c r="H16" i="52"/>
  <c r="F16" i="52"/>
  <c r="B16" i="52"/>
  <c r="O15" i="52"/>
  <c r="F15" i="52"/>
  <c r="L15" i="52" s="1"/>
  <c r="B15" i="52"/>
  <c r="I14" i="52"/>
  <c r="F14" i="52"/>
  <c r="L14" i="52" s="1"/>
  <c r="B14" i="52"/>
  <c r="C7" i="52"/>
  <c r="C6" i="52"/>
  <c r="C5" i="52"/>
  <c r="D69" i="51"/>
  <c r="D68" i="51"/>
  <c r="L67" i="51"/>
  <c r="K67" i="51"/>
  <c r="J67" i="51"/>
  <c r="H67" i="51"/>
  <c r="F67" i="51"/>
  <c r="I67" i="51" s="1"/>
  <c r="E67" i="51"/>
  <c r="F66" i="51"/>
  <c r="I66" i="51" s="1"/>
  <c r="E66" i="51"/>
  <c r="J65" i="51"/>
  <c r="F65" i="51"/>
  <c r="L65" i="51" s="1"/>
  <c r="E65" i="51"/>
  <c r="L64" i="51"/>
  <c r="K64" i="51"/>
  <c r="J64" i="51"/>
  <c r="I64" i="51"/>
  <c r="H64" i="51"/>
  <c r="F64" i="51"/>
  <c r="E64" i="51"/>
  <c r="F63" i="51"/>
  <c r="L63" i="51" s="1"/>
  <c r="E63" i="51"/>
  <c r="L62" i="51"/>
  <c r="K62" i="51"/>
  <c r="J62" i="51"/>
  <c r="F62" i="51"/>
  <c r="I62" i="51" s="1"/>
  <c r="E62" i="51"/>
  <c r="F61" i="51"/>
  <c r="I61" i="51" s="1"/>
  <c r="E61" i="51"/>
  <c r="L60" i="51"/>
  <c r="K60" i="51"/>
  <c r="J60" i="51"/>
  <c r="I60" i="51"/>
  <c r="H60" i="51"/>
  <c r="F60" i="51"/>
  <c r="E60" i="51"/>
  <c r="F59" i="51"/>
  <c r="K59" i="51" s="1"/>
  <c r="E59" i="51"/>
  <c r="F58" i="51"/>
  <c r="L58" i="51" s="1"/>
  <c r="E58" i="51"/>
  <c r="L57" i="51"/>
  <c r="K57" i="51"/>
  <c r="J57" i="51"/>
  <c r="I57" i="51"/>
  <c r="H57" i="51"/>
  <c r="F57" i="51"/>
  <c r="E57" i="51"/>
  <c r="F56" i="51"/>
  <c r="H56" i="51" s="1"/>
  <c r="E56" i="51"/>
  <c r="L55" i="51"/>
  <c r="K55" i="51"/>
  <c r="J55" i="51"/>
  <c r="H55" i="51"/>
  <c r="F55" i="51"/>
  <c r="I55" i="51" s="1"/>
  <c r="E55" i="51"/>
  <c r="F54" i="51"/>
  <c r="J54" i="51" s="1"/>
  <c r="E54" i="51"/>
  <c r="J53" i="51"/>
  <c r="F53" i="51"/>
  <c r="L53" i="51" s="1"/>
  <c r="E53" i="51"/>
  <c r="L52" i="51"/>
  <c r="K52" i="51"/>
  <c r="J52" i="51"/>
  <c r="I52" i="51"/>
  <c r="H52" i="51"/>
  <c r="F52" i="51"/>
  <c r="E52" i="51"/>
  <c r="F51" i="51"/>
  <c r="L51" i="51" s="1"/>
  <c r="E51" i="51"/>
  <c r="L50" i="51"/>
  <c r="K50" i="51"/>
  <c r="J50" i="51"/>
  <c r="F50" i="51"/>
  <c r="I50" i="51" s="1"/>
  <c r="E50" i="51"/>
  <c r="F49" i="51"/>
  <c r="H49" i="51" s="1"/>
  <c r="E49" i="51"/>
  <c r="P67" i="51" s="1"/>
  <c r="M46" i="51"/>
  <c r="D43" i="51"/>
  <c r="D44" i="51" s="1"/>
  <c r="L41" i="51"/>
  <c r="K41" i="51"/>
  <c r="J41" i="51"/>
  <c r="H41" i="51"/>
  <c r="F41" i="51"/>
  <c r="I41" i="51" s="1"/>
  <c r="F40" i="51"/>
  <c r="L40" i="51" s="1"/>
  <c r="J39" i="51"/>
  <c r="F39" i="51"/>
  <c r="L39" i="51" s="1"/>
  <c r="L38" i="51"/>
  <c r="K38" i="51"/>
  <c r="J38" i="51"/>
  <c r="I38" i="51"/>
  <c r="H38" i="51"/>
  <c r="F38" i="51"/>
  <c r="F37" i="51"/>
  <c r="L37" i="51" s="1"/>
  <c r="L36" i="51"/>
  <c r="K36" i="51"/>
  <c r="J36" i="51"/>
  <c r="F36" i="51"/>
  <c r="I36" i="51" s="1"/>
  <c r="F35" i="51"/>
  <c r="J35" i="51" s="1"/>
  <c r="L34" i="51"/>
  <c r="K34" i="51"/>
  <c r="J34" i="51"/>
  <c r="I34" i="51"/>
  <c r="H34" i="51"/>
  <c r="F34" i="51"/>
  <c r="F33" i="51"/>
  <c r="K33" i="51" s="1"/>
  <c r="F32" i="51"/>
  <c r="L32" i="51" s="1"/>
  <c r="L31" i="51"/>
  <c r="K31" i="51"/>
  <c r="J31" i="51"/>
  <c r="I31" i="51"/>
  <c r="H31" i="51"/>
  <c r="F31" i="51"/>
  <c r="F30" i="51"/>
  <c r="H30" i="51" s="1"/>
  <c r="M27" i="51"/>
  <c r="G27" i="51"/>
  <c r="F27" i="51"/>
  <c r="E27" i="51"/>
  <c r="D27" i="51"/>
  <c r="D25" i="51"/>
  <c r="L23" i="51"/>
  <c r="K23" i="51"/>
  <c r="J23" i="51"/>
  <c r="H23" i="51"/>
  <c r="F23" i="51"/>
  <c r="I23" i="51" s="1"/>
  <c r="E23" i="51"/>
  <c r="C23" i="51"/>
  <c r="B23" i="51"/>
  <c r="L22" i="51"/>
  <c r="K22" i="51"/>
  <c r="J22" i="51"/>
  <c r="I22" i="51"/>
  <c r="H22" i="51"/>
  <c r="F22" i="51"/>
  <c r="E22" i="51"/>
  <c r="C22" i="51"/>
  <c r="B22" i="51"/>
  <c r="F21" i="51"/>
  <c r="H21" i="51" s="1"/>
  <c r="E21" i="51"/>
  <c r="L20" i="51"/>
  <c r="K20" i="51"/>
  <c r="J20" i="51"/>
  <c r="I20" i="51"/>
  <c r="H20" i="51"/>
  <c r="F20" i="51"/>
  <c r="O19" i="51"/>
  <c r="L19" i="51"/>
  <c r="K19" i="51"/>
  <c r="J19" i="51"/>
  <c r="I19" i="51"/>
  <c r="H19" i="51"/>
  <c r="F19" i="51"/>
  <c r="F18" i="51"/>
  <c r="H18" i="51" s="1"/>
  <c r="L17" i="51"/>
  <c r="K17" i="51"/>
  <c r="J17" i="51"/>
  <c r="I17" i="51"/>
  <c r="H17" i="51"/>
  <c r="F17" i="51"/>
  <c r="B17" i="51"/>
  <c r="L16" i="51"/>
  <c r="K16" i="51"/>
  <c r="J16" i="51"/>
  <c r="I16" i="51"/>
  <c r="H16" i="51"/>
  <c r="F16" i="51"/>
  <c r="B16" i="51"/>
  <c r="O15" i="51"/>
  <c r="F15" i="51"/>
  <c r="J15" i="51" s="1"/>
  <c r="B15" i="51"/>
  <c r="J14" i="51"/>
  <c r="F14" i="51"/>
  <c r="L14" i="51" s="1"/>
  <c r="B14" i="51"/>
  <c r="C7" i="51"/>
  <c r="C6" i="51"/>
  <c r="C5" i="51"/>
  <c r="D69" i="50"/>
  <c r="D68" i="50"/>
  <c r="L67" i="50"/>
  <c r="K67" i="50"/>
  <c r="F67" i="50"/>
  <c r="J67" i="50" s="1"/>
  <c r="F66" i="50"/>
  <c r="H66" i="50" s="1"/>
  <c r="E66" i="50"/>
  <c r="F65" i="50"/>
  <c r="L64" i="50"/>
  <c r="K64" i="50"/>
  <c r="J64" i="50"/>
  <c r="I64" i="50"/>
  <c r="H64" i="50"/>
  <c r="F64" i="50"/>
  <c r="F63" i="50"/>
  <c r="E63" i="50"/>
  <c r="L62" i="50"/>
  <c r="K62" i="50"/>
  <c r="J62" i="50"/>
  <c r="F62" i="50"/>
  <c r="I62" i="50" s="1"/>
  <c r="F61" i="50"/>
  <c r="L61" i="50" s="1"/>
  <c r="E61" i="50"/>
  <c r="L60" i="50"/>
  <c r="F60" i="50"/>
  <c r="K60" i="50" s="1"/>
  <c r="E60" i="50"/>
  <c r="F59" i="50"/>
  <c r="L59" i="50" s="1"/>
  <c r="F58" i="50"/>
  <c r="E58" i="50"/>
  <c r="L57" i="50"/>
  <c r="K57" i="50"/>
  <c r="J57" i="50"/>
  <c r="I57" i="50"/>
  <c r="H57" i="50"/>
  <c r="F57" i="50"/>
  <c r="F56" i="50"/>
  <c r="E56" i="50"/>
  <c r="L55" i="50"/>
  <c r="K55" i="50"/>
  <c r="J55" i="50"/>
  <c r="F55" i="50"/>
  <c r="I55" i="50" s="1"/>
  <c r="F54" i="50"/>
  <c r="L54" i="50" s="1"/>
  <c r="F53" i="50"/>
  <c r="E53" i="50"/>
  <c r="L52" i="50"/>
  <c r="K52" i="50"/>
  <c r="J52" i="50"/>
  <c r="F52" i="50"/>
  <c r="I52" i="50" s="1"/>
  <c r="F51" i="50"/>
  <c r="E51" i="50"/>
  <c r="L50" i="50"/>
  <c r="K50" i="50"/>
  <c r="J50" i="50"/>
  <c r="I50" i="50"/>
  <c r="F50" i="50"/>
  <c r="H50" i="50" s="1"/>
  <c r="F49" i="50"/>
  <c r="L49" i="50" s="1"/>
  <c r="M46" i="50"/>
  <c r="D44" i="50"/>
  <c r="D43" i="50"/>
  <c r="L41" i="50"/>
  <c r="K41" i="50"/>
  <c r="J41" i="50"/>
  <c r="F41" i="50"/>
  <c r="I41" i="50" s="1"/>
  <c r="F40" i="50"/>
  <c r="L40" i="50" s="1"/>
  <c r="F39" i="50"/>
  <c r="F38" i="50"/>
  <c r="L38" i="50" s="1"/>
  <c r="I37" i="50"/>
  <c r="H37" i="50"/>
  <c r="F37" i="50"/>
  <c r="L36" i="50"/>
  <c r="K36" i="50"/>
  <c r="J36" i="50"/>
  <c r="I36" i="50"/>
  <c r="F36" i="50"/>
  <c r="H36" i="50" s="1"/>
  <c r="F35" i="50"/>
  <c r="L35" i="50" s="1"/>
  <c r="L34" i="50"/>
  <c r="K34" i="50"/>
  <c r="F34" i="50"/>
  <c r="J34" i="50" s="1"/>
  <c r="F33" i="50"/>
  <c r="L33" i="50" s="1"/>
  <c r="E33" i="50"/>
  <c r="H32" i="50"/>
  <c r="F32" i="50"/>
  <c r="L31" i="50"/>
  <c r="K31" i="50"/>
  <c r="J31" i="50"/>
  <c r="I31" i="50"/>
  <c r="H31" i="50"/>
  <c r="F31" i="50"/>
  <c r="J30" i="50"/>
  <c r="I30" i="50"/>
  <c r="H30" i="50"/>
  <c r="F30" i="50"/>
  <c r="M27" i="50"/>
  <c r="G27" i="50"/>
  <c r="F27" i="50"/>
  <c r="E27" i="50"/>
  <c r="D27" i="50"/>
  <c r="D25" i="50"/>
  <c r="L23" i="50"/>
  <c r="K23" i="50"/>
  <c r="J23" i="50"/>
  <c r="F23" i="50"/>
  <c r="I23" i="50" s="1"/>
  <c r="C23" i="50"/>
  <c r="B23" i="50"/>
  <c r="L22" i="50"/>
  <c r="K22" i="50"/>
  <c r="J22" i="50"/>
  <c r="I22" i="50"/>
  <c r="H22" i="50"/>
  <c r="F22" i="50"/>
  <c r="C22" i="50"/>
  <c r="B22" i="50"/>
  <c r="F21" i="50"/>
  <c r="L21" i="50" s="1"/>
  <c r="E21" i="50"/>
  <c r="L20" i="50"/>
  <c r="K20" i="50"/>
  <c r="F20" i="50"/>
  <c r="O19" i="50"/>
  <c r="L19" i="50"/>
  <c r="K19" i="50"/>
  <c r="J19" i="50"/>
  <c r="I19" i="50"/>
  <c r="H19" i="50"/>
  <c r="F19" i="50"/>
  <c r="K18" i="50"/>
  <c r="J18" i="50"/>
  <c r="F18" i="50"/>
  <c r="L18" i="50" s="1"/>
  <c r="F17" i="50"/>
  <c r="B17" i="50"/>
  <c r="L16" i="50"/>
  <c r="K16" i="50"/>
  <c r="F16" i="50"/>
  <c r="J16" i="50" s="1"/>
  <c r="B16" i="50"/>
  <c r="O15" i="50"/>
  <c r="L15" i="50"/>
  <c r="K15" i="50"/>
  <c r="J15" i="50"/>
  <c r="I15" i="50"/>
  <c r="H15" i="50"/>
  <c r="F15" i="50"/>
  <c r="B15" i="50"/>
  <c r="F14" i="50"/>
  <c r="B14" i="50"/>
  <c r="C7" i="50"/>
  <c r="C6" i="50"/>
  <c r="C5" i="50"/>
  <c r="D69" i="49"/>
  <c r="E64" i="49" s="1"/>
  <c r="O68" i="49"/>
  <c r="D68" i="49"/>
  <c r="L67" i="49"/>
  <c r="K67" i="49"/>
  <c r="J67" i="49"/>
  <c r="F67" i="49"/>
  <c r="I67" i="49" s="1"/>
  <c r="F66" i="49"/>
  <c r="L66" i="49" s="1"/>
  <c r="E66" i="49"/>
  <c r="L65" i="49"/>
  <c r="F65" i="49"/>
  <c r="K65" i="49" s="1"/>
  <c r="E65" i="49"/>
  <c r="F64" i="49"/>
  <c r="L64" i="49" s="1"/>
  <c r="F63" i="49"/>
  <c r="E63" i="49"/>
  <c r="L62" i="49"/>
  <c r="K62" i="49"/>
  <c r="J62" i="49"/>
  <c r="I62" i="49"/>
  <c r="F62" i="49"/>
  <c r="H62" i="49" s="1"/>
  <c r="F61" i="49"/>
  <c r="E61" i="49"/>
  <c r="L60" i="49"/>
  <c r="K60" i="49"/>
  <c r="F60" i="49"/>
  <c r="J60" i="49" s="1"/>
  <c r="E60" i="49"/>
  <c r="F59" i="49"/>
  <c r="L59" i="49" s="1"/>
  <c r="E59" i="49"/>
  <c r="F58" i="49"/>
  <c r="E58" i="49"/>
  <c r="L57" i="49"/>
  <c r="K57" i="49"/>
  <c r="J57" i="49"/>
  <c r="I57" i="49"/>
  <c r="H57" i="49"/>
  <c r="F57" i="49"/>
  <c r="F56" i="49"/>
  <c r="E56" i="49"/>
  <c r="L55" i="49"/>
  <c r="K55" i="49"/>
  <c r="J55" i="49"/>
  <c r="F55" i="49"/>
  <c r="I55" i="49" s="1"/>
  <c r="F54" i="49"/>
  <c r="L54" i="49" s="1"/>
  <c r="E54" i="49"/>
  <c r="L53" i="49"/>
  <c r="F53" i="49"/>
  <c r="K53" i="49" s="1"/>
  <c r="E53" i="49"/>
  <c r="L52" i="49"/>
  <c r="K52" i="49"/>
  <c r="J52" i="49"/>
  <c r="F52" i="49"/>
  <c r="I52" i="49" s="1"/>
  <c r="F51" i="49"/>
  <c r="E51" i="49"/>
  <c r="L50" i="49"/>
  <c r="K50" i="49"/>
  <c r="J50" i="49"/>
  <c r="I50" i="49"/>
  <c r="F50" i="49"/>
  <c r="H50" i="49" s="1"/>
  <c r="J49" i="49"/>
  <c r="F49" i="49"/>
  <c r="E49" i="49"/>
  <c r="E69" i="49" s="1"/>
  <c r="D43" i="49"/>
  <c r="D44" i="49" s="1"/>
  <c r="L41" i="49"/>
  <c r="K41" i="49"/>
  <c r="J41" i="49"/>
  <c r="F41" i="49"/>
  <c r="I41" i="49" s="1"/>
  <c r="F40" i="49"/>
  <c r="L40" i="49" s="1"/>
  <c r="L39" i="49"/>
  <c r="F39" i="49"/>
  <c r="K39" i="49" s="1"/>
  <c r="F38" i="49"/>
  <c r="L38" i="49" s="1"/>
  <c r="F37" i="49"/>
  <c r="L36" i="49"/>
  <c r="K36" i="49"/>
  <c r="J36" i="49"/>
  <c r="I36" i="49"/>
  <c r="F36" i="49"/>
  <c r="H36" i="49" s="1"/>
  <c r="F35" i="49"/>
  <c r="L34" i="49"/>
  <c r="K34" i="49"/>
  <c r="F34" i="49"/>
  <c r="J34" i="49" s="1"/>
  <c r="L33" i="49"/>
  <c r="K33" i="49"/>
  <c r="J33" i="49"/>
  <c r="F33" i="49"/>
  <c r="I33" i="49" s="1"/>
  <c r="F32" i="49"/>
  <c r="L31" i="49"/>
  <c r="K31" i="49"/>
  <c r="J31" i="49"/>
  <c r="I31" i="49"/>
  <c r="H31" i="49"/>
  <c r="F31" i="49"/>
  <c r="F30" i="49"/>
  <c r="M27" i="49"/>
  <c r="M46" i="49" s="1"/>
  <c r="G27" i="49"/>
  <c r="F27" i="49"/>
  <c r="E27" i="49"/>
  <c r="D27" i="49"/>
  <c r="D25" i="49"/>
  <c r="L23" i="49"/>
  <c r="K23" i="49"/>
  <c r="J23" i="49"/>
  <c r="F23" i="49"/>
  <c r="I23" i="49" s="1"/>
  <c r="C23" i="49"/>
  <c r="B23" i="49"/>
  <c r="L22" i="49"/>
  <c r="K22" i="49"/>
  <c r="J22" i="49"/>
  <c r="I22" i="49"/>
  <c r="H22" i="49"/>
  <c r="F22" i="49"/>
  <c r="C22" i="49"/>
  <c r="B22" i="49"/>
  <c r="F21" i="49"/>
  <c r="L21" i="49" s="1"/>
  <c r="E21" i="49"/>
  <c r="L20" i="49"/>
  <c r="K20" i="49"/>
  <c r="F20" i="49"/>
  <c r="J20" i="49" s="1"/>
  <c r="O19" i="49"/>
  <c r="L19" i="49"/>
  <c r="K19" i="49"/>
  <c r="J19" i="49"/>
  <c r="I19" i="49"/>
  <c r="H19" i="49"/>
  <c r="F19" i="49"/>
  <c r="J18" i="49"/>
  <c r="I18" i="49"/>
  <c r="H18" i="49"/>
  <c r="F18" i="49"/>
  <c r="L17" i="49"/>
  <c r="K17" i="49"/>
  <c r="F17" i="49"/>
  <c r="J17" i="49" s="1"/>
  <c r="B17" i="49"/>
  <c r="L16" i="49"/>
  <c r="K16" i="49"/>
  <c r="J16" i="49"/>
  <c r="I16" i="49"/>
  <c r="F16" i="49"/>
  <c r="H16" i="49" s="1"/>
  <c r="B16" i="49"/>
  <c r="O15" i="49"/>
  <c r="F15" i="49"/>
  <c r="L15" i="49" s="1"/>
  <c r="B15" i="49"/>
  <c r="L14" i="49"/>
  <c r="F14" i="49"/>
  <c r="B14" i="49"/>
  <c r="C7" i="49"/>
  <c r="C6" i="49"/>
  <c r="C5" i="49"/>
  <c r="D68" i="48"/>
  <c r="E58" i="48" s="1"/>
  <c r="D67" i="48"/>
  <c r="F66" i="48"/>
  <c r="J66" i="48" s="1"/>
  <c r="F65" i="48"/>
  <c r="L65" i="48" s="1"/>
  <c r="F64" i="48"/>
  <c r="L64" i="48" s="1"/>
  <c r="F63" i="48"/>
  <c r="L63" i="48" s="1"/>
  <c r="F62" i="48"/>
  <c r="L61" i="48"/>
  <c r="J61" i="48"/>
  <c r="F61" i="48"/>
  <c r="I61" i="48" s="1"/>
  <c r="F60" i="48"/>
  <c r="I60" i="48" s="1"/>
  <c r="E60" i="48"/>
  <c r="F59" i="48"/>
  <c r="K59" i="48" s="1"/>
  <c r="E59" i="48"/>
  <c r="F58" i="48"/>
  <c r="L58" i="48" s="1"/>
  <c r="F57" i="48"/>
  <c r="L57" i="48" s="1"/>
  <c r="L56" i="48"/>
  <c r="K56" i="48"/>
  <c r="H56" i="48"/>
  <c r="F56" i="48"/>
  <c r="J56" i="48" s="1"/>
  <c r="F55" i="48"/>
  <c r="E55" i="48"/>
  <c r="L54" i="48"/>
  <c r="F54" i="48"/>
  <c r="J54" i="48" s="1"/>
  <c r="F53" i="48"/>
  <c r="H53" i="48" s="1"/>
  <c r="E53" i="48"/>
  <c r="F52" i="48"/>
  <c r="L52" i="48" s="1"/>
  <c r="E52" i="48"/>
  <c r="L51" i="48"/>
  <c r="I51" i="48"/>
  <c r="H51" i="48"/>
  <c r="F51" i="48"/>
  <c r="K51" i="48" s="1"/>
  <c r="F50" i="48"/>
  <c r="E50" i="48"/>
  <c r="F49" i="48"/>
  <c r="H49" i="48" s="1"/>
  <c r="F48" i="48"/>
  <c r="E48" i="48"/>
  <c r="E68" i="48" s="1"/>
  <c r="D42" i="48"/>
  <c r="L40" i="48"/>
  <c r="K40" i="48"/>
  <c r="F40" i="48"/>
  <c r="J40" i="48" s="1"/>
  <c r="F39" i="48"/>
  <c r="F38" i="48"/>
  <c r="L38" i="48" s="1"/>
  <c r="F37" i="48"/>
  <c r="L37" i="48" s="1"/>
  <c r="F36" i="48"/>
  <c r="L35" i="48"/>
  <c r="K35" i="48"/>
  <c r="I35" i="48"/>
  <c r="H35" i="48"/>
  <c r="F35" i="48"/>
  <c r="J35" i="48" s="1"/>
  <c r="F34" i="48"/>
  <c r="L33" i="48"/>
  <c r="F33" i="48"/>
  <c r="K33" i="48" s="1"/>
  <c r="J32" i="48"/>
  <c r="I32" i="48"/>
  <c r="F32" i="48"/>
  <c r="L32" i="48" s="1"/>
  <c r="F31" i="48"/>
  <c r="J31" i="48" s="1"/>
  <c r="L30" i="48"/>
  <c r="K30" i="48"/>
  <c r="H30" i="48"/>
  <c r="F30" i="48"/>
  <c r="J30" i="48" s="1"/>
  <c r="F29" i="48"/>
  <c r="H29" i="48" s="1"/>
  <c r="M26" i="48"/>
  <c r="M45" i="48" s="1"/>
  <c r="G26" i="48"/>
  <c r="F26" i="48"/>
  <c r="E26" i="48"/>
  <c r="D26" i="48"/>
  <c r="D24" i="48"/>
  <c r="L22" i="48"/>
  <c r="K22" i="48"/>
  <c r="F22" i="48"/>
  <c r="J22" i="48" s="1"/>
  <c r="C22" i="48"/>
  <c r="B22" i="48"/>
  <c r="K21" i="48"/>
  <c r="J21" i="48"/>
  <c r="I21" i="48"/>
  <c r="H21" i="48"/>
  <c r="F21" i="48"/>
  <c r="L21" i="48" s="1"/>
  <c r="C21" i="48"/>
  <c r="B21" i="48"/>
  <c r="F20" i="48"/>
  <c r="I20" i="48" s="1"/>
  <c r="E20" i="48"/>
  <c r="F19" i="48"/>
  <c r="K19" i="48" s="1"/>
  <c r="I18" i="48"/>
  <c r="F18" i="48"/>
  <c r="H18" i="48" s="1"/>
  <c r="F17" i="48"/>
  <c r="K17" i="48" s="1"/>
  <c r="B17" i="48"/>
  <c r="F16" i="48"/>
  <c r="L16" i="48" s="1"/>
  <c r="B16" i="48"/>
  <c r="O15" i="48"/>
  <c r="F15" i="48"/>
  <c r="B15" i="48"/>
  <c r="F14" i="48"/>
  <c r="L14" i="48" s="1"/>
  <c r="B14" i="48"/>
  <c r="C7" i="48"/>
  <c r="C6" i="48"/>
  <c r="C5" i="48"/>
  <c r="D68" i="47"/>
  <c r="E48" i="47" s="1"/>
  <c r="D67" i="47"/>
  <c r="L66" i="47"/>
  <c r="F66" i="47"/>
  <c r="H66" i="47" s="1"/>
  <c r="F65" i="47"/>
  <c r="H65" i="47" s="1"/>
  <c r="E65" i="47"/>
  <c r="I64" i="47"/>
  <c r="F64" i="47"/>
  <c r="J64" i="47" s="1"/>
  <c r="E64" i="47"/>
  <c r="F63" i="47"/>
  <c r="J63" i="47" s="1"/>
  <c r="F62" i="47"/>
  <c r="L62" i="47" s="1"/>
  <c r="E62" i="47"/>
  <c r="L61" i="47"/>
  <c r="F61" i="47"/>
  <c r="K61" i="47" s="1"/>
  <c r="F60" i="47"/>
  <c r="L59" i="47"/>
  <c r="K59" i="47"/>
  <c r="J59" i="47"/>
  <c r="H59" i="47"/>
  <c r="F59" i="47"/>
  <c r="I59" i="47" s="1"/>
  <c r="F58" i="47"/>
  <c r="I58" i="47" s="1"/>
  <c r="L57" i="47"/>
  <c r="F57" i="47"/>
  <c r="K57" i="47" s="1"/>
  <c r="F56" i="47"/>
  <c r="L56" i="47" s="1"/>
  <c r="F55" i="47"/>
  <c r="L55" i="47" s="1"/>
  <c r="E55" i="47"/>
  <c r="L54" i="47"/>
  <c r="I54" i="47"/>
  <c r="F54" i="47"/>
  <c r="H54" i="47" s="1"/>
  <c r="E54" i="47"/>
  <c r="F53" i="47"/>
  <c r="H53" i="47" s="1"/>
  <c r="F52" i="47"/>
  <c r="J52" i="47" s="1"/>
  <c r="E52" i="47"/>
  <c r="F51" i="47"/>
  <c r="J51" i="47" s="1"/>
  <c r="F50" i="47"/>
  <c r="L50" i="47" s="1"/>
  <c r="L49" i="47"/>
  <c r="H49" i="47"/>
  <c r="F49" i="47"/>
  <c r="K49" i="47" s="1"/>
  <c r="E49" i="47"/>
  <c r="F48" i="47"/>
  <c r="D42" i="47"/>
  <c r="L40" i="47"/>
  <c r="K40" i="47"/>
  <c r="J40" i="47"/>
  <c r="I40" i="47"/>
  <c r="F40" i="47"/>
  <c r="H40" i="47" s="1"/>
  <c r="F39" i="47"/>
  <c r="F38" i="47"/>
  <c r="J38" i="47" s="1"/>
  <c r="F37" i="47"/>
  <c r="J37" i="47" s="1"/>
  <c r="F36" i="47"/>
  <c r="L36" i="47" s="1"/>
  <c r="L35" i="47"/>
  <c r="K35" i="47"/>
  <c r="H35" i="47"/>
  <c r="F35" i="47"/>
  <c r="J35" i="47" s="1"/>
  <c r="F34" i="47"/>
  <c r="H34" i="47" s="1"/>
  <c r="F33" i="47"/>
  <c r="I33" i="47" s="1"/>
  <c r="F32" i="47"/>
  <c r="L31" i="47"/>
  <c r="F31" i="47"/>
  <c r="K31" i="47" s="1"/>
  <c r="F30" i="47"/>
  <c r="L30" i="47" s="1"/>
  <c r="F29" i="47"/>
  <c r="M26" i="47"/>
  <c r="M45" i="47" s="1"/>
  <c r="G26" i="47"/>
  <c r="F26" i="47"/>
  <c r="E26" i="47"/>
  <c r="D26" i="47"/>
  <c r="D24" i="47"/>
  <c r="L22" i="47"/>
  <c r="K22" i="47"/>
  <c r="F22" i="47"/>
  <c r="H22" i="47" s="1"/>
  <c r="C22" i="47"/>
  <c r="B22" i="47"/>
  <c r="F21" i="47"/>
  <c r="L21" i="47" s="1"/>
  <c r="C21" i="47"/>
  <c r="B21" i="47"/>
  <c r="F20" i="47"/>
  <c r="F19" i="47"/>
  <c r="I19" i="47" s="1"/>
  <c r="F18" i="47"/>
  <c r="F17" i="47"/>
  <c r="I17" i="47" s="1"/>
  <c r="B17" i="47"/>
  <c r="I16" i="47"/>
  <c r="F16" i="47"/>
  <c r="L16" i="47" s="1"/>
  <c r="B16" i="47"/>
  <c r="O15" i="47"/>
  <c r="F15" i="47"/>
  <c r="B15" i="47"/>
  <c r="L14" i="47"/>
  <c r="I14" i="47"/>
  <c r="F14" i="47"/>
  <c r="J14" i="47" s="1"/>
  <c r="B14" i="47"/>
  <c r="C7" i="47"/>
  <c r="C6" i="47"/>
  <c r="C5" i="47"/>
  <c r="C7" i="22"/>
  <c r="C6" i="22"/>
  <c r="C5" i="22"/>
  <c r="D68" i="22"/>
  <c r="E58" i="22" s="1"/>
  <c r="D67" i="22"/>
  <c r="F66" i="22"/>
  <c r="J66" i="22" s="1"/>
  <c r="F65" i="22"/>
  <c r="F64" i="22"/>
  <c r="L64" i="22" s="1"/>
  <c r="F63" i="22"/>
  <c r="L63" i="22" s="1"/>
  <c r="F62" i="22"/>
  <c r="L62" i="22" s="1"/>
  <c r="F61" i="22"/>
  <c r="I61" i="22" s="1"/>
  <c r="F60" i="22"/>
  <c r="F59" i="22"/>
  <c r="K59" i="22" s="1"/>
  <c r="F58" i="22"/>
  <c r="L58" i="22" s="1"/>
  <c r="F57" i="22"/>
  <c r="J57" i="22" s="1"/>
  <c r="F56" i="22"/>
  <c r="H56" i="22" s="1"/>
  <c r="F55" i="22"/>
  <c r="L54" i="22"/>
  <c r="F54" i="22"/>
  <c r="J54" i="22" s="1"/>
  <c r="F53" i="22"/>
  <c r="F52" i="22"/>
  <c r="L52" i="22" s="1"/>
  <c r="F51" i="22"/>
  <c r="J51" i="22" s="1"/>
  <c r="F50" i="22"/>
  <c r="F49" i="22"/>
  <c r="I49" i="22" s="1"/>
  <c r="F48" i="22"/>
  <c r="D42" i="22"/>
  <c r="F40" i="22"/>
  <c r="L40" i="22" s="1"/>
  <c r="F39" i="22"/>
  <c r="F38" i="22"/>
  <c r="I38" i="22" s="1"/>
  <c r="F37" i="22"/>
  <c r="L37" i="22" s="1"/>
  <c r="F36" i="22"/>
  <c r="F35" i="22"/>
  <c r="I35" i="22" s="1"/>
  <c r="F34" i="22"/>
  <c r="F33" i="22"/>
  <c r="H33" i="22" s="1"/>
  <c r="F32" i="22"/>
  <c r="L32" i="22" s="1"/>
  <c r="F31" i="22"/>
  <c r="J31" i="22" s="1"/>
  <c r="F30" i="22"/>
  <c r="H30" i="22" s="1"/>
  <c r="F29" i="22"/>
  <c r="M26" i="22"/>
  <c r="M45" i="22" s="1"/>
  <c r="G26" i="22"/>
  <c r="F26" i="22"/>
  <c r="E26" i="22"/>
  <c r="D26" i="22"/>
  <c r="D24" i="22"/>
  <c r="F22" i="22"/>
  <c r="H22" i="22" s="1"/>
  <c r="C22" i="22"/>
  <c r="B22" i="22"/>
  <c r="F21" i="22"/>
  <c r="I21" i="22" s="1"/>
  <c r="C21" i="22"/>
  <c r="B21" i="22"/>
  <c r="F20" i="22"/>
  <c r="H20" i="22" s="1"/>
  <c r="F19" i="22"/>
  <c r="H19" i="22" s="1"/>
  <c r="F18" i="22"/>
  <c r="F17" i="22"/>
  <c r="I17" i="22" s="1"/>
  <c r="B17" i="22"/>
  <c r="F16" i="22"/>
  <c r="I16" i="22" s="1"/>
  <c r="B16" i="22"/>
  <c r="O15" i="22"/>
  <c r="F15" i="22"/>
  <c r="L15" i="22" s="1"/>
  <c r="B15" i="22"/>
  <c r="F14" i="22"/>
  <c r="I14" i="22" s="1"/>
  <c r="B14" i="22"/>
  <c r="D69" i="28"/>
  <c r="E52" i="28" s="1"/>
  <c r="D43" i="28"/>
  <c r="C13" i="1"/>
  <c r="B18" i="49" s="1"/>
  <c r="C14" i="1"/>
  <c r="H16" i="48" l="1"/>
  <c r="L19" i="48"/>
  <c r="K32" i="48"/>
  <c r="H37" i="48"/>
  <c r="J51" i="48"/>
  <c r="L59" i="48"/>
  <c r="H63" i="48"/>
  <c r="L66" i="48"/>
  <c r="I16" i="48"/>
  <c r="I37" i="48"/>
  <c r="I63" i="48"/>
  <c r="J16" i="48"/>
  <c r="J37" i="48"/>
  <c r="J63" i="48"/>
  <c r="K16" i="48"/>
  <c r="H20" i="48"/>
  <c r="I30" i="48"/>
  <c r="K37" i="48"/>
  <c r="I49" i="48"/>
  <c r="I56" i="48"/>
  <c r="H60" i="48"/>
  <c r="K63" i="48"/>
  <c r="J49" i="48"/>
  <c r="K49" i="48"/>
  <c r="E64" i="48"/>
  <c r="K66" i="48"/>
  <c r="L49" i="48"/>
  <c r="L17" i="48"/>
  <c r="J53" i="48"/>
  <c r="E57" i="48"/>
  <c r="K61" i="48"/>
  <c r="E65" i="48"/>
  <c r="H32" i="48"/>
  <c r="K54" i="48"/>
  <c r="E62" i="48"/>
  <c r="E66" i="48"/>
  <c r="H19" i="47"/>
  <c r="E22" i="47"/>
  <c r="K38" i="47"/>
  <c r="I52" i="47"/>
  <c r="E66" i="47"/>
  <c r="J19" i="47"/>
  <c r="L38" i="47"/>
  <c r="K52" i="47"/>
  <c r="E56" i="47"/>
  <c r="E63" i="47"/>
  <c r="J16" i="47"/>
  <c r="K19" i="47"/>
  <c r="I22" i="47"/>
  <c r="I35" i="47"/>
  <c r="I49" i="47"/>
  <c r="L52" i="47"/>
  <c r="E60" i="47"/>
  <c r="I66" i="47"/>
  <c r="I38" i="47"/>
  <c r="K16" i="47"/>
  <c r="L19" i="47"/>
  <c r="J22" i="47"/>
  <c r="J49" i="47"/>
  <c r="E53" i="47"/>
  <c r="E57" i="47"/>
  <c r="H63" i="47"/>
  <c r="J66" i="47"/>
  <c r="E20" i="47"/>
  <c r="E61" i="47"/>
  <c r="K66" i="47"/>
  <c r="K14" i="47"/>
  <c r="H17" i="47"/>
  <c r="H33" i="47"/>
  <c r="E50" i="47"/>
  <c r="E58" i="47"/>
  <c r="H61" i="47"/>
  <c r="J17" i="47"/>
  <c r="J33" i="47"/>
  <c r="I61" i="47"/>
  <c r="K17" i="47"/>
  <c r="E21" i="47"/>
  <c r="K33" i="47"/>
  <c r="H37" i="47"/>
  <c r="E51" i="47"/>
  <c r="J54" i="47"/>
  <c r="E59" i="47"/>
  <c r="J61" i="47"/>
  <c r="K64" i="47"/>
  <c r="L17" i="47"/>
  <c r="L33" i="47"/>
  <c r="K54" i="47"/>
  <c r="L64" i="47"/>
  <c r="D43" i="47"/>
  <c r="E29" i="47" s="1"/>
  <c r="B18" i="51"/>
  <c r="B18" i="47"/>
  <c r="B18" i="55"/>
  <c r="B18" i="22"/>
  <c r="B18" i="53"/>
  <c r="B18" i="54"/>
  <c r="B18" i="48"/>
  <c r="B18" i="50"/>
  <c r="B18" i="52"/>
  <c r="L23" i="55"/>
  <c r="I38" i="55"/>
  <c r="H20" i="55"/>
  <c r="H17" i="55"/>
  <c r="J20" i="55"/>
  <c r="I35" i="55"/>
  <c r="K38" i="55"/>
  <c r="K55" i="55"/>
  <c r="J17" i="55"/>
  <c r="L38" i="55"/>
  <c r="L55" i="55"/>
  <c r="H60" i="55"/>
  <c r="L62" i="55"/>
  <c r="J60" i="55"/>
  <c r="J23" i="55"/>
  <c r="I36" i="55"/>
  <c r="K39" i="55"/>
  <c r="K60" i="55"/>
  <c r="J67" i="55"/>
  <c r="H38" i="55"/>
  <c r="H62" i="55"/>
  <c r="I55" i="55"/>
  <c r="I62" i="55"/>
  <c r="J55" i="55"/>
  <c r="J62" i="55"/>
  <c r="K14" i="55"/>
  <c r="K20" i="55"/>
  <c r="L14" i="55"/>
  <c r="K17" i="55"/>
  <c r="L20" i="55"/>
  <c r="I23" i="55"/>
  <c r="H36" i="55"/>
  <c r="I67" i="55"/>
  <c r="L17" i="55"/>
  <c r="L32" i="55"/>
  <c r="K23" i="55"/>
  <c r="J36" i="55"/>
  <c r="L39" i="55"/>
  <c r="K53" i="55"/>
  <c r="L60" i="55"/>
  <c r="E64" i="55"/>
  <c r="K67" i="55"/>
  <c r="H34" i="55"/>
  <c r="J19" i="55"/>
  <c r="J34" i="55"/>
  <c r="H58" i="55"/>
  <c r="L63" i="55"/>
  <c r="K63" i="55"/>
  <c r="I63" i="55"/>
  <c r="H63" i="55"/>
  <c r="J63" i="55"/>
  <c r="L30" i="55"/>
  <c r="J30" i="55"/>
  <c r="I30" i="55"/>
  <c r="K30" i="55"/>
  <c r="E69" i="55"/>
  <c r="O68" i="55"/>
  <c r="L51" i="55"/>
  <c r="K51" i="55"/>
  <c r="I51" i="55"/>
  <c r="H51" i="55"/>
  <c r="J51" i="55"/>
  <c r="L56" i="55"/>
  <c r="J56" i="55"/>
  <c r="I56" i="55"/>
  <c r="K56" i="55"/>
  <c r="P67" i="55"/>
  <c r="H30" i="55"/>
  <c r="H33" i="55"/>
  <c r="K49" i="55"/>
  <c r="J49" i="55"/>
  <c r="L49" i="55"/>
  <c r="L54" i="55"/>
  <c r="K54" i="55"/>
  <c r="H56" i="55"/>
  <c r="K61" i="55"/>
  <c r="J61" i="55"/>
  <c r="L61" i="55"/>
  <c r="H22" i="55"/>
  <c r="I33" i="55"/>
  <c r="H49" i="55"/>
  <c r="H54" i="55"/>
  <c r="H59" i="55"/>
  <c r="H61" i="55"/>
  <c r="H66" i="55"/>
  <c r="H16" i="55"/>
  <c r="I22" i="55"/>
  <c r="H31" i="55"/>
  <c r="J33" i="55"/>
  <c r="I49" i="55"/>
  <c r="H52" i="55"/>
  <c r="I54" i="55"/>
  <c r="H57" i="55"/>
  <c r="I59" i="55"/>
  <c r="I61" i="55"/>
  <c r="H64" i="55"/>
  <c r="I66" i="55"/>
  <c r="I16" i="55"/>
  <c r="L18" i="55"/>
  <c r="J18" i="55"/>
  <c r="I18" i="55"/>
  <c r="K18" i="55"/>
  <c r="J22" i="55"/>
  <c r="I31" i="55"/>
  <c r="K33" i="55"/>
  <c r="I52" i="55"/>
  <c r="J54" i="55"/>
  <c r="I57" i="55"/>
  <c r="J59" i="55"/>
  <c r="I64" i="55"/>
  <c r="J16" i="55"/>
  <c r="H18" i="55"/>
  <c r="K22" i="55"/>
  <c r="J31" i="55"/>
  <c r="J52" i="55"/>
  <c r="J57" i="55"/>
  <c r="K59" i="55"/>
  <c r="J64" i="55"/>
  <c r="K16" i="55"/>
  <c r="K31" i="55"/>
  <c r="K52" i="55"/>
  <c r="K57" i="55"/>
  <c r="K64" i="55"/>
  <c r="H19" i="55"/>
  <c r="K21" i="55"/>
  <c r="J21" i="55"/>
  <c r="L21" i="55"/>
  <c r="D44" i="55"/>
  <c r="K15" i="55"/>
  <c r="J15" i="55"/>
  <c r="L15" i="55"/>
  <c r="I19" i="55"/>
  <c r="H21" i="55"/>
  <c r="L66" i="55"/>
  <c r="K66" i="55"/>
  <c r="L37" i="55"/>
  <c r="K37" i="55"/>
  <c r="I37" i="55"/>
  <c r="H37" i="55"/>
  <c r="J37" i="55"/>
  <c r="L40" i="55"/>
  <c r="K40" i="55"/>
  <c r="H40" i="55"/>
  <c r="K35" i="55"/>
  <c r="J35" i="55"/>
  <c r="L35" i="55"/>
  <c r="I40" i="55"/>
  <c r="H14" i="55"/>
  <c r="I32" i="55"/>
  <c r="H39" i="55"/>
  <c r="H53" i="55"/>
  <c r="I58" i="55"/>
  <c r="H65" i="55"/>
  <c r="H32" i="55"/>
  <c r="I14" i="55"/>
  <c r="J32" i="55"/>
  <c r="I39" i="55"/>
  <c r="I53" i="55"/>
  <c r="J58" i="55"/>
  <c r="I65" i="55"/>
  <c r="E33" i="54"/>
  <c r="E38" i="54"/>
  <c r="E16" i="54"/>
  <c r="E31" i="54"/>
  <c r="E19" i="54"/>
  <c r="E36" i="54"/>
  <c r="E32" i="54"/>
  <c r="E37" i="54"/>
  <c r="E18" i="54"/>
  <c r="E15" i="54"/>
  <c r="E40" i="54"/>
  <c r="E41" i="54"/>
  <c r="E34" i="54"/>
  <c r="E20" i="54"/>
  <c r="E17" i="54"/>
  <c r="E39" i="54"/>
  <c r="E14" i="54"/>
  <c r="E30" i="54"/>
  <c r="E35" i="54"/>
  <c r="I33" i="54"/>
  <c r="H54" i="54"/>
  <c r="I59" i="54"/>
  <c r="H15" i="54"/>
  <c r="H35" i="54"/>
  <c r="I40" i="54"/>
  <c r="H49" i="54"/>
  <c r="I54" i="54"/>
  <c r="J59" i="54"/>
  <c r="P67" i="54"/>
  <c r="I15" i="54"/>
  <c r="H18" i="54"/>
  <c r="H30" i="54"/>
  <c r="K33" i="54"/>
  <c r="K44" i="54" s="1"/>
  <c r="J40" i="54"/>
  <c r="I49" i="54"/>
  <c r="J54" i="54"/>
  <c r="K59" i="54"/>
  <c r="I61" i="54"/>
  <c r="J15" i="54"/>
  <c r="J25" i="54" s="1"/>
  <c r="I18" i="54"/>
  <c r="J21" i="54"/>
  <c r="I30" i="54"/>
  <c r="L33" i="54"/>
  <c r="L44" i="54" s="1"/>
  <c r="J35" i="54"/>
  <c r="J44" i="54" s="1"/>
  <c r="H37" i="54"/>
  <c r="K40" i="54"/>
  <c r="J49" i="54"/>
  <c r="H51" i="54"/>
  <c r="K54" i="54"/>
  <c r="I56" i="54"/>
  <c r="L59" i="54"/>
  <c r="J61" i="54"/>
  <c r="H63" i="54"/>
  <c r="K66" i="54"/>
  <c r="O68" i="54"/>
  <c r="H66" i="54"/>
  <c r="I66" i="54"/>
  <c r="J66" i="54"/>
  <c r="K15" i="54"/>
  <c r="K25" i="54" s="1"/>
  <c r="J18" i="54"/>
  <c r="K21" i="54"/>
  <c r="J30" i="54"/>
  <c r="K35" i="54"/>
  <c r="I37" i="54"/>
  <c r="L40" i="54"/>
  <c r="K49" i="54"/>
  <c r="I51" i="54"/>
  <c r="J56" i="54"/>
  <c r="K61" i="54"/>
  <c r="I63" i="54"/>
  <c r="H14" i="54"/>
  <c r="K18" i="54"/>
  <c r="L21" i="54"/>
  <c r="L25" i="54" s="1"/>
  <c r="K30" i="54"/>
  <c r="L35" i="54"/>
  <c r="J37" i="54"/>
  <c r="H39" i="54"/>
  <c r="J51" i="54"/>
  <c r="H53" i="54"/>
  <c r="K56" i="54"/>
  <c r="L61" i="54"/>
  <c r="J63" i="54"/>
  <c r="H65" i="54"/>
  <c r="H33" i="54"/>
  <c r="L36" i="54"/>
  <c r="L50" i="54"/>
  <c r="L69" i="54" s="1"/>
  <c r="H21" i="54"/>
  <c r="H56" i="54"/>
  <c r="I14" i="54"/>
  <c r="I25" i="54" s="1"/>
  <c r="I39" i="54"/>
  <c r="I53" i="54"/>
  <c r="I65" i="54"/>
  <c r="H36" i="54"/>
  <c r="H50" i="54"/>
  <c r="H62" i="54"/>
  <c r="E33" i="53"/>
  <c r="E38" i="53"/>
  <c r="E16" i="53"/>
  <c r="E31" i="53"/>
  <c r="E19" i="53"/>
  <c r="E36" i="53"/>
  <c r="E32" i="53"/>
  <c r="E41" i="53"/>
  <c r="E34" i="53"/>
  <c r="E20" i="53"/>
  <c r="E17" i="53"/>
  <c r="E39" i="53"/>
  <c r="E14" i="53"/>
  <c r="E37" i="53"/>
  <c r="E30" i="53"/>
  <c r="E18" i="53"/>
  <c r="E35" i="53"/>
  <c r="E15" i="53"/>
  <c r="E40" i="53"/>
  <c r="H33" i="53"/>
  <c r="H59" i="53"/>
  <c r="I33" i="53"/>
  <c r="H49" i="53"/>
  <c r="H61" i="53"/>
  <c r="H56" i="53"/>
  <c r="J15" i="53"/>
  <c r="I18" i="53"/>
  <c r="J21" i="53"/>
  <c r="I30" i="53"/>
  <c r="I44" i="53" s="1"/>
  <c r="L33" i="53"/>
  <c r="J35" i="53"/>
  <c r="H37" i="53"/>
  <c r="J49" i="53"/>
  <c r="H51" i="53"/>
  <c r="I56" i="53"/>
  <c r="L59" i="53"/>
  <c r="L69" i="53" s="1"/>
  <c r="J61" i="53"/>
  <c r="H63" i="53"/>
  <c r="K15" i="53"/>
  <c r="J18" i="53"/>
  <c r="K21" i="53"/>
  <c r="J30" i="53"/>
  <c r="H32" i="53"/>
  <c r="K35" i="53"/>
  <c r="I37" i="53"/>
  <c r="K49" i="53"/>
  <c r="I51" i="53"/>
  <c r="J56" i="53"/>
  <c r="H58" i="53"/>
  <c r="K61" i="53"/>
  <c r="I63" i="53"/>
  <c r="I49" i="53"/>
  <c r="H14" i="53"/>
  <c r="L15" i="53"/>
  <c r="L25" i="53" s="1"/>
  <c r="K18" i="53"/>
  <c r="L21" i="53"/>
  <c r="K30" i="53"/>
  <c r="I32" i="53"/>
  <c r="L35" i="53"/>
  <c r="J37" i="53"/>
  <c r="H39" i="53"/>
  <c r="J51" i="53"/>
  <c r="H53" i="53"/>
  <c r="K56" i="53"/>
  <c r="I58" i="53"/>
  <c r="L61" i="53"/>
  <c r="J63" i="53"/>
  <c r="H65" i="53"/>
  <c r="H35" i="53"/>
  <c r="I15" i="53"/>
  <c r="I21" i="53"/>
  <c r="I14" i="53"/>
  <c r="I25" i="53" s="1"/>
  <c r="L18" i="53"/>
  <c r="L30" i="53"/>
  <c r="J32" i="53"/>
  <c r="K37" i="53"/>
  <c r="I39" i="53"/>
  <c r="K51" i="53"/>
  <c r="I53" i="53"/>
  <c r="J58" i="53"/>
  <c r="K63" i="53"/>
  <c r="I65" i="53"/>
  <c r="J33" i="53"/>
  <c r="J14" i="53"/>
  <c r="J25" i="53" s="1"/>
  <c r="K32" i="53"/>
  <c r="I34" i="53"/>
  <c r="J39" i="53"/>
  <c r="H41" i="53"/>
  <c r="J53" i="53"/>
  <c r="H55" i="53"/>
  <c r="K58" i="53"/>
  <c r="I60" i="53"/>
  <c r="J65" i="53"/>
  <c r="H67" i="53"/>
  <c r="K14" i="53"/>
  <c r="K39" i="53"/>
  <c r="I41" i="53"/>
  <c r="K53" i="53"/>
  <c r="I55" i="53"/>
  <c r="J60" i="53"/>
  <c r="H62" i="53"/>
  <c r="K65" i="53"/>
  <c r="I67" i="53"/>
  <c r="E33" i="52"/>
  <c r="E38" i="52"/>
  <c r="E16" i="52"/>
  <c r="E14" i="52"/>
  <c r="E30" i="52"/>
  <c r="E18" i="52"/>
  <c r="E31" i="52"/>
  <c r="E19" i="52"/>
  <c r="E36" i="52"/>
  <c r="E15" i="52"/>
  <c r="E41" i="52"/>
  <c r="E34" i="52"/>
  <c r="E20" i="52"/>
  <c r="E17" i="52"/>
  <c r="E39" i="52"/>
  <c r="E32" i="52"/>
  <c r="E37" i="52"/>
  <c r="E35" i="52"/>
  <c r="E40" i="52"/>
  <c r="H33" i="52"/>
  <c r="H59" i="52"/>
  <c r="I33" i="52"/>
  <c r="H54" i="52"/>
  <c r="I59" i="52"/>
  <c r="H66" i="52"/>
  <c r="H15" i="52"/>
  <c r="H21" i="52"/>
  <c r="J33" i="52"/>
  <c r="H35" i="52"/>
  <c r="I40" i="52"/>
  <c r="H49" i="52"/>
  <c r="I54" i="52"/>
  <c r="J59" i="52"/>
  <c r="H61" i="52"/>
  <c r="I66" i="52"/>
  <c r="P67" i="52"/>
  <c r="I15" i="52"/>
  <c r="H18" i="52"/>
  <c r="I21" i="52"/>
  <c r="H30" i="52"/>
  <c r="K33" i="52"/>
  <c r="I35" i="52"/>
  <c r="J40" i="52"/>
  <c r="I49" i="52"/>
  <c r="J54" i="52"/>
  <c r="H56" i="52"/>
  <c r="K59" i="52"/>
  <c r="I61" i="52"/>
  <c r="J66" i="52"/>
  <c r="K66" i="52"/>
  <c r="O68" i="52"/>
  <c r="J15" i="52"/>
  <c r="I18" i="52"/>
  <c r="I25" i="52" s="1"/>
  <c r="I30" i="52"/>
  <c r="I44" i="52" s="1"/>
  <c r="K40" i="52"/>
  <c r="J49" i="52"/>
  <c r="K15" i="52"/>
  <c r="J18" i="52"/>
  <c r="K21" i="52"/>
  <c r="J30" i="52"/>
  <c r="H32" i="52"/>
  <c r="K35" i="52"/>
  <c r="L40" i="52"/>
  <c r="K49" i="52"/>
  <c r="L54" i="52"/>
  <c r="L69" i="52" s="1"/>
  <c r="J56" i="52"/>
  <c r="H58" i="52"/>
  <c r="K61" i="52"/>
  <c r="H14" i="52"/>
  <c r="K18" i="52"/>
  <c r="L21" i="52"/>
  <c r="L25" i="52" s="1"/>
  <c r="K30" i="52"/>
  <c r="I32" i="52"/>
  <c r="L35" i="52"/>
  <c r="L44" i="52" s="1"/>
  <c r="J37" i="52"/>
  <c r="H39" i="52"/>
  <c r="J51" i="52"/>
  <c r="H53" i="52"/>
  <c r="K56" i="52"/>
  <c r="I58" i="52"/>
  <c r="L61" i="52"/>
  <c r="J63" i="52"/>
  <c r="H65" i="52"/>
  <c r="J32" i="52"/>
  <c r="J58" i="52"/>
  <c r="J14" i="52"/>
  <c r="H23" i="52"/>
  <c r="K32" i="52"/>
  <c r="K44" i="52" s="1"/>
  <c r="J39" i="52"/>
  <c r="H41" i="52"/>
  <c r="J53" i="52"/>
  <c r="H55" i="52"/>
  <c r="K58" i="52"/>
  <c r="J65" i="52"/>
  <c r="H67" i="52"/>
  <c r="K14" i="52"/>
  <c r="I23" i="52"/>
  <c r="K39" i="52"/>
  <c r="I41" i="52"/>
  <c r="K53" i="52"/>
  <c r="I55" i="52"/>
  <c r="K65" i="52"/>
  <c r="I67" i="52"/>
  <c r="E33" i="51"/>
  <c r="E37" i="51"/>
  <c r="E30" i="51"/>
  <c r="E18" i="51"/>
  <c r="E15" i="51"/>
  <c r="E40" i="51"/>
  <c r="E38" i="51"/>
  <c r="E16" i="51"/>
  <c r="E31" i="51"/>
  <c r="E19" i="51"/>
  <c r="E36" i="51"/>
  <c r="E20" i="51"/>
  <c r="E14" i="51"/>
  <c r="E41" i="51"/>
  <c r="E34" i="51"/>
  <c r="E17" i="51"/>
  <c r="E39" i="51"/>
  <c r="E32" i="51"/>
  <c r="E35" i="51"/>
  <c r="I33" i="51"/>
  <c r="H40" i="51"/>
  <c r="I59" i="51"/>
  <c r="H15" i="51"/>
  <c r="H35" i="51"/>
  <c r="I40" i="51"/>
  <c r="J59" i="51"/>
  <c r="I35" i="51"/>
  <c r="J40" i="51"/>
  <c r="I49" i="51"/>
  <c r="J66" i="51"/>
  <c r="J21" i="51"/>
  <c r="I30" i="51"/>
  <c r="I44" i="51" s="1"/>
  <c r="L33" i="51"/>
  <c r="H37" i="51"/>
  <c r="K40" i="51"/>
  <c r="J49" i="51"/>
  <c r="H51" i="51"/>
  <c r="K54" i="51"/>
  <c r="I56" i="51"/>
  <c r="L59" i="51"/>
  <c r="J61" i="51"/>
  <c r="H63" i="51"/>
  <c r="K66" i="51"/>
  <c r="K15" i="51"/>
  <c r="J18" i="51"/>
  <c r="J25" i="51" s="1"/>
  <c r="K21" i="51"/>
  <c r="J30" i="51"/>
  <c r="H32" i="51"/>
  <c r="K35" i="51"/>
  <c r="I37" i="51"/>
  <c r="K49" i="51"/>
  <c r="I51" i="51"/>
  <c r="L54" i="51"/>
  <c r="J56" i="51"/>
  <c r="H58" i="51"/>
  <c r="K61" i="51"/>
  <c r="I63" i="51"/>
  <c r="L66" i="51"/>
  <c r="H14" i="51"/>
  <c r="L15" i="51"/>
  <c r="K18" i="51"/>
  <c r="L21" i="51"/>
  <c r="K30" i="51"/>
  <c r="I32" i="51"/>
  <c r="L35" i="51"/>
  <c r="J37" i="51"/>
  <c r="H39" i="51"/>
  <c r="L49" i="51"/>
  <c r="J51" i="51"/>
  <c r="H53" i="51"/>
  <c r="K56" i="51"/>
  <c r="I58" i="51"/>
  <c r="L61" i="51"/>
  <c r="J63" i="51"/>
  <c r="H65" i="51"/>
  <c r="H66" i="51"/>
  <c r="I15" i="51"/>
  <c r="I21" i="51"/>
  <c r="I18" i="51"/>
  <c r="O68" i="51"/>
  <c r="I14" i="51"/>
  <c r="I25" i="51" s="1"/>
  <c r="L18" i="51"/>
  <c r="L25" i="51" s="1"/>
  <c r="L30" i="51"/>
  <c r="J32" i="51"/>
  <c r="K37" i="51"/>
  <c r="I39" i="51"/>
  <c r="K51" i="51"/>
  <c r="I53" i="51"/>
  <c r="L56" i="51"/>
  <c r="J58" i="51"/>
  <c r="K63" i="51"/>
  <c r="I65" i="51"/>
  <c r="E69" i="51"/>
  <c r="K32" i="51"/>
  <c r="K44" i="51" s="1"/>
  <c r="K58" i="51"/>
  <c r="K14" i="51"/>
  <c r="H36" i="51"/>
  <c r="K39" i="51"/>
  <c r="H50" i="51"/>
  <c r="K53" i="51"/>
  <c r="H62" i="51"/>
  <c r="K65" i="51"/>
  <c r="H33" i="51"/>
  <c r="H59" i="51"/>
  <c r="H54" i="51"/>
  <c r="J33" i="51"/>
  <c r="I54" i="51"/>
  <c r="H61" i="51"/>
  <c r="H35" i="50"/>
  <c r="H40" i="50"/>
  <c r="E38" i="50"/>
  <c r="E16" i="50"/>
  <c r="E31" i="50"/>
  <c r="E19" i="50"/>
  <c r="E36" i="50"/>
  <c r="E41" i="50"/>
  <c r="E17" i="50"/>
  <c r="H33" i="50"/>
  <c r="I35" i="50"/>
  <c r="I40" i="50"/>
  <c r="L63" i="50"/>
  <c r="K63" i="50"/>
  <c r="J63" i="50"/>
  <c r="J17" i="50"/>
  <c r="I17" i="50"/>
  <c r="H17" i="50"/>
  <c r="H21" i="50"/>
  <c r="I33" i="50"/>
  <c r="J35" i="50"/>
  <c r="H38" i="50"/>
  <c r="J40" i="50"/>
  <c r="K53" i="50"/>
  <c r="J53" i="50"/>
  <c r="I53" i="50"/>
  <c r="H53" i="50"/>
  <c r="H63" i="50"/>
  <c r="K17" i="50"/>
  <c r="I21" i="50"/>
  <c r="J33" i="50"/>
  <c r="K35" i="50"/>
  <c r="I38" i="50"/>
  <c r="K40" i="50"/>
  <c r="L53" i="50"/>
  <c r="L58" i="50"/>
  <c r="K58" i="50"/>
  <c r="J58" i="50"/>
  <c r="I58" i="50"/>
  <c r="I63" i="50"/>
  <c r="I66" i="50"/>
  <c r="E59" i="50"/>
  <c r="E64" i="50"/>
  <c r="E52" i="50"/>
  <c r="E22" i="50"/>
  <c r="E57" i="50"/>
  <c r="E62" i="50"/>
  <c r="E50" i="50"/>
  <c r="E67" i="50"/>
  <c r="E55" i="50"/>
  <c r="E14" i="50"/>
  <c r="L17" i="50"/>
  <c r="J21" i="50"/>
  <c r="K33" i="50"/>
  <c r="J38" i="50"/>
  <c r="E49" i="50"/>
  <c r="L51" i="50"/>
  <c r="L69" i="50" s="1"/>
  <c r="K51" i="50"/>
  <c r="J51" i="50"/>
  <c r="E54" i="50"/>
  <c r="L56" i="50"/>
  <c r="K56" i="50"/>
  <c r="H61" i="50"/>
  <c r="J66" i="50"/>
  <c r="K14" i="50"/>
  <c r="I14" i="50"/>
  <c r="J14" i="50"/>
  <c r="J25" i="50" s="1"/>
  <c r="K21" i="50"/>
  <c r="E23" i="50"/>
  <c r="K38" i="50"/>
  <c r="H51" i="50"/>
  <c r="H56" i="50"/>
  <c r="I61" i="50"/>
  <c r="K66" i="50"/>
  <c r="H14" i="50"/>
  <c r="E18" i="50"/>
  <c r="E34" i="50"/>
  <c r="H49" i="50"/>
  <c r="I51" i="50"/>
  <c r="H54" i="50"/>
  <c r="I56" i="50"/>
  <c r="H59" i="50"/>
  <c r="J61" i="50"/>
  <c r="L66" i="50"/>
  <c r="L14" i="50"/>
  <c r="H16" i="50"/>
  <c r="E39" i="50"/>
  <c r="I49" i="50"/>
  <c r="I54" i="50"/>
  <c r="J56" i="50"/>
  <c r="I59" i="50"/>
  <c r="K61" i="50"/>
  <c r="I16" i="50"/>
  <c r="H18" i="50"/>
  <c r="E20" i="50"/>
  <c r="E32" i="50"/>
  <c r="K39" i="50"/>
  <c r="J39" i="50"/>
  <c r="I39" i="50"/>
  <c r="H39" i="50"/>
  <c r="J49" i="50"/>
  <c r="H52" i="50"/>
  <c r="J54" i="50"/>
  <c r="J59" i="50"/>
  <c r="E15" i="50"/>
  <c r="I18" i="50"/>
  <c r="J20" i="50"/>
  <c r="H20" i="50"/>
  <c r="I20" i="50"/>
  <c r="E30" i="50"/>
  <c r="L32" i="50"/>
  <c r="K32" i="50"/>
  <c r="J32" i="50"/>
  <c r="I32" i="50"/>
  <c r="I44" i="50" s="1"/>
  <c r="E37" i="50"/>
  <c r="L39" i="50"/>
  <c r="K49" i="50"/>
  <c r="K54" i="50"/>
  <c r="K59" i="50"/>
  <c r="L65" i="50"/>
  <c r="K65" i="50"/>
  <c r="J65" i="50"/>
  <c r="I65" i="50"/>
  <c r="H65" i="50"/>
  <c r="H58" i="50"/>
  <c r="L30" i="50"/>
  <c r="K30" i="50"/>
  <c r="E35" i="50"/>
  <c r="L37" i="50"/>
  <c r="K37" i="50"/>
  <c r="J37" i="50"/>
  <c r="E40" i="50"/>
  <c r="E65" i="50"/>
  <c r="H60" i="50"/>
  <c r="H34" i="50"/>
  <c r="H23" i="50"/>
  <c r="I34" i="50"/>
  <c r="H41" i="50"/>
  <c r="H55" i="50"/>
  <c r="I60" i="50"/>
  <c r="H67" i="50"/>
  <c r="J60" i="50"/>
  <c r="H62" i="50"/>
  <c r="I67" i="50"/>
  <c r="E38" i="49"/>
  <c r="E16" i="49"/>
  <c r="E36" i="49"/>
  <c r="E41" i="49"/>
  <c r="E34" i="49"/>
  <c r="E31" i="49"/>
  <c r="E19" i="49"/>
  <c r="E15" i="49"/>
  <c r="E20" i="49"/>
  <c r="E18" i="49"/>
  <c r="E14" i="49"/>
  <c r="E33" i="49"/>
  <c r="E30" i="49"/>
  <c r="E35" i="49"/>
  <c r="E32" i="49"/>
  <c r="E17" i="49"/>
  <c r="E40" i="49"/>
  <c r="E37" i="49"/>
  <c r="E39" i="49"/>
  <c r="K63" i="49"/>
  <c r="J63" i="49"/>
  <c r="I63" i="49"/>
  <c r="L63" i="49"/>
  <c r="L61" i="49"/>
  <c r="K61" i="49"/>
  <c r="I15" i="49"/>
  <c r="H21" i="49"/>
  <c r="K37" i="49"/>
  <c r="J37" i="49"/>
  <c r="I37" i="49"/>
  <c r="L37" i="49"/>
  <c r="L56" i="49"/>
  <c r="K56" i="49"/>
  <c r="J56" i="49"/>
  <c r="H61" i="49"/>
  <c r="H64" i="49"/>
  <c r="J15" i="49"/>
  <c r="I21" i="49"/>
  <c r="H37" i="49"/>
  <c r="H40" i="49"/>
  <c r="H56" i="49"/>
  <c r="H59" i="49"/>
  <c r="I61" i="49"/>
  <c r="I64" i="49"/>
  <c r="K15" i="49"/>
  <c r="J21" i="49"/>
  <c r="L32" i="49"/>
  <c r="J32" i="49"/>
  <c r="I32" i="49"/>
  <c r="H32" i="49"/>
  <c r="K32" i="49"/>
  <c r="L35" i="49"/>
  <c r="K35" i="49"/>
  <c r="I40" i="49"/>
  <c r="K51" i="49"/>
  <c r="J51" i="49"/>
  <c r="J69" i="49" s="1"/>
  <c r="I51" i="49"/>
  <c r="L51" i="49"/>
  <c r="I56" i="49"/>
  <c r="I59" i="49"/>
  <c r="J61" i="49"/>
  <c r="J64" i="49"/>
  <c r="K21" i="49"/>
  <c r="H35" i="49"/>
  <c r="H38" i="49"/>
  <c r="J40" i="49"/>
  <c r="H51" i="49"/>
  <c r="H54" i="49"/>
  <c r="J59" i="49"/>
  <c r="K64" i="49"/>
  <c r="L30" i="49"/>
  <c r="L44" i="49" s="1"/>
  <c r="K30" i="49"/>
  <c r="J30" i="49"/>
  <c r="I35" i="49"/>
  <c r="I38" i="49"/>
  <c r="K40" i="49"/>
  <c r="L49" i="49"/>
  <c r="K49" i="49"/>
  <c r="I54" i="49"/>
  <c r="K59" i="49"/>
  <c r="H30" i="49"/>
  <c r="H33" i="49"/>
  <c r="J35" i="49"/>
  <c r="J38" i="49"/>
  <c r="H49" i="49"/>
  <c r="H52" i="49"/>
  <c r="J54" i="49"/>
  <c r="K14" i="49"/>
  <c r="J14" i="49"/>
  <c r="I14" i="49"/>
  <c r="H14" i="49"/>
  <c r="L18" i="49"/>
  <c r="L25" i="49" s="1"/>
  <c r="K18" i="49"/>
  <c r="I30" i="49"/>
  <c r="I44" i="49" s="1"/>
  <c r="K38" i="49"/>
  <c r="I49" i="49"/>
  <c r="I69" i="49" s="1"/>
  <c r="K54" i="49"/>
  <c r="L58" i="49"/>
  <c r="J58" i="49"/>
  <c r="I58" i="49"/>
  <c r="H58" i="49"/>
  <c r="K58" i="49"/>
  <c r="H63" i="49"/>
  <c r="H66" i="49"/>
  <c r="H15" i="49"/>
  <c r="I66" i="49"/>
  <c r="J66" i="49"/>
  <c r="K66" i="49"/>
  <c r="P67" i="49"/>
  <c r="H20" i="49"/>
  <c r="I17" i="49"/>
  <c r="I20" i="49"/>
  <c r="H23" i="49"/>
  <c r="I34" i="49"/>
  <c r="J39" i="49"/>
  <c r="H41" i="49"/>
  <c r="J53" i="49"/>
  <c r="H55" i="49"/>
  <c r="E57" i="49"/>
  <c r="I60" i="49"/>
  <c r="J65" i="49"/>
  <c r="H67" i="49"/>
  <c r="E23" i="49"/>
  <c r="H39" i="49"/>
  <c r="H53" i="49"/>
  <c r="E55" i="49"/>
  <c r="H65" i="49"/>
  <c r="E67" i="49"/>
  <c r="H17" i="49"/>
  <c r="H34" i="49"/>
  <c r="I39" i="49"/>
  <c r="E50" i="49"/>
  <c r="I53" i="49"/>
  <c r="H60" i="49"/>
  <c r="E62" i="49"/>
  <c r="I65" i="49"/>
  <c r="E22" i="49"/>
  <c r="E52" i="49"/>
  <c r="L15" i="48"/>
  <c r="K15" i="48"/>
  <c r="H15" i="48"/>
  <c r="H65" i="48"/>
  <c r="J15" i="48"/>
  <c r="J65" i="48"/>
  <c r="D43" i="48"/>
  <c r="K65" i="48"/>
  <c r="L39" i="48"/>
  <c r="K39" i="48"/>
  <c r="L48" i="48"/>
  <c r="K48" i="48"/>
  <c r="J48" i="48"/>
  <c r="H48" i="48"/>
  <c r="I39" i="48"/>
  <c r="I48" i="48"/>
  <c r="H58" i="48"/>
  <c r="P66" i="48"/>
  <c r="K36" i="48"/>
  <c r="L36" i="48"/>
  <c r="J36" i="48"/>
  <c r="I36" i="48"/>
  <c r="H36" i="48"/>
  <c r="J39" i="48"/>
  <c r="L55" i="48"/>
  <c r="K55" i="48"/>
  <c r="J55" i="48"/>
  <c r="I55" i="48"/>
  <c r="I58" i="48"/>
  <c r="H55" i="48"/>
  <c r="J58" i="48"/>
  <c r="O67" i="48"/>
  <c r="L34" i="48"/>
  <c r="K34" i="48"/>
  <c r="J34" i="48"/>
  <c r="K58" i="48"/>
  <c r="I15" i="48"/>
  <c r="H34" i="48"/>
  <c r="K62" i="48"/>
  <c r="L62" i="48"/>
  <c r="J62" i="48"/>
  <c r="I62" i="48"/>
  <c r="H62" i="48"/>
  <c r="I65" i="48"/>
  <c r="I34" i="48"/>
  <c r="L53" i="48"/>
  <c r="K53" i="48"/>
  <c r="L18" i="48"/>
  <c r="K18" i="48"/>
  <c r="J18" i="48"/>
  <c r="K50" i="48"/>
  <c r="L50" i="48"/>
  <c r="J50" i="48"/>
  <c r="I50" i="48"/>
  <c r="H50" i="48"/>
  <c r="I53" i="48"/>
  <c r="L29" i="48"/>
  <c r="K29" i="48"/>
  <c r="J29" i="48"/>
  <c r="I29" i="48"/>
  <c r="H39" i="48"/>
  <c r="L20" i="48"/>
  <c r="K20" i="48"/>
  <c r="J20" i="48"/>
  <c r="L60" i="48"/>
  <c r="K60" i="48"/>
  <c r="J60" i="48"/>
  <c r="H31" i="48"/>
  <c r="H57" i="48"/>
  <c r="E22" i="48"/>
  <c r="I31" i="48"/>
  <c r="H38" i="48"/>
  <c r="H52" i="48"/>
  <c r="E54" i="48"/>
  <c r="I57" i="48"/>
  <c r="H64" i="48"/>
  <c r="I14" i="48"/>
  <c r="J14" i="48"/>
  <c r="I17" i="48"/>
  <c r="I19" i="48"/>
  <c r="H22" i="48"/>
  <c r="K31" i="48"/>
  <c r="I33" i="48"/>
  <c r="J38" i="48"/>
  <c r="H40" i="48"/>
  <c r="J52" i="48"/>
  <c r="H54" i="48"/>
  <c r="E56" i="48"/>
  <c r="K57" i="48"/>
  <c r="I59" i="48"/>
  <c r="J64" i="48"/>
  <c r="H66" i="48"/>
  <c r="H14" i="48"/>
  <c r="H33" i="48"/>
  <c r="E49" i="48"/>
  <c r="I52" i="48"/>
  <c r="J57" i="48"/>
  <c r="K14" i="48"/>
  <c r="J17" i="48"/>
  <c r="J19" i="48"/>
  <c r="E21" i="48"/>
  <c r="I22" i="48"/>
  <c r="L31" i="48"/>
  <c r="J33" i="48"/>
  <c r="K38" i="48"/>
  <c r="I40" i="48"/>
  <c r="E51" i="48"/>
  <c r="K52" i="48"/>
  <c r="I54" i="48"/>
  <c r="J59" i="48"/>
  <c r="H61" i="48"/>
  <c r="E63" i="48"/>
  <c r="K64" i="48"/>
  <c r="I66" i="48"/>
  <c r="H17" i="48"/>
  <c r="H19" i="48"/>
  <c r="I38" i="48"/>
  <c r="H59" i="48"/>
  <c r="E61" i="48"/>
  <c r="I64" i="48"/>
  <c r="L20" i="47"/>
  <c r="K20" i="47"/>
  <c r="J20" i="47"/>
  <c r="I20" i="47"/>
  <c r="L32" i="47"/>
  <c r="K32" i="47"/>
  <c r="H32" i="47"/>
  <c r="L29" i="47"/>
  <c r="K29" i="47"/>
  <c r="J29" i="47"/>
  <c r="I29" i="47"/>
  <c r="H29" i="47"/>
  <c r="I32" i="47"/>
  <c r="J32" i="47"/>
  <c r="L15" i="47"/>
  <c r="K15" i="47"/>
  <c r="J15" i="47"/>
  <c r="I15" i="47"/>
  <c r="H30" i="47"/>
  <c r="I56" i="47"/>
  <c r="H15" i="47"/>
  <c r="I30" i="47"/>
  <c r="K39" i="47"/>
  <c r="L39" i="47"/>
  <c r="J39" i="47"/>
  <c r="I39" i="47"/>
  <c r="J56" i="47"/>
  <c r="J30" i="47"/>
  <c r="H39" i="47"/>
  <c r="J48" i="47"/>
  <c r="L48" i="47"/>
  <c r="K48" i="47"/>
  <c r="I48" i="47"/>
  <c r="H48" i="47"/>
  <c r="H51" i="47"/>
  <c r="K56" i="47"/>
  <c r="I21" i="47"/>
  <c r="K30" i="47"/>
  <c r="I51" i="47"/>
  <c r="J21" i="47"/>
  <c r="L37" i="47"/>
  <c r="K37" i="47"/>
  <c r="L63" i="47"/>
  <c r="K63" i="47"/>
  <c r="H58" i="47"/>
  <c r="E68" i="47"/>
  <c r="O67" i="47"/>
  <c r="P66" i="47"/>
  <c r="H21" i="47"/>
  <c r="J65" i="47"/>
  <c r="L65" i="47"/>
  <c r="K65" i="47"/>
  <c r="I65" i="47"/>
  <c r="K21" i="47"/>
  <c r="I60" i="47"/>
  <c r="L60" i="47"/>
  <c r="K60" i="47"/>
  <c r="J60" i="47"/>
  <c r="H60" i="47"/>
  <c r="L58" i="47"/>
  <c r="K58" i="47"/>
  <c r="J58" i="47"/>
  <c r="H20" i="47"/>
  <c r="K53" i="47"/>
  <c r="L53" i="47"/>
  <c r="J53" i="47"/>
  <c r="I53" i="47"/>
  <c r="H56" i="47"/>
  <c r="L51" i="47"/>
  <c r="K51" i="47"/>
  <c r="H16" i="47"/>
  <c r="L18" i="47"/>
  <c r="K18" i="47"/>
  <c r="J18" i="47"/>
  <c r="I18" i="47"/>
  <c r="H18" i="47"/>
  <c r="J34" i="47"/>
  <c r="L34" i="47"/>
  <c r="K34" i="47"/>
  <c r="I34" i="47"/>
  <c r="I37" i="47"/>
  <c r="I63" i="47"/>
  <c r="H55" i="47"/>
  <c r="H31" i="47"/>
  <c r="I36" i="47"/>
  <c r="I50" i="47"/>
  <c r="J55" i="47"/>
  <c r="H57" i="47"/>
  <c r="I62" i="47"/>
  <c r="H14" i="47"/>
  <c r="I31" i="47"/>
  <c r="J36" i="47"/>
  <c r="H38" i="47"/>
  <c r="J50" i="47"/>
  <c r="H52" i="47"/>
  <c r="K55" i="47"/>
  <c r="I57" i="47"/>
  <c r="J62" i="47"/>
  <c r="H64" i="47"/>
  <c r="H36" i="47"/>
  <c r="H50" i="47"/>
  <c r="I55" i="47"/>
  <c r="H62" i="47"/>
  <c r="J31" i="47"/>
  <c r="J43" i="47" s="1"/>
  <c r="K36" i="47"/>
  <c r="K50" i="47"/>
  <c r="J57" i="47"/>
  <c r="K62" i="47"/>
  <c r="I20" i="22"/>
  <c r="E50" i="28"/>
  <c r="E63" i="22"/>
  <c r="E64" i="22"/>
  <c r="E56" i="22"/>
  <c r="E21" i="22"/>
  <c r="E66" i="22"/>
  <c r="E59" i="22"/>
  <c r="E22" i="22"/>
  <c r="E53" i="22"/>
  <c r="E60" i="22"/>
  <c r="E52" i="22"/>
  <c r="K51" i="22"/>
  <c r="K38" i="22"/>
  <c r="L51" i="22"/>
  <c r="H14" i="22"/>
  <c r="L38" i="22"/>
  <c r="J14" i="22"/>
  <c r="L33" i="22"/>
  <c r="H54" i="22"/>
  <c r="E50" i="22"/>
  <c r="K54" i="22"/>
  <c r="K57" i="22"/>
  <c r="E51" i="22"/>
  <c r="E55" i="22"/>
  <c r="H49" i="22"/>
  <c r="J49" i="22"/>
  <c r="K49" i="22"/>
  <c r="I59" i="22"/>
  <c r="I22" i="22"/>
  <c r="H40" i="22"/>
  <c r="L49" i="22"/>
  <c r="J52" i="22"/>
  <c r="J63" i="22"/>
  <c r="J22" i="22"/>
  <c r="K31" i="22"/>
  <c r="H37" i="22"/>
  <c r="I40" i="22"/>
  <c r="K52" i="22"/>
  <c r="L59" i="22"/>
  <c r="H15" i="22"/>
  <c r="J17" i="22"/>
  <c r="I19" i="22"/>
  <c r="H21" i="22"/>
  <c r="K22" i="22"/>
  <c r="L31" i="22"/>
  <c r="I37" i="22"/>
  <c r="J40" i="22"/>
  <c r="K56" i="22"/>
  <c r="I15" i="22"/>
  <c r="J19" i="22"/>
  <c r="L22" i="22"/>
  <c r="J37" i="22"/>
  <c r="K40" i="22"/>
  <c r="L56" i="22"/>
  <c r="J15" i="22"/>
  <c r="L17" i="22"/>
  <c r="J21" i="22"/>
  <c r="K37" i="22"/>
  <c r="E54" i="22"/>
  <c r="E57" i="22"/>
  <c r="K15" i="22"/>
  <c r="L19" i="22"/>
  <c r="K21" i="22"/>
  <c r="I33" i="22"/>
  <c r="H51" i="22"/>
  <c r="E62" i="22"/>
  <c r="J64" i="22"/>
  <c r="H63" i="22"/>
  <c r="H66" i="22"/>
  <c r="I66" i="22"/>
  <c r="K66" i="22"/>
  <c r="L66" i="22"/>
  <c r="K17" i="22"/>
  <c r="K19" i="22"/>
  <c r="E20" i="22"/>
  <c r="L21" i="22"/>
  <c r="J33" i="22"/>
  <c r="E48" i="22"/>
  <c r="I51" i="22"/>
  <c r="K64" i="22"/>
  <c r="I63" i="22"/>
  <c r="J59" i="22"/>
  <c r="K63" i="22"/>
  <c r="K33" i="22"/>
  <c r="J38" i="22"/>
  <c r="I54" i="22"/>
  <c r="L57" i="22"/>
  <c r="E65" i="22"/>
  <c r="L39" i="22"/>
  <c r="K39" i="22"/>
  <c r="L34" i="22"/>
  <c r="K34" i="22"/>
  <c r="J34" i="22"/>
  <c r="L65" i="22"/>
  <c r="K65" i="22"/>
  <c r="J16" i="22"/>
  <c r="L29" i="22"/>
  <c r="K29" i="22"/>
  <c r="J29" i="22"/>
  <c r="I29" i="22"/>
  <c r="H34" i="22"/>
  <c r="I39" i="22"/>
  <c r="K50" i="22"/>
  <c r="J50" i="22"/>
  <c r="I50" i="22"/>
  <c r="H50" i="22"/>
  <c r="L60" i="22"/>
  <c r="K60" i="22"/>
  <c r="J60" i="22"/>
  <c r="H65" i="22"/>
  <c r="K16" i="22"/>
  <c r="L18" i="22"/>
  <c r="K18" i="22"/>
  <c r="J18" i="22"/>
  <c r="H32" i="22"/>
  <c r="I34" i="22"/>
  <c r="L50" i="22"/>
  <c r="L55" i="22"/>
  <c r="K55" i="22"/>
  <c r="J55" i="22"/>
  <c r="I55" i="22"/>
  <c r="H60" i="22"/>
  <c r="I65" i="22"/>
  <c r="L16" i="22"/>
  <c r="I32" i="22"/>
  <c r="L53" i="22"/>
  <c r="K53" i="22"/>
  <c r="H55" i="22"/>
  <c r="H58" i="22"/>
  <c r="I60" i="22"/>
  <c r="I18" i="22"/>
  <c r="J32" i="22"/>
  <c r="H35" i="22"/>
  <c r="L48" i="22"/>
  <c r="K48" i="22"/>
  <c r="J48" i="22"/>
  <c r="H53" i="22"/>
  <c r="I58" i="22"/>
  <c r="I30" i="22"/>
  <c r="K32" i="22"/>
  <c r="J35" i="22"/>
  <c r="H48" i="22"/>
  <c r="I53" i="22"/>
  <c r="J58" i="22"/>
  <c r="H61" i="22"/>
  <c r="J30" i="22"/>
  <c r="K35" i="22"/>
  <c r="I48" i="22"/>
  <c r="J53" i="22"/>
  <c r="I56" i="22"/>
  <c r="K58" i="22"/>
  <c r="J61" i="22"/>
  <c r="L14" i="22"/>
  <c r="K14" i="22"/>
  <c r="L20" i="22"/>
  <c r="K20" i="22"/>
  <c r="J20" i="22"/>
  <c r="K30" i="22"/>
  <c r="L35" i="22"/>
  <c r="J56" i="22"/>
  <c r="K61" i="22"/>
  <c r="H16" i="22"/>
  <c r="H39" i="22"/>
  <c r="H29" i="22"/>
  <c r="J39" i="22"/>
  <c r="H18" i="22"/>
  <c r="J65" i="22"/>
  <c r="L30" i="22"/>
  <c r="L61" i="22"/>
  <c r="K36" i="22"/>
  <c r="J36" i="22"/>
  <c r="I36" i="22"/>
  <c r="H36" i="22"/>
  <c r="L36" i="22"/>
  <c r="D43" i="22"/>
  <c r="K62" i="22"/>
  <c r="J62" i="22"/>
  <c r="I62" i="22"/>
  <c r="H62" i="22"/>
  <c r="H31" i="22"/>
  <c r="H57" i="22"/>
  <c r="H17" i="22"/>
  <c r="I31" i="22"/>
  <c r="H38" i="22"/>
  <c r="H52" i="22"/>
  <c r="I57" i="22"/>
  <c r="H64" i="22"/>
  <c r="E49" i="22"/>
  <c r="I52" i="22"/>
  <c r="H59" i="22"/>
  <c r="E61" i="22"/>
  <c r="I64" i="22"/>
  <c r="E53" i="28"/>
  <c r="E51" i="28"/>
  <c r="E49" i="28"/>
  <c r="E57" i="28"/>
  <c r="E56" i="28"/>
  <c r="E55" i="28"/>
  <c r="E54" i="28"/>
  <c r="B14" i="1"/>
  <c r="B15" i="1"/>
  <c r="B13" i="1"/>
  <c r="C17" i="28"/>
  <c r="C18" i="28"/>
  <c r="C19" i="28"/>
  <c r="C23" i="28"/>
  <c r="C24" i="28"/>
  <c r="B23" i="28"/>
  <c r="B24" i="28"/>
  <c r="B17" i="28"/>
  <c r="B18" i="28"/>
  <c r="B19" i="28"/>
  <c r="B16" i="28"/>
  <c r="C16" i="28"/>
  <c r="F41" i="28"/>
  <c r="S46" i="1"/>
  <c r="L46" i="1"/>
  <c r="S45" i="1"/>
  <c r="L45" i="1"/>
  <c r="S44" i="1"/>
  <c r="L44" i="1"/>
  <c r="T44" i="1" s="1"/>
  <c r="S43" i="1"/>
  <c r="L43" i="1"/>
  <c r="T43" i="1" s="1"/>
  <c r="S42" i="1"/>
  <c r="L42" i="1"/>
  <c r="S41" i="1"/>
  <c r="S47" i="1" s="1"/>
  <c r="L41" i="1"/>
  <c r="S34" i="1"/>
  <c r="L34" i="1"/>
  <c r="S33" i="1"/>
  <c r="L33" i="1"/>
  <c r="T33" i="1" s="1"/>
  <c r="S32" i="1"/>
  <c r="L32" i="1"/>
  <c r="S31" i="1"/>
  <c r="L31" i="1"/>
  <c r="S30" i="1"/>
  <c r="L30" i="1"/>
  <c r="T30" i="1" s="1"/>
  <c r="S29" i="1"/>
  <c r="L29" i="1"/>
  <c r="S28" i="1"/>
  <c r="L28" i="1"/>
  <c r="S27" i="1"/>
  <c r="L27" i="1"/>
  <c r="S26" i="1"/>
  <c r="L26" i="1"/>
  <c r="T26" i="1" s="1"/>
  <c r="S25" i="1"/>
  <c r="L25" i="1"/>
  <c r="T25" i="1" s="1"/>
  <c r="L43" i="48" l="1"/>
  <c r="J43" i="48"/>
  <c r="J24" i="48"/>
  <c r="L24" i="48"/>
  <c r="E19" i="47"/>
  <c r="E30" i="47"/>
  <c r="I24" i="47"/>
  <c r="M24" i="47" s="1"/>
  <c r="J24" i="47"/>
  <c r="K24" i="47"/>
  <c r="K43" i="47"/>
  <c r="L24" i="47"/>
  <c r="E34" i="47"/>
  <c r="E36" i="47"/>
  <c r="E37" i="47"/>
  <c r="E31" i="47"/>
  <c r="E14" i="47"/>
  <c r="E16" i="47"/>
  <c r="E17" i="47"/>
  <c r="E18" i="47"/>
  <c r="E33" i="47"/>
  <c r="E40" i="47"/>
  <c r="E39" i="47"/>
  <c r="E35" i="47"/>
  <c r="E15" i="47"/>
  <c r="E38" i="47"/>
  <c r="E32" i="47"/>
  <c r="K69" i="55"/>
  <c r="K25" i="55"/>
  <c r="L25" i="55"/>
  <c r="K44" i="55"/>
  <c r="J25" i="55"/>
  <c r="I25" i="55"/>
  <c r="I69" i="55"/>
  <c r="I44" i="55"/>
  <c r="J44" i="55"/>
  <c r="L44" i="55"/>
  <c r="L69" i="55"/>
  <c r="E31" i="55"/>
  <c r="E19" i="55"/>
  <c r="E36" i="55"/>
  <c r="E34" i="55"/>
  <c r="E20" i="55"/>
  <c r="E17" i="55"/>
  <c r="E39" i="55"/>
  <c r="E14" i="55"/>
  <c r="E41" i="55"/>
  <c r="E33" i="55"/>
  <c r="E30" i="55"/>
  <c r="E38" i="55"/>
  <c r="E35" i="55"/>
  <c r="E40" i="55"/>
  <c r="E37" i="55"/>
  <c r="E32" i="55"/>
  <c r="E15" i="55"/>
  <c r="E18" i="55"/>
  <c r="E16" i="55"/>
  <c r="J69" i="55"/>
  <c r="J69" i="54"/>
  <c r="I69" i="54"/>
  <c r="M69" i="54" s="1"/>
  <c r="M25" i="54"/>
  <c r="E25" i="54"/>
  <c r="P19" i="54"/>
  <c r="P68" i="54" s="1"/>
  <c r="O69" i="54"/>
  <c r="K69" i="54"/>
  <c r="I44" i="54"/>
  <c r="M44" i="54" s="1"/>
  <c r="E43" i="54"/>
  <c r="E44" i="54" s="1"/>
  <c r="O67" i="54"/>
  <c r="O72" i="54" s="1"/>
  <c r="P42" i="54"/>
  <c r="K69" i="53"/>
  <c r="J69" i="53"/>
  <c r="I69" i="53"/>
  <c r="M69" i="53" s="1"/>
  <c r="J44" i="53"/>
  <c r="M44" i="53" s="1"/>
  <c r="O67" i="53"/>
  <c r="O72" i="53" s="1"/>
  <c r="E43" i="53"/>
  <c r="P42" i="53"/>
  <c r="L44" i="53"/>
  <c r="K44" i="53"/>
  <c r="E25" i="53"/>
  <c r="P19" i="53"/>
  <c r="P68" i="53" s="1"/>
  <c r="O69" i="53"/>
  <c r="K25" i="53"/>
  <c r="M25" i="53" s="1"/>
  <c r="J69" i="52"/>
  <c r="I69" i="52"/>
  <c r="O69" i="52"/>
  <c r="P19" i="52"/>
  <c r="P68" i="52" s="1"/>
  <c r="E25" i="52"/>
  <c r="J25" i="52"/>
  <c r="K69" i="52"/>
  <c r="K25" i="52"/>
  <c r="M25" i="52" s="1"/>
  <c r="J44" i="52"/>
  <c r="M44" i="52" s="1"/>
  <c r="O67" i="52"/>
  <c r="O72" i="52" s="1"/>
  <c r="E43" i="52"/>
  <c r="E44" i="52" s="1"/>
  <c r="P42" i="52"/>
  <c r="L69" i="51"/>
  <c r="I69" i="51"/>
  <c r="K69" i="51"/>
  <c r="K25" i="51"/>
  <c r="M25" i="51" s="1"/>
  <c r="J44" i="51"/>
  <c r="J69" i="51"/>
  <c r="E43" i="51"/>
  <c r="E44" i="51" s="1"/>
  <c r="P42" i="51"/>
  <c r="O67" i="51"/>
  <c r="O72" i="51" s="1"/>
  <c r="L44" i="51"/>
  <c r="M44" i="51" s="1"/>
  <c r="E25" i="51"/>
  <c r="O69" i="51"/>
  <c r="P19" i="51"/>
  <c r="P68" i="51" s="1"/>
  <c r="L44" i="50"/>
  <c r="J44" i="50"/>
  <c r="M44" i="50" s="1"/>
  <c r="K69" i="50"/>
  <c r="E69" i="50"/>
  <c r="P67" i="50"/>
  <c r="O68" i="50"/>
  <c r="I25" i="50"/>
  <c r="J69" i="50"/>
  <c r="K25" i="50"/>
  <c r="K44" i="50"/>
  <c r="I69" i="50"/>
  <c r="M69" i="50" s="1"/>
  <c r="E25" i="50"/>
  <c r="P19" i="50"/>
  <c r="P68" i="50" s="1"/>
  <c r="O69" i="50"/>
  <c r="O67" i="50"/>
  <c r="O72" i="50" s="1"/>
  <c r="E43" i="50"/>
  <c r="E44" i="50" s="1"/>
  <c r="P42" i="50"/>
  <c r="L25" i="50"/>
  <c r="J44" i="49"/>
  <c r="E25" i="49"/>
  <c r="P19" i="49"/>
  <c r="P68" i="49" s="1"/>
  <c r="O69" i="49"/>
  <c r="I25" i="49"/>
  <c r="K69" i="49"/>
  <c r="M69" i="49" s="1"/>
  <c r="J25" i="49"/>
  <c r="K25" i="49"/>
  <c r="K44" i="49"/>
  <c r="M44" i="49" s="1"/>
  <c r="L69" i="49"/>
  <c r="O67" i="49"/>
  <c r="O72" i="49" s="1"/>
  <c r="E43" i="49"/>
  <c r="E44" i="49" s="1"/>
  <c r="P42" i="49"/>
  <c r="K43" i="48"/>
  <c r="L68" i="48"/>
  <c r="E32" i="48"/>
  <c r="E35" i="48"/>
  <c r="E37" i="48"/>
  <c r="E16" i="48"/>
  <c r="E30" i="48"/>
  <c r="E40" i="48"/>
  <c r="E33" i="48"/>
  <c r="E19" i="48"/>
  <c r="E17" i="48"/>
  <c r="E38" i="48"/>
  <c r="E29" i="48"/>
  <c r="E31" i="48"/>
  <c r="E34" i="48"/>
  <c r="E15" i="48"/>
  <c r="E36" i="48"/>
  <c r="E14" i="48"/>
  <c r="E39" i="48"/>
  <c r="E18" i="48"/>
  <c r="I24" i="48"/>
  <c r="K24" i="48"/>
  <c r="I43" i="48"/>
  <c r="J68" i="48"/>
  <c r="I68" i="48"/>
  <c r="K68" i="48"/>
  <c r="L68" i="47"/>
  <c r="J68" i="47"/>
  <c r="I43" i="47"/>
  <c r="L43" i="47"/>
  <c r="I68" i="47"/>
  <c r="K68" i="47"/>
  <c r="E68" i="22"/>
  <c r="K43" i="22"/>
  <c r="J68" i="22"/>
  <c r="I24" i="22"/>
  <c r="I68" i="22"/>
  <c r="K68" i="22"/>
  <c r="J43" i="22"/>
  <c r="J24" i="22"/>
  <c r="P66" i="22"/>
  <c r="L43" i="22"/>
  <c r="E32" i="22"/>
  <c r="E35" i="22"/>
  <c r="E16" i="22"/>
  <c r="E40" i="22"/>
  <c r="E33" i="22"/>
  <c r="E19" i="22"/>
  <c r="E38" i="22"/>
  <c r="E39" i="22"/>
  <c r="E31" i="22"/>
  <c r="E36" i="22"/>
  <c r="E18" i="22"/>
  <c r="E29" i="22"/>
  <c r="I43" i="22" s="1"/>
  <c r="E17" i="22"/>
  <c r="E14" i="22"/>
  <c r="E30" i="22"/>
  <c r="E15" i="22"/>
  <c r="E37" i="22"/>
  <c r="E34" i="22"/>
  <c r="K24" i="22"/>
  <c r="O67" i="22"/>
  <c r="L68" i="22"/>
  <c r="T27" i="1"/>
  <c r="T31" i="1"/>
  <c r="T28" i="1"/>
  <c r="T32" i="1"/>
  <c r="T42" i="1"/>
  <c r="T34" i="1"/>
  <c r="S35" i="1"/>
  <c r="T45" i="1"/>
  <c r="L47" i="1"/>
  <c r="T46" i="1"/>
  <c r="T29" i="1"/>
  <c r="T41" i="1"/>
  <c r="L35" i="1"/>
  <c r="C56" i="35"/>
  <c r="B56" i="35"/>
  <c r="K55" i="35"/>
  <c r="J55" i="35"/>
  <c r="I55" i="35"/>
  <c r="H55" i="35"/>
  <c r="G55" i="35"/>
  <c r="E55" i="35"/>
  <c r="K54" i="35"/>
  <c r="J54" i="35"/>
  <c r="I54" i="35"/>
  <c r="H54" i="35"/>
  <c r="G54" i="35"/>
  <c r="E54" i="35"/>
  <c r="K53" i="35"/>
  <c r="J53" i="35"/>
  <c r="I53" i="35"/>
  <c r="H53" i="35"/>
  <c r="G53" i="35"/>
  <c r="E53" i="35"/>
  <c r="K52" i="35"/>
  <c r="J52" i="35"/>
  <c r="I52" i="35"/>
  <c r="H52" i="35"/>
  <c r="G52" i="35"/>
  <c r="E52" i="35"/>
  <c r="K51" i="35"/>
  <c r="J51" i="35"/>
  <c r="I51" i="35"/>
  <c r="H51" i="35"/>
  <c r="G51" i="35"/>
  <c r="E51" i="35"/>
  <c r="K50" i="35"/>
  <c r="J50" i="35"/>
  <c r="I50" i="35"/>
  <c r="H50" i="35"/>
  <c r="G50" i="35"/>
  <c r="E50" i="35"/>
  <c r="K49" i="35"/>
  <c r="J49" i="35"/>
  <c r="I49" i="35"/>
  <c r="H49" i="35"/>
  <c r="G49" i="35"/>
  <c r="E49" i="35"/>
  <c r="K47" i="35"/>
  <c r="J47" i="35"/>
  <c r="I47" i="35"/>
  <c r="H47" i="35"/>
  <c r="G47" i="35"/>
  <c r="A47" i="35"/>
  <c r="K46" i="35"/>
  <c r="J46" i="35"/>
  <c r="I46" i="35"/>
  <c r="H46" i="35"/>
  <c r="G46" i="35"/>
  <c r="A46" i="35"/>
  <c r="K45" i="35"/>
  <c r="J45" i="35"/>
  <c r="I45" i="35"/>
  <c r="H45" i="35"/>
  <c r="G45" i="35"/>
  <c r="A45" i="35"/>
  <c r="K44" i="35"/>
  <c r="J44" i="35"/>
  <c r="I44" i="35"/>
  <c r="H44" i="35"/>
  <c r="G44" i="35"/>
  <c r="A44" i="35"/>
  <c r="K43" i="35"/>
  <c r="J43" i="35"/>
  <c r="I43" i="35"/>
  <c r="H43" i="35"/>
  <c r="G43" i="35"/>
  <c r="K42" i="35"/>
  <c r="J42" i="35"/>
  <c r="I42" i="35"/>
  <c r="H42" i="35"/>
  <c r="G42" i="35"/>
  <c r="K41" i="35"/>
  <c r="J41" i="35"/>
  <c r="I41" i="35"/>
  <c r="H41" i="35"/>
  <c r="G41" i="35"/>
  <c r="K40" i="35"/>
  <c r="J40" i="35"/>
  <c r="I40" i="35"/>
  <c r="H40" i="35"/>
  <c r="G40" i="35"/>
  <c r="K39" i="35"/>
  <c r="J39" i="35"/>
  <c r="I39" i="35"/>
  <c r="H39" i="35"/>
  <c r="G39" i="35"/>
  <c r="K38" i="35"/>
  <c r="J38" i="35"/>
  <c r="I38" i="35"/>
  <c r="H38" i="35"/>
  <c r="G38" i="35"/>
  <c r="K37" i="35"/>
  <c r="J37" i="35"/>
  <c r="I37" i="35"/>
  <c r="H37" i="35"/>
  <c r="G37" i="35"/>
  <c r="K36" i="35"/>
  <c r="J36" i="35"/>
  <c r="I36" i="35"/>
  <c r="H36" i="35"/>
  <c r="G36" i="35"/>
  <c r="K35" i="35"/>
  <c r="J35" i="35"/>
  <c r="I35" i="35"/>
  <c r="H35" i="35"/>
  <c r="G35" i="35"/>
  <c r="K34" i="35"/>
  <c r="J34" i="35"/>
  <c r="I34" i="35"/>
  <c r="H34" i="35"/>
  <c r="G34" i="35"/>
  <c r="K33" i="35"/>
  <c r="J33" i="35"/>
  <c r="I33" i="35"/>
  <c r="H33" i="35"/>
  <c r="G33" i="35"/>
  <c r="A33" i="35"/>
  <c r="K32" i="35"/>
  <c r="J32" i="35"/>
  <c r="I32" i="35"/>
  <c r="H32" i="35"/>
  <c r="G32" i="35"/>
  <c r="K31" i="35"/>
  <c r="J31" i="35"/>
  <c r="I31" i="35"/>
  <c r="H31" i="35"/>
  <c r="G31" i="35"/>
  <c r="E31" i="35"/>
  <c r="K30" i="35"/>
  <c r="J30" i="35"/>
  <c r="I30" i="35"/>
  <c r="H30" i="35"/>
  <c r="G30" i="35"/>
  <c r="E30" i="35"/>
  <c r="K29" i="35"/>
  <c r="J29" i="35"/>
  <c r="I29" i="35"/>
  <c r="H29" i="35"/>
  <c r="G29" i="35"/>
  <c r="E29" i="35"/>
  <c r="K28" i="35"/>
  <c r="J28" i="35"/>
  <c r="I28" i="35"/>
  <c r="H28" i="35"/>
  <c r="G28" i="35"/>
  <c r="E28" i="35"/>
  <c r="K27" i="35"/>
  <c r="J27" i="35"/>
  <c r="I27" i="35"/>
  <c r="H27" i="35"/>
  <c r="G27" i="35"/>
  <c r="E27" i="35"/>
  <c r="K26" i="35"/>
  <c r="J26" i="35"/>
  <c r="I26" i="35"/>
  <c r="H26" i="35"/>
  <c r="G26" i="35"/>
  <c r="E26" i="35"/>
  <c r="K25" i="35"/>
  <c r="J25" i="35"/>
  <c r="I25" i="35"/>
  <c r="H25" i="35"/>
  <c r="G25" i="35"/>
  <c r="E25" i="35"/>
  <c r="K24" i="35"/>
  <c r="J24" i="35"/>
  <c r="I24" i="35"/>
  <c r="H24" i="35"/>
  <c r="G24" i="35"/>
  <c r="E24" i="35"/>
  <c r="C21" i="35"/>
  <c r="B21" i="35"/>
  <c r="K20" i="35"/>
  <c r="J20" i="35"/>
  <c r="I20" i="35"/>
  <c r="H20" i="35"/>
  <c r="G20" i="35"/>
  <c r="E20" i="35"/>
  <c r="A20" i="35"/>
  <c r="K19" i="35"/>
  <c r="J19" i="35"/>
  <c r="I19" i="35"/>
  <c r="H19" i="35"/>
  <c r="G19" i="35"/>
  <c r="E19" i="35"/>
  <c r="A19" i="35"/>
  <c r="K18" i="35"/>
  <c r="J18" i="35"/>
  <c r="I18" i="35"/>
  <c r="H18" i="35"/>
  <c r="G18" i="35"/>
  <c r="E18" i="35"/>
  <c r="A18" i="35"/>
  <c r="K17" i="35"/>
  <c r="J17" i="35"/>
  <c r="I17" i="35"/>
  <c r="H17" i="35"/>
  <c r="G17" i="35"/>
  <c r="E17" i="35"/>
  <c r="A17" i="35"/>
  <c r="K16" i="35"/>
  <c r="J16" i="35"/>
  <c r="I16" i="35"/>
  <c r="H16" i="35"/>
  <c r="G16" i="35"/>
  <c r="E16" i="35"/>
  <c r="A16" i="35"/>
  <c r="K15" i="35"/>
  <c r="J15" i="35"/>
  <c r="I15" i="35"/>
  <c r="H15" i="35"/>
  <c r="G15" i="35"/>
  <c r="E15" i="35"/>
  <c r="K14" i="35"/>
  <c r="J14" i="35"/>
  <c r="I14" i="35"/>
  <c r="H14" i="35"/>
  <c r="G14" i="35"/>
  <c r="E14" i="35"/>
  <c r="K13" i="35"/>
  <c r="J13" i="35"/>
  <c r="I13" i="35"/>
  <c r="H13" i="35"/>
  <c r="G13" i="35"/>
  <c r="E13" i="35"/>
  <c r="A13" i="35"/>
  <c r="K12" i="35"/>
  <c r="J12" i="35"/>
  <c r="I12" i="35"/>
  <c r="H12" i="35"/>
  <c r="G12" i="35"/>
  <c r="E12" i="35"/>
  <c r="A12" i="35"/>
  <c r="K11" i="35"/>
  <c r="J11" i="35"/>
  <c r="I11" i="35"/>
  <c r="H11" i="35"/>
  <c r="G11" i="35"/>
  <c r="E11" i="35"/>
  <c r="B2" i="35"/>
  <c r="A1" i="35"/>
  <c r="C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A42" i="34"/>
  <c r="K41" i="34"/>
  <c r="J41" i="34"/>
  <c r="I41" i="34"/>
  <c r="H41" i="34"/>
  <c r="G41" i="34"/>
  <c r="K40" i="34"/>
  <c r="J40" i="34"/>
  <c r="I40" i="34"/>
  <c r="H40" i="34"/>
  <c r="G40" i="34"/>
  <c r="K39" i="34"/>
  <c r="J39" i="34"/>
  <c r="I39" i="34"/>
  <c r="H39" i="34"/>
  <c r="G39" i="34"/>
  <c r="K38" i="34"/>
  <c r="J38" i="34"/>
  <c r="I38" i="34"/>
  <c r="H38" i="34"/>
  <c r="G38" i="34"/>
  <c r="K37" i="34"/>
  <c r="J37" i="34"/>
  <c r="I37" i="34"/>
  <c r="H37" i="34"/>
  <c r="G37" i="34"/>
  <c r="K36" i="34"/>
  <c r="J36" i="34"/>
  <c r="I36" i="34"/>
  <c r="H36" i="34"/>
  <c r="G36" i="34"/>
  <c r="A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K56" i="34" s="1"/>
  <c r="J24" i="34"/>
  <c r="I24" i="34"/>
  <c r="H24" i="34"/>
  <c r="G24" i="34"/>
  <c r="E24" i="34"/>
  <c r="C21" i="34"/>
  <c r="B21" i="34"/>
  <c r="K20" i="34"/>
  <c r="J20" i="34"/>
  <c r="I20" i="34"/>
  <c r="H20" i="34"/>
  <c r="G20" i="34"/>
  <c r="E20" i="34"/>
  <c r="A20" i="34"/>
  <c r="K19" i="34"/>
  <c r="J19" i="34"/>
  <c r="I19" i="34"/>
  <c r="H19" i="34"/>
  <c r="G19" i="34"/>
  <c r="E19" i="34"/>
  <c r="A19" i="34"/>
  <c r="K18" i="34"/>
  <c r="J18" i="34"/>
  <c r="I18" i="34"/>
  <c r="H18" i="34"/>
  <c r="G18" i="34"/>
  <c r="E18" i="34"/>
  <c r="A18" i="34"/>
  <c r="K17" i="34"/>
  <c r="J17" i="34"/>
  <c r="I17" i="34"/>
  <c r="H17" i="34"/>
  <c r="G17" i="34"/>
  <c r="E17" i="34"/>
  <c r="A17" i="34"/>
  <c r="K16" i="34"/>
  <c r="J16" i="34"/>
  <c r="I16" i="34"/>
  <c r="H16" i="34"/>
  <c r="G16" i="34"/>
  <c r="E16" i="34"/>
  <c r="A16" i="34"/>
  <c r="K15" i="34"/>
  <c r="J15" i="34"/>
  <c r="I15" i="34"/>
  <c r="H15" i="34"/>
  <c r="G15" i="34"/>
  <c r="E15" i="34"/>
  <c r="K14" i="34"/>
  <c r="J14" i="34"/>
  <c r="I14" i="34"/>
  <c r="H14" i="34"/>
  <c r="G14" i="34"/>
  <c r="E14" i="34"/>
  <c r="K13" i="34"/>
  <c r="J13" i="34"/>
  <c r="I13" i="34"/>
  <c r="H13" i="34"/>
  <c r="G13" i="34"/>
  <c r="E13" i="34"/>
  <c r="A13" i="34"/>
  <c r="K12" i="34"/>
  <c r="J12" i="34"/>
  <c r="I12" i="34"/>
  <c r="H12" i="34"/>
  <c r="G12" i="34"/>
  <c r="E12" i="34"/>
  <c r="A12" i="34"/>
  <c r="K11" i="34"/>
  <c r="K21" i="34" s="1"/>
  <c r="J11" i="34"/>
  <c r="I11" i="34"/>
  <c r="H11" i="34"/>
  <c r="G11" i="34"/>
  <c r="E11" i="34"/>
  <c r="B2" i="34"/>
  <c r="A1" i="34"/>
  <c r="G25" i="36"/>
  <c r="H25" i="36"/>
  <c r="I25" i="36"/>
  <c r="J25" i="36"/>
  <c r="K25" i="36"/>
  <c r="G26" i="36"/>
  <c r="H26" i="36"/>
  <c r="I26" i="36"/>
  <c r="J26" i="36"/>
  <c r="K26" i="36"/>
  <c r="G27" i="36"/>
  <c r="H27" i="36"/>
  <c r="I27" i="36"/>
  <c r="J27" i="36"/>
  <c r="K27" i="36"/>
  <c r="G28" i="36"/>
  <c r="H28" i="36"/>
  <c r="I28" i="36"/>
  <c r="J28" i="36"/>
  <c r="K28" i="36"/>
  <c r="G29" i="36"/>
  <c r="H29" i="36"/>
  <c r="I29" i="36"/>
  <c r="J29" i="36"/>
  <c r="K29" i="36"/>
  <c r="G30" i="36"/>
  <c r="H30" i="36"/>
  <c r="I30" i="36"/>
  <c r="J30" i="36"/>
  <c r="K30" i="36"/>
  <c r="G31" i="36"/>
  <c r="H31" i="36"/>
  <c r="I31" i="36"/>
  <c r="J31" i="36"/>
  <c r="K31" i="36"/>
  <c r="G32" i="36"/>
  <c r="H32" i="36"/>
  <c r="I32" i="36"/>
  <c r="J32" i="36"/>
  <c r="K32" i="36"/>
  <c r="G33" i="36"/>
  <c r="H33" i="36"/>
  <c r="I33" i="36"/>
  <c r="J33" i="36"/>
  <c r="K33" i="36"/>
  <c r="G34" i="36"/>
  <c r="H34" i="36"/>
  <c r="I34" i="36"/>
  <c r="J34" i="36"/>
  <c r="K34" i="36"/>
  <c r="G35" i="36"/>
  <c r="H35" i="36"/>
  <c r="I35" i="36"/>
  <c r="J35" i="36"/>
  <c r="K35" i="36"/>
  <c r="G36" i="36"/>
  <c r="H36" i="36"/>
  <c r="I36" i="36"/>
  <c r="J36" i="36"/>
  <c r="K36" i="36"/>
  <c r="G37" i="36"/>
  <c r="H37" i="36"/>
  <c r="I37" i="36"/>
  <c r="J37" i="36"/>
  <c r="K37" i="36"/>
  <c r="G38" i="36"/>
  <c r="H38" i="36"/>
  <c r="I38" i="36"/>
  <c r="J38" i="36"/>
  <c r="K38" i="36"/>
  <c r="G39" i="36"/>
  <c r="H39" i="36"/>
  <c r="I39" i="36"/>
  <c r="J39" i="36"/>
  <c r="K39" i="36"/>
  <c r="G40" i="36"/>
  <c r="H40" i="36"/>
  <c r="I40" i="36"/>
  <c r="J40" i="36"/>
  <c r="K40" i="36"/>
  <c r="G41" i="36"/>
  <c r="H41" i="36"/>
  <c r="I41" i="36"/>
  <c r="J41" i="36"/>
  <c r="K41" i="36"/>
  <c r="G42" i="36"/>
  <c r="H42" i="36"/>
  <c r="I42" i="36"/>
  <c r="J42" i="36"/>
  <c r="K42" i="36"/>
  <c r="G43" i="36"/>
  <c r="H43" i="36"/>
  <c r="I43" i="36"/>
  <c r="J43" i="36"/>
  <c r="K43" i="36"/>
  <c r="G44" i="36"/>
  <c r="H44" i="36"/>
  <c r="I44" i="36"/>
  <c r="J44" i="36"/>
  <c r="K44" i="36"/>
  <c r="G45" i="36"/>
  <c r="H45" i="36"/>
  <c r="I45" i="36"/>
  <c r="J45" i="36"/>
  <c r="K45" i="36"/>
  <c r="G46" i="36"/>
  <c r="H46" i="36"/>
  <c r="I46" i="36"/>
  <c r="J46" i="36"/>
  <c r="K46" i="36"/>
  <c r="G47" i="36"/>
  <c r="H47" i="36"/>
  <c r="I47" i="36"/>
  <c r="J47" i="36"/>
  <c r="K47" i="36"/>
  <c r="A44" i="36"/>
  <c r="A45" i="36"/>
  <c r="A46" i="36"/>
  <c r="A47" i="36"/>
  <c r="A42" i="36"/>
  <c r="A37" i="36"/>
  <c r="A33" i="36"/>
  <c r="S18" i="1"/>
  <c r="L18" i="1"/>
  <c r="S17" i="1"/>
  <c r="L17" i="1"/>
  <c r="S16" i="1"/>
  <c r="L16" i="1"/>
  <c r="S15" i="1"/>
  <c r="L15" i="1"/>
  <c r="S14" i="1"/>
  <c r="L14" i="1"/>
  <c r="S13" i="1"/>
  <c r="L13" i="1"/>
  <c r="S12" i="1"/>
  <c r="L12" i="1"/>
  <c r="S11" i="1"/>
  <c r="L11" i="1"/>
  <c r="S10" i="1"/>
  <c r="L10" i="1"/>
  <c r="S9" i="1"/>
  <c r="L9" i="1"/>
  <c r="A33" i="34"/>
  <c r="A37" i="34"/>
  <c r="A41" i="34"/>
  <c r="A25" i="34"/>
  <c r="A31" i="35"/>
  <c r="A26" i="34"/>
  <c r="P41" i="47" l="1"/>
  <c r="P67" i="47" s="1"/>
  <c r="O66" i="47"/>
  <c r="O71" i="47" s="1"/>
  <c r="O68" i="47"/>
  <c r="E24" i="47"/>
  <c r="E42" i="47"/>
  <c r="M25" i="55"/>
  <c r="H73" i="55" s="1"/>
  <c r="O67" i="55"/>
  <c r="O72" i="55" s="1"/>
  <c r="E43" i="55"/>
  <c r="P42" i="55"/>
  <c r="M44" i="55"/>
  <c r="P19" i="55"/>
  <c r="P68" i="55" s="1"/>
  <c r="O69" i="55"/>
  <c r="E25" i="55"/>
  <c r="M69" i="55"/>
  <c r="I73" i="54"/>
  <c r="J75" i="54" s="1"/>
  <c r="L75" i="54" s="1"/>
  <c r="H73" i="54"/>
  <c r="I77" i="54"/>
  <c r="H77" i="54"/>
  <c r="I75" i="54"/>
  <c r="H75" i="54"/>
  <c r="I75" i="53"/>
  <c r="H75" i="53"/>
  <c r="I73" i="53"/>
  <c r="J75" i="53" s="1"/>
  <c r="L75" i="53" s="1"/>
  <c r="H73" i="53"/>
  <c r="I77" i="53"/>
  <c r="H77" i="53"/>
  <c r="E44" i="53"/>
  <c r="I73" i="52"/>
  <c r="J75" i="52" s="1"/>
  <c r="L75" i="52" s="1"/>
  <c r="H73" i="52"/>
  <c r="I75" i="52"/>
  <c r="H75" i="52"/>
  <c r="M69" i="52"/>
  <c r="I75" i="51"/>
  <c r="H75" i="51"/>
  <c r="H73" i="51"/>
  <c r="I73" i="51"/>
  <c r="J75" i="51" s="1"/>
  <c r="L75" i="51" s="1"/>
  <c r="M69" i="51"/>
  <c r="I75" i="50"/>
  <c r="H75" i="50"/>
  <c r="I77" i="50"/>
  <c r="H77" i="50"/>
  <c r="M25" i="50"/>
  <c r="I75" i="49"/>
  <c r="H75" i="49"/>
  <c r="H77" i="49"/>
  <c r="I77" i="49"/>
  <c r="M25" i="49"/>
  <c r="M68" i="48"/>
  <c r="E42" i="48"/>
  <c r="P41" i="48"/>
  <c r="O66" i="48"/>
  <c r="O71" i="48" s="1"/>
  <c r="M43" i="48"/>
  <c r="M24" i="48"/>
  <c r="E24" i="48"/>
  <c r="O68" i="48"/>
  <c r="M68" i="47"/>
  <c r="H72" i="47"/>
  <c r="M43" i="47"/>
  <c r="M43" i="22"/>
  <c r="H74" i="22" s="1"/>
  <c r="L24" i="22"/>
  <c r="M24" i="22" s="1"/>
  <c r="M68" i="22"/>
  <c r="I76" i="22" s="1"/>
  <c r="O68" i="22"/>
  <c r="E24" i="22"/>
  <c r="O66" i="22"/>
  <c r="O71" i="22" s="1"/>
  <c r="P41" i="22"/>
  <c r="E42" i="22"/>
  <c r="A15" i="35"/>
  <c r="A15" i="34"/>
  <c r="D13" i="34"/>
  <c r="D20" i="34"/>
  <c r="D12" i="34"/>
  <c r="D16" i="34"/>
  <c r="D15" i="34"/>
  <c r="D19" i="34"/>
  <c r="D18" i="34"/>
  <c r="D14" i="34"/>
  <c r="D11" i="34"/>
  <c r="D17" i="34"/>
  <c r="J56" i="35"/>
  <c r="A43" i="36"/>
  <c r="A32" i="34"/>
  <c r="A38" i="34"/>
  <c r="H21" i="35"/>
  <c r="C58" i="35" s="1"/>
  <c r="H56" i="35"/>
  <c r="F56" i="35" s="1"/>
  <c r="A35" i="35"/>
  <c r="A41" i="35"/>
  <c r="I21" i="35"/>
  <c r="I56" i="35"/>
  <c r="H21" i="34"/>
  <c r="C58" i="34" s="1"/>
  <c r="H56" i="34"/>
  <c r="D49" i="34"/>
  <c r="D40" i="34"/>
  <c r="D32" i="34"/>
  <c r="D24" i="34"/>
  <c r="D47" i="34"/>
  <c r="D39" i="34"/>
  <c r="D31" i="34"/>
  <c r="D52" i="34"/>
  <c r="D43" i="34"/>
  <c r="D35" i="34"/>
  <c r="D27" i="34"/>
  <c r="D51" i="34"/>
  <c r="D42" i="34"/>
  <c r="D34" i="34"/>
  <c r="D26" i="34"/>
  <c r="D55" i="34"/>
  <c r="D38" i="34"/>
  <c r="D54" i="34"/>
  <c r="D37" i="34"/>
  <c r="D50" i="34"/>
  <c r="D33" i="34"/>
  <c r="D46" i="34"/>
  <c r="D30" i="34"/>
  <c r="D45" i="34"/>
  <c r="D29" i="34"/>
  <c r="D44" i="34"/>
  <c r="D28" i="34"/>
  <c r="D41" i="34"/>
  <c r="D25" i="34"/>
  <c r="D53" i="34"/>
  <c r="D36" i="34"/>
  <c r="J21" i="35"/>
  <c r="A26" i="35"/>
  <c r="I21" i="34"/>
  <c r="J21" i="34"/>
  <c r="I56" i="34"/>
  <c r="K21" i="35"/>
  <c r="K56" i="35"/>
  <c r="A30" i="35"/>
  <c r="A37" i="35"/>
  <c r="A43" i="35"/>
  <c r="T14" i="1"/>
  <c r="T18" i="1"/>
  <c r="J56" i="34"/>
  <c r="D20" i="35"/>
  <c r="D12" i="35"/>
  <c r="D19" i="35"/>
  <c r="D11" i="35"/>
  <c r="D15" i="35"/>
  <c r="D14" i="35"/>
  <c r="D18" i="35"/>
  <c r="D17" i="35"/>
  <c r="D16" i="35"/>
  <c r="D13" i="35"/>
  <c r="D47" i="35"/>
  <c r="D39" i="35"/>
  <c r="D31" i="35"/>
  <c r="D55" i="35"/>
  <c r="D46" i="35"/>
  <c r="D38" i="35"/>
  <c r="D30" i="35"/>
  <c r="D51" i="35"/>
  <c r="D42" i="35"/>
  <c r="D34" i="35"/>
  <c r="D26" i="35"/>
  <c r="D50" i="35"/>
  <c r="D41" i="35"/>
  <c r="D33" i="35"/>
  <c r="D25" i="35"/>
  <c r="D45" i="35"/>
  <c r="D29" i="35"/>
  <c r="D44" i="35"/>
  <c r="D28" i="35"/>
  <c r="D40" i="35"/>
  <c r="D24" i="35"/>
  <c r="D54" i="35"/>
  <c r="D37" i="35"/>
  <c r="D53" i="35"/>
  <c r="D36" i="35"/>
  <c r="D52" i="35"/>
  <c r="D35" i="35"/>
  <c r="D49" i="35"/>
  <c r="D32" i="35"/>
  <c r="D43" i="35"/>
  <c r="D27" i="35"/>
  <c r="A36" i="36"/>
  <c r="A41" i="36"/>
  <c r="A31" i="34"/>
  <c r="A28" i="35"/>
  <c r="A34" i="35"/>
  <c r="A38" i="35"/>
  <c r="A42" i="35"/>
  <c r="A39" i="35"/>
  <c r="A40" i="34"/>
  <c r="A29" i="35"/>
  <c r="A35" i="36"/>
  <c r="A40" i="36"/>
  <c r="A30" i="34"/>
  <c r="A35" i="34"/>
  <c r="A39" i="34"/>
  <c r="A43" i="34"/>
  <c r="A27" i="35"/>
  <c r="A29" i="34"/>
  <c r="A34" i="34"/>
  <c r="A39" i="36"/>
  <c r="A28" i="34"/>
  <c r="A25" i="35"/>
  <c r="A32" i="36"/>
  <c r="A27" i="34"/>
  <c r="A32" i="35"/>
  <c r="A36" i="35"/>
  <c r="A40" i="35"/>
  <c r="A34" i="36"/>
  <c r="A38" i="36"/>
  <c r="F21" i="35"/>
  <c r="F21" i="34"/>
  <c r="F56" i="34"/>
  <c r="B56" i="34"/>
  <c r="T17" i="1"/>
  <c r="T16" i="1"/>
  <c r="T10" i="1"/>
  <c r="T11" i="1"/>
  <c r="T15" i="1"/>
  <c r="L19" i="1"/>
  <c r="S19" i="1"/>
  <c r="T13" i="1"/>
  <c r="T12" i="1"/>
  <c r="T9" i="1"/>
  <c r="A12" i="36"/>
  <c r="A13" i="36"/>
  <c r="A15" i="36"/>
  <c r="A16" i="36"/>
  <c r="A17" i="36"/>
  <c r="A18" i="36"/>
  <c r="A19" i="36"/>
  <c r="A20" i="36"/>
  <c r="P67" i="48" l="1"/>
  <c r="E43" i="47"/>
  <c r="I72" i="47"/>
  <c r="I73" i="55"/>
  <c r="J75" i="55" s="1"/>
  <c r="L75" i="55" s="1"/>
  <c r="I77" i="55"/>
  <c r="H77" i="55"/>
  <c r="H75" i="55"/>
  <c r="I75" i="55"/>
  <c r="E44" i="55"/>
  <c r="I77" i="52"/>
  <c r="H77" i="52"/>
  <c r="I77" i="51"/>
  <c r="H77" i="51"/>
  <c r="I73" i="50"/>
  <c r="J75" i="50" s="1"/>
  <c r="L75" i="50" s="1"/>
  <c r="H73" i="50"/>
  <c r="I73" i="49"/>
  <c r="J75" i="49" s="1"/>
  <c r="L75" i="49" s="1"/>
  <c r="H73" i="49"/>
  <c r="I74" i="48"/>
  <c r="H74" i="48"/>
  <c r="I72" i="48"/>
  <c r="H72" i="48"/>
  <c r="E43" i="48"/>
  <c r="I76" i="48"/>
  <c r="H76" i="48"/>
  <c r="I74" i="47"/>
  <c r="H74" i="47"/>
  <c r="I76" i="47"/>
  <c r="H76" i="47"/>
  <c r="E43" i="22"/>
  <c r="H76" i="22"/>
  <c r="I72" i="22"/>
  <c r="H72" i="22"/>
  <c r="I74" i="22"/>
  <c r="P67" i="22"/>
  <c r="C60" i="34"/>
  <c r="I59" i="34" s="1"/>
  <c r="C60" i="35"/>
  <c r="I59" i="35"/>
  <c r="E58" i="35"/>
  <c r="E58" i="34"/>
  <c r="A25" i="36"/>
  <c r="J74" i="48" l="1"/>
  <c r="L74" i="48" s="1"/>
  <c r="J74" i="47"/>
  <c r="L74" i="47" s="1"/>
  <c r="J74" i="22"/>
  <c r="L74" i="22" s="1"/>
  <c r="B4" i="1"/>
  <c r="F39" i="28" l="1"/>
  <c r="F40" i="28"/>
  <c r="H40" i="28" s="1"/>
  <c r="J41" i="28"/>
  <c r="L39" i="28" l="1"/>
  <c r="L41" i="28"/>
  <c r="J40" i="28"/>
  <c r="I40" i="28"/>
  <c r="I41" i="28"/>
  <c r="K39" i="28"/>
  <c r="H41" i="28"/>
  <c r="J39" i="28"/>
  <c r="L40" i="28"/>
  <c r="I39" i="28"/>
  <c r="K40" i="28"/>
  <c r="H39" i="28"/>
  <c r="K41" i="28"/>
  <c r="C19" i="12"/>
  <c r="C18" i="12"/>
  <c r="C22" i="12"/>
  <c r="C23" i="12"/>
  <c r="C24" i="12"/>
  <c r="C25" i="12"/>
  <c r="C26" i="12"/>
  <c r="C27" i="12"/>
  <c r="C28" i="12"/>
  <c r="C29" i="12"/>
  <c r="C30" i="12"/>
  <c r="B22" i="12"/>
  <c r="B23" i="12"/>
  <c r="B30" i="12"/>
  <c r="A24" i="35" l="1"/>
  <c r="A24" i="34"/>
  <c r="B21" i="12"/>
  <c r="B27" i="12"/>
  <c r="A29" i="36"/>
  <c r="B26" i="12"/>
  <c r="A28" i="36"/>
  <c r="B25" i="12"/>
  <c r="A27" i="36"/>
  <c r="B24" i="12"/>
  <c r="A26" i="36"/>
  <c r="B29" i="12"/>
  <c r="A31" i="36"/>
  <c r="B28" i="12"/>
  <c r="A30" i="36"/>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J40" i="38" s="1"/>
  <c r="I24" i="38"/>
  <c r="H24" i="38"/>
  <c r="G24" i="38"/>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H21" i="37" s="1"/>
  <c r="G11" i="37"/>
  <c r="G21" i="37" s="1"/>
  <c r="F11" i="37"/>
  <c r="D11" i="37"/>
  <c r="B2" i="37"/>
  <c r="A1" i="37"/>
  <c r="C56" i="36"/>
  <c r="K55" i="36"/>
  <c r="J55" i="36"/>
  <c r="I55" i="36"/>
  <c r="H55" i="36"/>
  <c r="G55" i="36"/>
  <c r="E55" i="36"/>
  <c r="K54" i="36"/>
  <c r="J54" i="36"/>
  <c r="I54" i="36"/>
  <c r="H54" i="36"/>
  <c r="G54" i="36"/>
  <c r="E54" i="36"/>
  <c r="K53" i="36"/>
  <c r="J53" i="36"/>
  <c r="I53" i="36"/>
  <c r="H53" i="36"/>
  <c r="G53" i="36"/>
  <c r="E53" i="36"/>
  <c r="K52" i="36"/>
  <c r="J52" i="36"/>
  <c r="I52" i="36"/>
  <c r="H52" i="36"/>
  <c r="G52" i="36"/>
  <c r="E52" i="36"/>
  <c r="K51" i="36"/>
  <c r="J51" i="36"/>
  <c r="I51" i="36"/>
  <c r="H51" i="36"/>
  <c r="G51" i="36"/>
  <c r="E51" i="36"/>
  <c r="K50" i="36"/>
  <c r="J50" i="36"/>
  <c r="I50" i="36"/>
  <c r="H50" i="36"/>
  <c r="G50" i="36"/>
  <c r="E50" i="36"/>
  <c r="K49" i="36"/>
  <c r="J49" i="36"/>
  <c r="I49" i="36"/>
  <c r="H49" i="36"/>
  <c r="G49" i="36"/>
  <c r="E49" i="36"/>
  <c r="E31" i="36"/>
  <c r="E30" i="36"/>
  <c r="E29" i="36"/>
  <c r="E28" i="36"/>
  <c r="E27" i="36"/>
  <c r="E26" i="36"/>
  <c r="E25" i="36"/>
  <c r="K24" i="36"/>
  <c r="J24" i="36"/>
  <c r="J56" i="36" s="1"/>
  <c r="I24" i="36"/>
  <c r="H24" i="36"/>
  <c r="G24" i="36"/>
  <c r="E24" i="36"/>
  <c r="C21" i="36"/>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K12" i="36"/>
  <c r="J12" i="36"/>
  <c r="I12" i="36"/>
  <c r="H12" i="36"/>
  <c r="G12" i="36"/>
  <c r="E12" i="36"/>
  <c r="K11" i="36"/>
  <c r="J11" i="36"/>
  <c r="I11" i="36"/>
  <c r="H11" i="36"/>
  <c r="H21" i="36" s="1"/>
  <c r="G11" i="36"/>
  <c r="E11" i="36"/>
  <c r="B2" i="36"/>
  <c r="A1" i="36"/>
  <c r="I21" i="36" l="1"/>
  <c r="C58" i="36" s="1"/>
  <c r="I21" i="37"/>
  <c r="D19" i="36"/>
  <c r="D11" i="36"/>
  <c r="D18" i="36"/>
  <c r="D14" i="36"/>
  <c r="D13" i="36"/>
  <c r="D17" i="36"/>
  <c r="D16" i="36"/>
  <c r="D12" i="36"/>
  <c r="D20" i="36"/>
  <c r="D15" i="36"/>
  <c r="B21" i="36"/>
  <c r="D55" i="36"/>
  <c r="D46" i="36"/>
  <c r="D38" i="36"/>
  <c r="D30" i="36"/>
  <c r="D54" i="36"/>
  <c r="D45" i="36"/>
  <c r="D37" i="36"/>
  <c r="D29" i="36"/>
  <c r="D50" i="36"/>
  <c r="D41" i="36"/>
  <c r="D33" i="36"/>
  <c r="D25" i="36"/>
  <c r="D49" i="36"/>
  <c r="D40" i="36"/>
  <c r="D32" i="36"/>
  <c r="D24" i="36"/>
  <c r="D53" i="36"/>
  <c r="D36" i="36"/>
  <c r="D52" i="36"/>
  <c r="D35" i="36"/>
  <c r="D47" i="36"/>
  <c r="D31" i="36"/>
  <c r="D44" i="36"/>
  <c r="D28" i="36"/>
  <c r="D43" i="36"/>
  <c r="D27" i="36"/>
  <c r="D42" i="36"/>
  <c r="D26" i="36"/>
  <c r="D39" i="36"/>
  <c r="D51" i="36"/>
  <c r="D34" i="36"/>
  <c r="B56" i="36"/>
  <c r="J40" i="37"/>
  <c r="I40" i="38"/>
  <c r="K56" i="36"/>
  <c r="F56" i="36" s="1"/>
  <c r="J21" i="38"/>
  <c r="E21" i="38" s="1"/>
  <c r="K21" i="36"/>
  <c r="G21" i="38"/>
  <c r="I21" i="38"/>
  <c r="G40" i="38"/>
  <c r="E40" i="38" s="1"/>
  <c r="H56" i="36"/>
  <c r="H21" i="38"/>
  <c r="H40" i="38"/>
  <c r="C44" i="38" s="1"/>
  <c r="J21" i="37"/>
  <c r="C42" i="37" s="1"/>
  <c r="I56" i="36"/>
  <c r="J21" i="36"/>
  <c r="F21" i="36" s="1"/>
  <c r="B21" i="38"/>
  <c r="B40" i="38"/>
  <c r="E40" i="37"/>
  <c r="C44" i="37"/>
  <c r="B40" i="37"/>
  <c r="E21" i="37" l="1"/>
  <c r="C42" i="38"/>
  <c r="C60" i="36"/>
  <c r="I59" i="36" s="1"/>
  <c r="H43" i="37"/>
  <c r="D42" i="37"/>
  <c r="E58" i="36"/>
  <c r="B20" i="12"/>
  <c r="B18" i="12"/>
  <c r="B17" i="12"/>
  <c r="B16" i="12"/>
  <c r="B15" i="12"/>
  <c r="A11" i="34" l="1"/>
  <c r="A11" i="35"/>
  <c r="A14" i="34"/>
  <c r="A14" i="35"/>
  <c r="H43" i="38"/>
  <c r="D42" i="38"/>
  <c r="B19" i="12"/>
  <c r="A14" i="36"/>
  <c r="A13" i="37"/>
  <c r="A13" i="38"/>
  <c r="A14" i="37"/>
  <c r="A14" i="38"/>
  <c r="A15" i="37"/>
  <c r="A15" i="38"/>
  <c r="A16" i="38"/>
  <c r="A16" i="37"/>
  <c r="A17" i="38"/>
  <c r="A17" i="37"/>
  <c r="A11" i="38"/>
  <c r="A11" i="36"/>
  <c r="A11" i="37"/>
  <c r="A12" i="37"/>
  <c r="A12" i="38"/>
  <c r="R34" i="39"/>
  <c r="K34" i="39"/>
  <c r="S34" i="39" s="1"/>
  <c r="R33" i="39"/>
  <c r="K33" i="39"/>
  <c r="S33" i="39" s="1"/>
  <c r="R32" i="39"/>
  <c r="K32" i="39"/>
  <c r="R31" i="39"/>
  <c r="K31" i="39"/>
  <c r="S31" i="39" s="1"/>
  <c r="R30" i="39"/>
  <c r="K30" i="39"/>
  <c r="S30" i="39" s="1"/>
  <c r="R29" i="39"/>
  <c r="K29" i="39"/>
  <c r="S29" i="39" s="1"/>
  <c r="R28" i="39"/>
  <c r="K28" i="39"/>
  <c r="R27" i="39"/>
  <c r="K27" i="39"/>
  <c r="S27" i="39" s="1"/>
  <c r="R26" i="39"/>
  <c r="K26" i="39"/>
  <c r="S26" i="39" s="1"/>
  <c r="R25" i="39"/>
  <c r="K25" i="39"/>
  <c r="S25" i="39" s="1"/>
  <c r="R24" i="39"/>
  <c r="K24" i="39"/>
  <c r="R23" i="39"/>
  <c r="K23" i="39"/>
  <c r="S23" i="39" s="1"/>
  <c r="R22" i="39"/>
  <c r="K22" i="39"/>
  <c r="S22" i="39" s="1"/>
  <c r="R21" i="39"/>
  <c r="K21" i="39"/>
  <c r="S21" i="39" s="1"/>
  <c r="R20" i="39"/>
  <c r="K20" i="39"/>
  <c r="R19" i="39"/>
  <c r="K19" i="39"/>
  <c r="S19" i="39" s="1"/>
  <c r="R18" i="39"/>
  <c r="K18" i="39"/>
  <c r="S18" i="39" s="1"/>
  <c r="R17" i="39"/>
  <c r="K17" i="39"/>
  <c r="S17" i="39" s="1"/>
  <c r="R16" i="39"/>
  <c r="K16" i="39"/>
  <c r="R15" i="39"/>
  <c r="K15" i="39"/>
  <c r="S15" i="39" s="1"/>
  <c r="R14" i="39"/>
  <c r="K14" i="39"/>
  <c r="S14" i="39" s="1"/>
  <c r="R13" i="39"/>
  <c r="K13" i="39"/>
  <c r="S13" i="39" s="1"/>
  <c r="R12" i="39"/>
  <c r="K12" i="39"/>
  <c r="R11" i="39"/>
  <c r="K11" i="39"/>
  <c r="S11" i="39" s="1"/>
  <c r="S12" i="39" l="1"/>
  <c r="S16" i="39"/>
  <c r="S20" i="39"/>
  <c r="S24" i="39"/>
  <c r="S28" i="39"/>
  <c r="S32" i="39"/>
  <c r="A26" i="37"/>
  <c r="A26" i="38"/>
  <c r="A31" i="38"/>
  <c r="A31" i="37"/>
  <c r="A29" i="37"/>
  <c r="A29" i="38"/>
  <c r="A28" i="38"/>
  <c r="A28" i="37"/>
  <c r="A30" i="38"/>
  <c r="A30" i="37"/>
  <c r="A27" i="37"/>
  <c r="A27" i="38"/>
  <c r="A25" i="38"/>
  <c r="A25" i="37"/>
  <c r="A24" i="37"/>
  <c r="A24" i="38"/>
  <c r="A24" i="36"/>
  <c r="R35" i="39"/>
  <c r="K35" i="39"/>
  <c r="S35" i="39" l="1"/>
  <c r="D44" i="28" l="1"/>
  <c r="E22" i="28" l="1"/>
  <c r="E16" i="28"/>
  <c r="E31" i="28"/>
  <c r="E32" i="28"/>
  <c r="E33" i="28"/>
  <c r="E38" i="28"/>
  <c r="E20" i="28"/>
  <c r="E21" i="28"/>
  <c r="E34" i="28"/>
  <c r="E35" i="28"/>
  <c r="E17" i="28"/>
  <c r="E36" i="28"/>
  <c r="E18" i="28"/>
  <c r="E37" i="28"/>
  <c r="E19" i="28"/>
  <c r="E39" i="28"/>
  <c r="E40" i="28"/>
  <c r="E41" i="28"/>
  <c r="J2" i="30"/>
  <c r="I2" i="30"/>
  <c r="H2" i="30"/>
  <c r="G2" i="30"/>
  <c r="F2" i="30"/>
  <c r="E2" i="30"/>
  <c r="J1" i="30"/>
  <c r="I1" i="30"/>
  <c r="H1" i="30"/>
  <c r="G1" i="30"/>
  <c r="F1" i="30"/>
  <c r="E26" i="28" l="1"/>
  <c r="E43" i="28"/>
  <c r="E1" i="30"/>
  <c r="D1" i="30"/>
  <c r="C1" i="30"/>
  <c r="B1" i="30"/>
  <c r="A1" i="30"/>
  <c r="D2" i="30"/>
  <c r="C2" i="30"/>
  <c r="B2" i="30"/>
  <c r="C21" i="12"/>
  <c r="C20" i="12"/>
  <c r="C15" i="12"/>
  <c r="C16" i="12"/>
  <c r="C17" i="12"/>
  <c r="C14" i="12"/>
  <c r="B14" i="12"/>
  <c r="E44" i="28" l="1"/>
  <c r="F67" i="28"/>
  <c r="F66" i="28"/>
  <c r="F65" i="28"/>
  <c r="F64" i="28"/>
  <c r="F63" i="28"/>
  <c r="F62" i="28"/>
  <c r="F61" i="28"/>
  <c r="F60" i="28"/>
  <c r="F59" i="28"/>
  <c r="F58" i="28"/>
  <c r="F57" i="28"/>
  <c r="F56" i="28"/>
  <c r="F55" i="28"/>
  <c r="F54" i="28"/>
  <c r="F53" i="28"/>
  <c r="F52" i="28"/>
  <c r="F51" i="28"/>
  <c r="F50" i="28"/>
  <c r="F49" i="28"/>
  <c r="F38" i="28"/>
  <c r="H38" i="28" s="1"/>
  <c r="F37" i="28"/>
  <c r="J37" i="28" s="1"/>
  <c r="F36" i="28"/>
  <c r="L36" i="28" s="1"/>
  <c r="F35" i="28"/>
  <c r="H35" i="28" s="1"/>
  <c r="F34" i="28"/>
  <c r="J34" i="28" s="1"/>
  <c r="F33" i="28"/>
  <c r="L33" i="28" s="1"/>
  <c r="F32" i="28"/>
  <c r="J32" i="28" s="1"/>
  <c r="F31" i="28"/>
  <c r="J31" i="28" s="1"/>
  <c r="M28" i="28"/>
  <c r="M46" i="28" s="1"/>
  <c r="G28" i="28"/>
  <c r="F28" i="28"/>
  <c r="E28" i="28"/>
  <c r="D28" i="28"/>
  <c r="F24" i="28"/>
  <c r="K24" i="28" s="1"/>
  <c r="F23" i="28"/>
  <c r="J23" i="28" s="1"/>
  <c r="F22" i="28"/>
  <c r="I22" i="28" s="1"/>
  <c r="F21" i="28"/>
  <c r="L21" i="28" s="1"/>
  <c r="O20" i="28"/>
  <c r="F20" i="28"/>
  <c r="L20" i="28" s="1"/>
  <c r="F19" i="28"/>
  <c r="H19" i="28" s="1"/>
  <c r="F18" i="28"/>
  <c r="H18" i="28" s="1"/>
  <c r="O17" i="28"/>
  <c r="F17" i="28"/>
  <c r="L17" i="28" s="1"/>
  <c r="F16" i="28"/>
  <c r="H16" i="28" s="1"/>
  <c r="L54" i="28" l="1"/>
  <c r="H54" i="28"/>
  <c r="I54" i="28"/>
  <c r="J54" i="28"/>
  <c r="K54" i="28"/>
  <c r="J49" i="28"/>
  <c r="H49" i="28"/>
  <c r="L49" i="28"/>
  <c r="K49" i="28"/>
  <c r="I49" i="28"/>
  <c r="H50" i="28"/>
  <c r="J50" i="28"/>
  <c r="K50" i="28"/>
  <c r="L50" i="28"/>
  <c r="I50" i="28"/>
  <c r="H51" i="28"/>
  <c r="I51" i="28"/>
  <c r="J51" i="28"/>
  <c r="K51" i="28"/>
  <c r="L51" i="28"/>
  <c r="I55" i="28"/>
  <c r="J55" i="28"/>
  <c r="K55" i="28"/>
  <c r="L55" i="28"/>
  <c r="H55" i="28"/>
  <c r="J52" i="28"/>
  <c r="L52" i="28"/>
  <c r="H52" i="28"/>
  <c r="I52" i="28"/>
  <c r="K52" i="28"/>
  <c r="H53" i="28"/>
  <c r="I53" i="28"/>
  <c r="J53" i="28"/>
  <c r="K53" i="28"/>
  <c r="L53" i="28"/>
  <c r="K56" i="28"/>
  <c r="H56" i="28"/>
  <c r="L56" i="28"/>
  <c r="I56" i="28"/>
  <c r="J56" i="28"/>
  <c r="K64" i="28"/>
  <c r="H64" i="28"/>
  <c r="L64" i="28"/>
  <c r="J64" i="28"/>
  <c r="I64" i="28"/>
  <c r="K65" i="28"/>
  <c r="L65" i="28"/>
  <c r="H65" i="28"/>
  <c r="J65" i="28"/>
  <c r="I65" i="28"/>
  <c r="K60" i="28"/>
  <c r="L60" i="28"/>
  <c r="H60" i="28"/>
  <c r="I60" i="28"/>
  <c r="J60" i="28"/>
  <c r="K62" i="28"/>
  <c r="L62" i="28"/>
  <c r="H62" i="28"/>
  <c r="I62" i="28"/>
  <c r="J62" i="28"/>
  <c r="J57" i="28"/>
  <c r="K57" i="28"/>
  <c r="H57" i="28"/>
  <c r="I57" i="28"/>
  <c r="L57" i="28"/>
  <c r="I58" i="28"/>
  <c r="J58" i="28"/>
  <c r="K58" i="28"/>
  <c r="L58" i="28"/>
  <c r="H58" i="28"/>
  <c r="I66" i="28"/>
  <c r="J66" i="28"/>
  <c r="K66" i="28"/>
  <c r="L66" i="28"/>
  <c r="H66" i="28"/>
  <c r="J61" i="28"/>
  <c r="K61" i="28"/>
  <c r="L61" i="28"/>
  <c r="H61" i="28"/>
  <c r="I61" i="28"/>
  <c r="H63" i="28"/>
  <c r="I63" i="28"/>
  <c r="L63" i="28"/>
  <c r="J63" i="28"/>
  <c r="K63" i="28"/>
  <c r="L59" i="28"/>
  <c r="J59" i="28"/>
  <c r="K59" i="28"/>
  <c r="H59" i="28"/>
  <c r="I59" i="28"/>
  <c r="L67" i="28"/>
  <c r="H67" i="28"/>
  <c r="K67" i="28"/>
  <c r="I67" i="28"/>
  <c r="J67" i="28"/>
  <c r="I33" i="28"/>
  <c r="J33" i="28"/>
  <c r="K33" i="28"/>
  <c r="H31" i="28"/>
  <c r="L32" i="28"/>
  <c r="J17" i="28"/>
  <c r="J36" i="28"/>
  <c r="J18" i="28"/>
  <c r="J20" i="28"/>
  <c r="H23" i="28"/>
  <c r="K23" i="28"/>
  <c r="L23" i="28"/>
  <c r="I36" i="28"/>
  <c r="H34" i="28"/>
  <c r="K36" i="28"/>
  <c r="J35" i="28"/>
  <c r="H37" i="28"/>
  <c r="J38" i="28"/>
  <c r="H32" i="28"/>
  <c r="K32" i="28"/>
  <c r="I32" i="28"/>
  <c r="I16" i="28"/>
  <c r="J16" i="28"/>
  <c r="K16" i="28"/>
  <c r="I21" i="28"/>
  <c r="J22" i="28"/>
  <c r="I24" i="28"/>
  <c r="H20" i="28"/>
  <c r="J21" i="28"/>
  <c r="K22" i="28"/>
  <c r="J24" i="28"/>
  <c r="I20" i="28"/>
  <c r="K21" i="28"/>
  <c r="L24" i="28"/>
  <c r="H21" i="28"/>
  <c r="K20" i="28"/>
  <c r="I23" i="28"/>
  <c r="L22" i="28"/>
  <c r="I31" i="28"/>
  <c r="I37" i="28"/>
  <c r="L16" i="28"/>
  <c r="H17" i="28"/>
  <c r="I19" i="28"/>
  <c r="I17" i="28"/>
  <c r="I18" i="28"/>
  <c r="J19" i="28"/>
  <c r="H24" i="28"/>
  <c r="K31" i="28"/>
  <c r="K34" i="28"/>
  <c r="I35" i="28"/>
  <c r="K37" i="28"/>
  <c r="I38" i="28"/>
  <c r="K19" i="28"/>
  <c r="L37" i="28"/>
  <c r="K18" i="28"/>
  <c r="H22" i="28"/>
  <c r="K38" i="28"/>
  <c r="D68" i="28"/>
  <c r="L31" i="28"/>
  <c r="L34" i="28"/>
  <c r="K17" i="28"/>
  <c r="L19" i="28"/>
  <c r="K35" i="28"/>
  <c r="L18" i="28"/>
  <c r="H33" i="28"/>
  <c r="L35" i="28"/>
  <c r="H36" i="28"/>
  <c r="L38" i="28"/>
  <c r="I34" i="28"/>
  <c r="L44" i="28" l="1"/>
  <c r="J44" i="28"/>
  <c r="K44" i="28"/>
  <c r="I44" i="28"/>
  <c r="L26" i="28"/>
  <c r="K26" i="28"/>
  <c r="J26" i="28"/>
  <c r="I26" i="28"/>
  <c r="K69" i="28"/>
  <c r="J69" i="28"/>
  <c r="I69" i="28"/>
  <c r="M44" i="28" l="1"/>
  <c r="M26" i="28"/>
  <c r="H75" i="28" l="1"/>
  <c r="I75" i="28"/>
  <c r="H73" i="28"/>
  <c r="I73" i="28"/>
  <c r="E13" i="2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AF35" i="19"/>
  <c r="X30" i="19"/>
  <c r="J69" i="19" s="1"/>
  <c r="J51" i="21"/>
  <c r="J99" i="21"/>
  <c r="J57" i="21"/>
  <c r="J51" i="19"/>
  <c r="J99" i="19"/>
  <c r="J39" i="19"/>
  <c r="J75" i="19" l="1"/>
  <c r="J99" i="20"/>
  <c r="J75" i="21"/>
  <c r="J69" i="20"/>
  <c r="J57" i="20"/>
  <c r="J39" i="20"/>
  <c r="J81" i="20"/>
  <c r="J45" i="19"/>
  <c r="J63" i="20"/>
  <c r="J105" i="20"/>
  <c r="J45" i="20"/>
  <c r="J75" i="20"/>
  <c r="J51" i="20"/>
  <c r="J63" i="19"/>
  <c r="J87" i="20"/>
  <c r="J81" i="21"/>
  <c r="J81" i="19"/>
  <c r="J87" i="19"/>
  <c r="J57" i="19"/>
  <c r="J105" i="19"/>
  <c r="J69" i="21"/>
  <c r="J39" i="21"/>
  <c r="J87" i="21"/>
  <c r="J105" i="21"/>
  <c r="J45" i="21"/>
  <c r="J93" i="21"/>
  <c r="A2" i="30" l="1"/>
  <c r="E58" i="28" l="1"/>
  <c r="E59" i="28" l="1"/>
  <c r="E61" i="28"/>
  <c r="E64" i="28"/>
  <c r="E23" i="28"/>
  <c r="E69" i="28"/>
  <c r="E60" i="28"/>
  <c r="E66" i="28"/>
  <c r="E65" i="28"/>
  <c r="E67" i="28"/>
  <c r="E62" i="28"/>
  <c r="E63" i="28"/>
  <c r="E24" i="28"/>
  <c r="L69" i="28"/>
  <c r="M69" i="28" s="1"/>
  <c r="H77" i="28" s="1"/>
  <c r="I77" i="28" l="1"/>
  <c r="J75" i="28" s="1"/>
  <c r="L75" i="28" s="1"/>
  <c r="P67" i="28"/>
  <c r="O68" i="28"/>
  <c r="P42" i="28"/>
  <c r="O69" i="28"/>
  <c r="P20" i="28"/>
  <c r="O67" i="28"/>
  <c r="O72" i="28" l="1"/>
  <c r="P68" i="28"/>
  <c r="T19" i="1"/>
  <c r="T35" i="1"/>
  <c r="T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180D448E-D35F-4B60-9102-1823156A6816}">
      <text>
        <r>
          <rPr>
            <sz val="9"/>
            <color indexed="81"/>
            <rFont val="Tahoma"/>
            <family val="2"/>
          </rPr>
          <t xml:space="preserve">
Su questa scheda i collegamenti si devono fare manuali, perché i valori attesi possono sempre cambiare in base al CDR coinvolto</t>
        </r>
      </text>
    </comment>
    <comment ref="B42" authorId="1" shapeId="0" xr:uid="{F76D362E-7136-4152-A90C-E88D63BB015D}">
      <text>
        <r>
          <rPr>
            <b/>
            <sz val="9"/>
            <color indexed="81"/>
            <rFont val="Tahoma"/>
            <charset val="1"/>
          </rPr>
          <t>deidda:</t>
        </r>
        <r>
          <rPr>
            <sz val="9"/>
            <color indexed="81"/>
            <rFont val="Tahoma"/>
            <charset val="1"/>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AB3CEB47-3CA7-4AEC-9032-CFA421C75151}">
      <text>
        <r>
          <rPr>
            <sz val="9"/>
            <color indexed="81"/>
            <rFont val="Tahoma"/>
            <family val="2"/>
          </rPr>
          <t xml:space="preserve">
Su questa scheda i collegamenti si devono fare manuali, perché i valori attesi possono sempre cambiare in base al CDR coinvolto</t>
        </r>
      </text>
    </comment>
    <comment ref="B42" authorId="1" shapeId="0" xr:uid="{9A3217DE-9B39-4304-ABA6-CBADE3B4EDAD}">
      <text>
        <r>
          <rPr>
            <b/>
            <sz val="9"/>
            <color indexed="81"/>
            <rFont val="Tahoma"/>
            <charset val="1"/>
          </rPr>
          <t>deidda:</t>
        </r>
        <r>
          <rPr>
            <sz val="9"/>
            <color indexed="81"/>
            <rFont val="Tahoma"/>
            <charset val="1"/>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E1783DF8-F786-4FD6-B42C-EF04EA00B874}">
      <text>
        <r>
          <rPr>
            <sz val="9"/>
            <color indexed="81"/>
            <rFont val="Tahoma"/>
            <family val="2"/>
          </rPr>
          <t xml:space="preserve">
Su questa scheda i collegamenti si devono fare manuali, perché i valori attesi possono sempre cambiare in base al CDR coinvolto</t>
        </r>
      </text>
    </comment>
    <comment ref="B42" authorId="1" shapeId="0" xr:uid="{7C80B41D-097F-4AC7-95D5-41D9D44ABD0A}">
      <text>
        <r>
          <rPr>
            <b/>
            <sz val="9"/>
            <color indexed="81"/>
            <rFont val="Tahoma"/>
            <charset val="1"/>
          </rPr>
          <t>deidda:</t>
        </r>
        <r>
          <rPr>
            <sz val="9"/>
            <color indexed="81"/>
            <rFont val="Tahoma"/>
            <charset val="1"/>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D62EED55-B6A6-4E39-A8B7-938DF6303917}">
      <text>
        <r>
          <rPr>
            <sz val="9"/>
            <color indexed="81"/>
            <rFont val="Tahoma"/>
            <family val="2"/>
          </rPr>
          <t xml:space="preserve">
Su questa scheda i collegamenti si devono fare manuali, perché i valori attesi possono sempre cambiare in base al CDR coinvolto</t>
        </r>
      </text>
    </comment>
    <comment ref="B42" authorId="1" shapeId="0" xr:uid="{358A74ED-CE4A-4264-AF4A-191009C54768}">
      <text>
        <r>
          <rPr>
            <b/>
            <sz val="9"/>
            <color indexed="81"/>
            <rFont val="Tahoma"/>
            <charset val="1"/>
          </rPr>
          <t>deidda:</t>
        </r>
        <r>
          <rPr>
            <sz val="9"/>
            <color indexed="81"/>
            <rFont val="Tahoma"/>
            <charset val="1"/>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89BE196A-0C9C-40AC-8347-B6C6FABA28DB}">
      <text>
        <r>
          <rPr>
            <sz val="9"/>
            <color indexed="81"/>
            <rFont val="Tahoma"/>
            <family val="2"/>
          </rPr>
          <t xml:space="preserve">
Su questa scheda i collegamenti si devono fare manuali, perché i valori attesi possono sempre cambiare in base al CDR coinvolto</t>
        </r>
      </text>
    </comment>
    <comment ref="B42" authorId="1" shapeId="0" xr:uid="{62750C19-3EE9-4CFE-8BC4-8C2A9BD5EAA9}">
      <text>
        <r>
          <rPr>
            <b/>
            <sz val="9"/>
            <color indexed="81"/>
            <rFont val="Tahoma"/>
            <charset val="1"/>
          </rPr>
          <t>deidda:</t>
        </r>
        <r>
          <rPr>
            <sz val="9"/>
            <color indexed="81"/>
            <rFont val="Tahoma"/>
            <charset val="1"/>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42" authorId="1" shapeId="0" xr:uid="{5613E126-1223-483B-8B83-7D7AF496ABCF}">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42446350-2A3F-4AD0-9FBD-3C77D83FDFEF}">
      <text>
        <r>
          <rPr>
            <sz val="9"/>
            <color indexed="81"/>
            <rFont val="Tahoma"/>
            <family val="2"/>
          </rPr>
          <t xml:space="preserve">
Su questa scheda i collegamenti si devono fare manuali, perché i valori attesi possono sempre cambiare in base al CDR coinvolto</t>
        </r>
      </text>
    </comment>
    <comment ref="B41" authorId="1" shapeId="0" xr:uid="{5612BC45-7DEA-478B-ABE5-FE70E6550890}">
      <text>
        <r>
          <rPr>
            <b/>
            <sz val="9"/>
            <color indexed="81"/>
            <rFont val="Tahoma"/>
            <charset val="1"/>
          </rPr>
          <t>deidda:</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6052C7C8-2102-455F-9DC9-BB78A2535994}">
      <text>
        <r>
          <rPr>
            <sz val="9"/>
            <color indexed="81"/>
            <rFont val="Tahoma"/>
            <family val="2"/>
          </rPr>
          <t xml:space="preserve">
Su questa scheda i collegamenti si devono fare manuali, perché i valori attesi possono sempre cambiare in base al CDR coinvolto</t>
        </r>
      </text>
    </comment>
    <comment ref="B41" authorId="1" shapeId="0" xr:uid="{C40A77ED-5056-4F8C-B7E7-C3BA62EDDD1B}">
      <text>
        <r>
          <rPr>
            <b/>
            <sz val="9"/>
            <color indexed="81"/>
            <rFont val="Tahoma"/>
            <charset val="1"/>
          </rPr>
          <t>deidda:</t>
        </r>
        <r>
          <rPr>
            <sz val="9"/>
            <color indexed="81"/>
            <rFont val="Tahoma"/>
            <charset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CB5104B0-B36D-463E-B898-DA8C54AECA19}">
      <text>
        <r>
          <rPr>
            <sz val="9"/>
            <color indexed="81"/>
            <rFont val="Tahoma"/>
            <family val="2"/>
          </rPr>
          <t xml:space="preserve">
Su questa scheda i collegamenti si devono fare manuali, perché i valori attesi possono sempre cambiare in base al CDR coinvolto</t>
        </r>
      </text>
    </comment>
    <comment ref="B41" authorId="1" shapeId="0" xr:uid="{5F368635-94E9-482B-B188-0BEF97DC30AA}">
      <text>
        <r>
          <rPr>
            <b/>
            <sz val="9"/>
            <color indexed="81"/>
            <rFont val="Tahoma"/>
            <charset val="1"/>
          </rPr>
          <t>deidda:</t>
        </r>
        <r>
          <rPr>
            <sz val="9"/>
            <color indexed="81"/>
            <rFont val="Tahoma"/>
            <charset val="1"/>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99EB5FD2-9501-492F-97BB-306619D360B6}">
      <text>
        <r>
          <rPr>
            <sz val="9"/>
            <color indexed="81"/>
            <rFont val="Tahoma"/>
            <family val="2"/>
          </rPr>
          <t xml:space="preserve">
Su questa scheda i collegamenti si devono fare manuali, perché i valori attesi possono sempre cambiare in base al CDR coinvolto</t>
        </r>
      </text>
    </comment>
    <comment ref="B42" authorId="1" shapeId="0" xr:uid="{469F235A-AEF1-4EA4-BD19-DE5CC2B93A4B}">
      <text>
        <r>
          <rPr>
            <b/>
            <sz val="9"/>
            <color indexed="81"/>
            <rFont val="Tahoma"/>
            <charset val="1"/>
          </rPr>
          <t>deidda:</t>
        </r>
        <r>
          <rPr>
            <sz val="9"/>
            <color indexed="81"/>
            <rFont val="Tahoma"/>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22CE325E-AE7C-4403-AC68-05B3F92B4BBE}">
      <text>
        <r>
          <rPr>
            <sz val="9"/>
            <color indexed="81"/>
            <rFont val="Tahoma"/>
            <family val="2"/>
          </rPr>
          <t xml:space="preserve">
Su questa scheda i collegamenti si devono fare manuali, perché i valori attesi possono sempre cambiare in base al CDR coinvolto</t>
        </r>
      </text>
    </comment>
    <comment ref="B42" authorId="1" shapeId="0" xr:uid="{05EBEAEE-CF29-46A4-B07F-9A7D9CC0ED28}">
      <text>
        <r>
          <rPr>
            <b/>
            <sz val="9"/>
            <color indexed="81"/>
            <rFont val="Tahoma"/>
            <charset val="1"/>
          </rPr>
          <t>deidda:</t>
        </r>
        <r>
          <rPr>
            <sz val="9"/>
            <color indexed="81"/>
            <rFont val="Tahoma"/>
            <charset val="1"/>
          </rPr>
          <t xml:space="preserve">
</t>
        </r>
      </text>
    </comment>
  </commentList>
</comments>
</file>

<file path=xl/sharedStrings.xml><?xml version="1.0" encoding="utf-8"?>
<sst xmlns="http://schemas.openxmlformats.org/spreadsheetml/2006/main" count="3203" uniqueCount="617">
  <si>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</si>
  <si>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</si>
  <si>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</si>
  <si>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</si>
  <si>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</si>
  <si>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</si>
  <si>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</si>
  <si>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</si>
  <si>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</si>
  <si>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</si>
  <si>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</si>
  <si>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</si>
  <si>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</si>
  <si>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</si>
  <si>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</si>
  <si>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</si>
  <si>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</si>
  <si>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</si>
  <si>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</si>
  <si>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</si>
  <si>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</si>
  <si>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</si>
  <si>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</si>
  <si>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</si>
  <si>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</si>
  <si>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</si>
  <si>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</si>
  <si>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</si>
  <si>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</si>
  <si>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</si>
  <si>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</si>
  <si>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</si>
  <si>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</si>
  <si>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</si>
  <si>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</si>
  <si>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</si>
  <si>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</si>
  <si>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</si>
  <si>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</si>
  <si>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</si>
  <si>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</si>
  <si>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</si>
  <si>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</si>
  <si>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</si>
  <si>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</si>
  <si>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</si>
  <si>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</si>
  <si>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</si>
  <si>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</si>
  <si>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</si>
  <si>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</si>
  <si>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</si>
  <si>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</si>
  <si>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</si>
  <si>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</si>
  <si>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</si>
  <si>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</si>
  <si>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</si>
  <si>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</si>
  <si>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</si>
  <si>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</si>
  <si>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</si>
  <si>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</si>
  <si>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</si>
  <si>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</si>
  <si>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</si>
  <si>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</si>
  <si>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</si>
  <si>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</si>
  <si>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</si>
  <si>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</si>
  <si>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</si>
  <si>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</si>
  <si>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</si>
  <si>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</si>
  <si>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</si>
  <si>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</si>
  <si>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</si>
  <si>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</si>
  <si>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</si>
  <si>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</si>
  <si>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</si>
  <si>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</si>
  <si>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</si>
  <si>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</si>
  <si>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</si>
  <si>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</si>
  <si>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</si>
  <si>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</si>
  <si>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</si>
  <si>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</si>
  <si>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</si>
  <si>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</si>
  <si>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</si>
  <si>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</si>
  <si>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</si>
  <si>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</si>
  <si>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</si>
  <si>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</si>
  <si>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</si>
  <si>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</si>
  <si>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</si>
  <si>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</si>
  <si>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</si>
  <si>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</si>
  <si>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</si>
  <si>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</si>
  <si>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</si>
  <si>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</si>
  <si>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</si>
  <si>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</si>
  <si>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</si>
  <si>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</si>
  <si>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</si>
  <si>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</si>
  <si>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</si>
  <si>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</si>
  <si>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</si>
  <si>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</si>
  <si>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</si>
  <si>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</si>
  <si>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</si>
  <si>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</si>
  <si>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</si>
  <si>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</si>
  <si>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</si>
  <si>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</si>
  <si>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</si>
  <si>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</si>
  <si>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</si>
  <si>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</si>
  <si>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</si>
  <si>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</si>
  <si>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</si>
  <si>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</si>
  <si>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</si>
  <si>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</si>
  <si>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</si>
  <si>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</si>
  <si>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</si>
  <si>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</si>
  <si>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</si>
  <si>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</si>
  <si>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</si>
  <si>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</si>
  <si>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</si>
  <si>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</si>
  <si>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</si>
  <si>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</si>
  <si>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</si>
  <si>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</si>
  <si>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</si>
  <si>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</si>
  <si>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</si>
  <si>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</si>
  <si>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</si>
  <si>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</si>
  <si>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</si>
  <si>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</si>
  <si>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</si>
  <si>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</si>
  <si>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</si>
  <si>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</si>
  <si>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</si>
  <si>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</si>
  <si>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</si>
  <si>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</si>
  <si>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</si>
  <si>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</si>
  <si>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</si>
  <si>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</si>
  <si>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</si>
  <si>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</si>
  <si>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</si>
  <si>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</si>
  <si>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</si>
  <si>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</si>
  <si>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</si>
  <si>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</si>
  <si>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</si>
  <si>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</si>
  <si>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</si>
  <si>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</si>
  <si>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</si>
  <si>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</si>
  <si>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</si>
  <si>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</si>
  <si>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</si>
  <si>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</si>
  <si>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</si>
  <si>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</si>
  <si>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</si>
  <si>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</si>
  <si>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</si>
  <si>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</si>
  <si>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</si>
  <si>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</si>
  <si>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</si>
  <si>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</si>
  <si>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</si>
  <si>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</si>
  <si>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</si>
  <si>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</si>
  <si>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</si>
  <si>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</si>
  <si>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</si>
  <si>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</si>
  <si>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</si>
  <si>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</si>
  <si>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</si>
  <si>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</si>
  <si>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</si>
  <si>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</si>
  <si>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</si>
  <si>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</si>
  <si>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</si>
  <si>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</si>
  <si>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</si>
  <si>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</si>
  <si>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</si>
  <si>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</si>
  <si>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</si>
  <si>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</si>
  <si>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</si>
  <si>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</si>
  <si>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</si>
  <si>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</si>
  <si>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</si>
  <si>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</si>
  <si>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</si>
  <si>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</si>
  <si>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</si>
  <si>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</si>
  <si>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</si>
  <si>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</si>
  <si>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</si>
  <si>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</si>
  <si>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</si>
  <si>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</si>
  <si>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</si>
  <si>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</si>
  <si>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</si>
  <si>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</si>
  <si>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</si>
  <si>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</si>
  <si>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</si>
  <si>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</si>
  <si>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</si>
  <si>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</si>
  <si>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</si>
  <si>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</si>
  <si>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</si>
  <si>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</si>
  <si>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</si>
  <si>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</si>
  <si>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</si>
  <si>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</si>
  <si>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</si>
  <si>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</si>
  <si>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</si>
  <si>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</si>
  <si>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</si>
  <si>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</si>
  <si>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</si>
  <si>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</si>
  <si>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</si>
  <si>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</si>
  <si>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</si>
  <si>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</si>
  <si>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</si>
  <si>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</si>
  <si>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</si>
  <si>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</si>
  <si>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</si>
  <si>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</si>
  <si>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</si>
  <si>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</si>
  <si>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</si>
  <si>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</si>
  <si>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</si>
  <si>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</si>
  <si>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</si>
  <si>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</si>
  <si>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</si>
  <si>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</si>
  <si>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</si>
  <si>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</si>
  <si>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</si>
  <si>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</si>
  <si>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</si>
  <si>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</si>
  <si>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</si>
  <si>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</si>
  <si>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</si>
  <si>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</si>
  <si>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</si>
  <si>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</si>
  <si>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</si>
  <si>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</si>
  <si>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</si>
  <si>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</si>
  <si>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</si>
  <si>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</si>
  <si>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</si>
  <si>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</si>
  <si>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</si>
  <si>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</si>
  <si>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</si>
  <si>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</si>
  <si>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</si>
  <si>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</si>
  <si>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</si>
  <si>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</si>
  <si>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</si>
  <si>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</si>
  <si>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</si>
  <si>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</si>
  <si>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</si>
  <si>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</si>
  <si>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</si>
  <si>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</si>
  <si>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</si>
  <si>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Realizzazione dei programmi e previsioni  contenuti nei documenti di programmazione</t>
  </si>
  <si>
    <t>Assicurare un'efficace acquisizione, gestione e programmazione delle risorse finanziarie dell'ente al fine di garantire la qualità dei servizi svolti e il rispetto dei piani e dei programmi della politica</t>
  </si>
  <si>
    <t>Misura la capacità di utilizzo delle risorse a disposizione</t>
  </si>
  <si>
    <t>Grado di trasparenza dell’amministrazione definito in termini di grado di compliance, (completezza, aggiornamento e apertura) degli obblighi di pubblicazione previsti dal d.lgs 33/2013 e calcolato come rapporto tra il punteggio complessivo ottenuto a seguito delle verifiche effettuate su ciascun obbligo di pubblicazione e il punteggio massimo conseguibile secondo le indicazioni di cui alla delibera ANAC relativa alle attestazioni OIV sull’assolvimento degli obblighi di pubblicazione per l’anno di riferimento (Unità di misura: %)</t>
  </si>
  <si>
    <t xml:space="preserve">Evidenzia la capacità  del Dirigente di presidiare gli obblighi in materia di anticorruzione ascrivibili al CdR di diretta responsabilità 
 </t>
  </si>
  <si>
    <t>Standard degli atti amministrativi</t>
  </si>
  <si>
    <t xml:space="preserve">Evidenzia la capacità  del Dirigente di predisporre gli atti amministrativi di competenza del proprio CdR soddisfacendo i requisiti previsti nel regolamento dei controlli interni  </t>
  </si>
  <si>
    <t>Responsabili</t>
  </si>
  <si>
    <t>Obiettivo Operativo: Giunta</t>
  </si>
  <si>
    <t>Performance Attesa</t>
  </si>
  <si>
    <t>Programmazione Performance  Obiettivi Specifici dell'Area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</si>
  <si>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</si>
  <si>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</si>
  <si>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</si>
  <si>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</si>
  <si>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</si>
  <si>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</si>
  <si>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</si>
  <si>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</si>
  <si>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</si>
  <si>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</si>
  <si>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</si>
  <si>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</si>
  <si>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</si>
  <si>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</si>
  <si>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</si>
  <si>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</si>
  <si>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</si>
  <si>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</si>
  <si>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Garantire il controllo effettivo da parte della stazione appaltante sull’esecuzione delle prestazioni</t>
  </si>
  <si>
    <t>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</si>
  <si>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</si>
  <si>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</si>
  <si>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</si>
  <si>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</si>
  <si>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</si>
  <si>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</si>
  <si>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</si>
  <si>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</si>
  <si>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</si>
  <si>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</si>
  <si>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</si>
  <si>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</si>
  <si>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</si>
  <si>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</si>
  <si>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</si>
  <si>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</si>
  <si>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</si>
  <si>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</si>
  <si>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</si>
  <si>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</si>
  <si>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</si>
  <si>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</si>
  <si>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</si>
  <si>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</si>
  <si>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</si>
  <si>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</si>
  <si>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</si>
  <si>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</si>
  <si>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</si>
  <si>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</si>
  <si>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</si>
  <si>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</si>
  <si>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</si>
  <si>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</si>
  <si>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</si>
  <si>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</si>
  <si>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</si>
  <si>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</si>
  <si>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</si>
  <si>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</si>
  <si>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</si>
  <si>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</si>
  <si>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</si>
  <si>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</si>
  <si>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</si>
  <si>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</si>
  <si>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</si>
  <si>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</si>
  <si>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</si>
  <si>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</si>
  <si>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</si>
  <si>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</si>
  <si>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</si>
  <si>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</si>
  <si>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</si>
  <si>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</si>
  <si>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</si>
  <si>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</si>
  <si>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</si>
  <si>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</si>
  <si>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</si>
  <si>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</si>
  <si>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</si>
  <si>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</si>
  <si>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</si>
  <si>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</si>
  <si>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</si>
  <si>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</si>
  <si>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</si>
  <si>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</si>
  <si>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</si>
  <si>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</si>
  <si>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</si>
  <si>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</si>
  <si>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</si>
  <si>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</si>
  <si>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</si>
  <si>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</si>
  <si>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</si>
  <si>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</si>
  <si>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</si>
  <si>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</si>
  <si>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</si>
  <si>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</si>
  <si>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</si>
  <si>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</si>
  <si>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</si>
  <si>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</si>
  <si>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</si>
  <si>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</si>
  <si>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</si>
  <si>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</si>
  <si>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</si>
  <si>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</si>
  <si>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</si>
  <si>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</si>
  <si>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</si>
  <si>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</si>
  <si>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</si>
  <si>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</si>
  <si>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</si>
  <si>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</si>
  <si>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</si>
  <si>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</si>
  <si>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</si>
  <si>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</si>
  <si>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</si>
  <si>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</si>
  <si>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</si>
  <si>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</si>
  <si>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</si>
  <si>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</si>
  <si>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</si>
  <si>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</si>
  <si>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</si>
  <si>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</si>
  <si>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</si>
  <si>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</si>
  <si>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</si>
  <si>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</si>
  <si>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</si>
  <si>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</si>
  <si>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</si>
  <si>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</si>
  <si>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</si>
  <si>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</si>
  <si>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</si>
  <si>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</si>
  <si>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</si>
  <si>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</si>
  <si>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</si>
  <si>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</si>
  <si>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</si>
  <si>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</si>
  <si>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</si>
  <si>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</si>
  <si>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</si>
  <si>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</si>
  <si>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</si>
  <si>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</si>
  <si>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</si>
  <si>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</si>
  <si>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</si>
  <si>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</si>
  <si>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</si>
  <si>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</si>
  <si>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</si>
  <si>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</si>
  <si>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</si>
  <si>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</si>
  <si>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</si>
  <si>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</si>
  <si>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</si>
  <si>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</si>
  <si>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</si>
  <si>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</si>
  <si>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</si>
  <si>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</si>
  <si>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</si>
  <si>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</si>
  <si>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</si>
  <si>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</si>
  <si>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</si>
  <si>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t xml:space="preserve"> Anticorruzione</t>
  </si>
  <si>
    <t xml:space="preserve">Attuazione delle misure previste dalla normativa  in materia di trasparenza </t>
  </si>
  <si>
    <t>Attuazione delle misure previste dalla normativa  in materia di Anticorruzione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</si>
  <si>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</si>
  <si>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</si>
  <si>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</si>
  <si>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</si>
  <si>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</si>
  <si>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</si>
  <si>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</si>
  <si>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</si>
  <si>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</si>
  <si>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Comune di </t>
  </si>
  <si>
    <t xml:space="preserve">Area:  </t>
  </si>
  <si>
    <t>Peso%</t>
  </si>
  <si>
    <t>Programmazione Performance Organizzativa 2023</t>
  </si>
  <si>
    <t>Programmazione Performance Individuale 2023</t>
  </si>
  <si>
    <t>Programmazione Valore Pubblico 2023</t>
  </si>
  <si>
    <t>Ente:</t>
  </si>
  <si>
    <t xml:space="preserve">Totale  peso  obiettivi </t>
  </si>
  <si>
    <t>Esito Ciclo Valutazione Performance</t>
  </si>
  <si>
    <t xml:space="preserve"> Performance Organizzativa</t>
  </si>
  <si>
    <t>Obiettivi Operativi</t>
  </si>
  <si>
    <t xml:space="preserve">Individuazione di tutti i residui attivi e passivi del servizio di competenza e puntuale elencazione dei residui attivi e passivi distinti per grado di anzianità. Approfondita analisi giuridica sulla necessità della permanenza del residuo attivo (credito) e del residuo passivo (debito) ovvero motivazioni giuridiche della sua cancellazione. </t>
  </si>
  <si>
    <t> Approfondita analisi dei residui attivi e passivi con il riaccertamento ordinario dei residui attivi e passivi e smaltimento nel corso dell’anno attraverso il pagamento dei debiti liquidi ed esigibili e mediante l’attuazione di tutte le attività finalizzate all’incasso delle entrate dell’ente liquide ed esigibili, eventualmente mediante l’avvio entro l’anno e comunque entro i termini di prescrizione se i tempi sono inferiori.</t>
  </si>
  <si>
    <t>RISPETTO DEI TEMPI DI PAGAMENTO Garantire il rispetto dei tempi di pagamento delle fatture per lavori, forniture e servizi come richiesto dall'art. 4 bis), c. 2 del D.L. D.L. 24/02/2023 n. 13 (cd. Decreto PNRR3) convertito in L. 21/04/2023 n. 41</t>
  </si>
  <si>
    <t>Rispetto dei tempi di pagamento:  Garantire il rispetto dei tempi di pagamento delle fatture per lavori, forniture e servizi come richiesto dall'art. 4 bis), c. 2 del D.L. D.L. 24/02/2023 n. 13 (cd. Decreto PNRR3) convertito in L. 21/04/2023 n. 41</t>
  </si>
  <si>
    <t>Garantire la liquidazione delle fatture, da parte dei competenti servizi comunali, entro 15 gg dall'accettazione della fattura e trasmettere al responsabile del servizio finanziario a cui compete la liquidazione del pagamento entro e non oltre i successivi 15 gg.</t>
  </si>
  <si>
    <t xml:space="preserve"> Formula =[ Atti Corretti/Atti controllati]*100 </t>
  </si>
  <si>
    <r>
      <t xml:space="preserve"> </t>
    </r>
    <r>
      <rPr>
        <sz val="11"/>
        <color rgb="FFFF0000"/>
        <rFont val="Garamond"/>
        <family val="1"/>
      </rPr>
      <t>Formula</t>
    </r>
    <r>
      <rPr>
        <sz val="11"/>
        <color theme="1"/>
        <rFont val="Garamond"/>
        <family val="1"/>
      </rPr>
      <t xml:space="preserve"> =[ Adempimenti attuati/Adempimenti in capo al CdR]*100 - -  Indicatore Temporale: </t>
    </r>
    <r>
      <rPr>
        <sz val="11"/>
        <color rgb="FFFF0000"/>
        <rFont val="Garamond"/>
        <family val="1"/>
      </rPr>
      <t>Formula</t>
    </r>
    <r>
      <rPr>
        <sz val="11"/>
        <color theme="1"/>
        <rFont val="Garamond"/>
        <family val="1"/>
      </rPr>
      <t xml:space="preserve"> =[Tempo Realizzato _____/_____/2024 /Tempo Programmato _____/_____/2024]*100  </t>
    </r>
  </si>
  <si>
    <r>
      <t xml:space="preserve"> </t>
    </r>
    <r>
      <rPr>
        <sz val="11"/>
        <color rgb="FFFF0000"/>
        <rFont val="Garamond"/>
        <family val="1"/>
      </rPr>
      <t xml:space="preserve">Formula </t>
    </r>
    <r>
      <rPr>
        <sz val="11"/>
        <color theme="1"/>
        <rFont val="Garamond"/>
        <family val="1"/>
      </rPr>
      <t xml:space="preserve">=[ Adempimenti attuati/Adempimenti in capo al CdR]*100 --  Indicatore Temporale: </t>
    </r>
    <r>
      <rPr>
        <sz val="11"/>
        <color rgb="FFFF0000"/>
        <rFont val="Garamond"/>
        <family val="1"/>
      </rPr>
      <t>Formula</t>
    </r>
    <r>
      <rPr>
        <sz val="11"/>
        <color theme="1"/>
        <rFont val="Garamond"/>
        <family val="1"/>
      </rPr>
      <t xml:space="preserve"> =[Tempo Realizzato _____/_____/2024 /Tempo Programmato _____/_____/2024]*100  </t>
    </r>
  </si>
  <si>
    <t xml:space="preserve"> Formula =[ Adempimenti attuati/Adempimenti in capo al CdR]*100 --  Indicatore Temporale: Formula =[Tempo Realizzato _____/_____/2024 /Tempo Programmato _____/_____/2024]*100  </t>
  </si>
  <si>
    <t>Regolarità nei pagamenti</t>
  </si>
  <si>
    <t xml:space="preserve">Visto contabile su impegni entro 7 giorni -  Apposizione del visto contabile su atti liquidazione e mandato di pagamento entro 10 giorni (per emissione mandato 3 giorni). </t>
  </si>
  <si>
    <t>Regolamento Contabilità</t>
  </si>
  <si>
    <t>L’obiettivo prevede l’adozione di un nuovo regolamento di contabilità armonizzata in conformità al nuovo processo di bilancio degli enti locali Decreto MEF 25 luglio 2023.</t>
  </si>
  <si>
    <t>Formazione continua</t>
  </si>
  <si>
    <t>Apprendimento del materiale di interesse nel percorso condiviso (24 ore)</t>
  </si>
  <si>
    <t>In quest’ambito si misura e valuta la: capacità di gestire il personale funzionalmente dipendente in modo tale che questi ultimi operino in un clima e in un contesto organizzativo qualitativamente elevato facilitandone il conseguimento degli obiettivi assegnati all’unità organizzativa di riferimento</t>
  </si>
  <si>
    <t>Capacità di gestire le risorse umane assegnate</t>
  </si>
  <si>
    <t xml:space="preserve">In quest’ambito si misura e si valuta la capacità di: contribuire attivamente al raggiungimento di un risultato comune - interagendo con i colleghi anche a distanza - attraverso la condivisione delle informazioni, la valorizzazione dell’apporto altrui, la ricerca di sinergie e riducendo le conflittualità. </t>
  </si>
  <si>
    <t>Lavoro in gruppo e lavoro in rete</t>
  </si>
  <si>
    <t>In quest’ambito si misura e si valuta la capacità di: comprendere le esigenze dei cittadini. Orientare le politiche e avviare iniziative volte a facilitare l’attenzione alle richieste e/o alle necessità della cittadinanza, e curare la relazione con il contesto</t>
  </si>
  <si>
    <t>Rapporti con l'utenza</t>
  </si>
  <si>
    <t>In quest’ambito si misura e si valuta la capacità di: collaborare e supportare l’organo politico nella identificazione e realizzazione delle politiche previste dallo stesso</t>
  </si>
  <si>
    <t>Rapporti con il referente politico</t>
  </si>
  <si>
    <t>In quest‘ambito viene misurata e valutata la: capacità di analizzare situazioni o problemi, definendone il perimetro e focalizzandone gli elementi rilevanti, così da individuare tempestivamente soluzioni efficaci e rispondenti alle esigenze della situazione.</t>
  </si>
  <si>
    <t>Analisi e soluzione dei problemi</t>
  </si>
  <si>
    <t>Pianificazione e Organizzazione</t>
  </si>
  <si>
    <t>In quest‘ambito viene misurata e valutata la: capacità di pianificare le attività, le azioni, i progetti da sviluppare individualmente o insieme agli altri responsabili, al fine di raggiungere i risultati previsti/attesi nella fase di pianificazione</t>
  </si>
  <si>
    <t xml:space="preserve">In quest‘ambito viene misurata e valutata la capacità di: Agire con determinazione al fine di indirizzare costantemente la propria attività al conseguimento degli obiettivi previsti e migliorare costantemente gli standard qualitativi dell’azione pubblica, investendo energie per il superamento di eventuali difficoltà. </t>
  </si>
  <si>
    <t>Orientamento ai risultati e alla qualità</t>
  </si>
  <si>
    <t xml:space="preserve">In quest‘ambito viene misurata e valutata la: Capacità di attivarsi in modo autonomo nell'ambito delle proprie responsabilità e dei propri compiti, senza attendere indicazioni dagli altri e senza subire gli eventi. </t>
  </si>
  <si>
    <t>Iniziativa</t>
  </si>
  <si>
    <t>Valutazione del personale assegnato</t>
  </si>
  <si>
    <t>Informatizzazione: Transizione Digitale – CAD: Servizi on_line, App IO, SPID, PAGOPA - Conservazione informatica dei documenti, attivazione dei fascicoli digitali e delle istanze online</t>
  </si>
  <si>
    <t xml:space="preserve">Piano Transizione Digitale: perseguimento obiettivi locali. Adeguamento infrastrutture digitali, attivazione dei fascicoli digitali e delle istanze online.App IO: sviluppo servizi digitali e fruibilità sulla piattaforma </t>
  </si>
  <si>
    <t>Liquidazioni</t>
  </si>
  <si>
    <t>Dovrà essere rispettato il termine di 20 giorni dal ricevimento per la liquidazione delle fatture agli operatori economici affidatari di lavori o servizi da parte dell'area interessata.</t>
  </si>
  <si>
    <t>Ciascun Responsabile dovrà certificare mediante idonei attestati di frequenza a corsi, seminari, convegni anche in modalità FAD lo svolgimento di almeno 24 ore di formazione attinente il profilo ricoperto. Dovrà inoltre assegnare medesimo obiettivo ai propri collaboratori.</t>
  </si>
  <si>
    <t>Area Professionale</t>
  </si>
  <si>
    <t>Avvio delle procedure di gara per l'affidamento dei lavori di ampliamento del cimitero comunale</t>
  </si>
  <si>
    <t>Il responsabile dell'area tecnica dovrà provvedere entro l'anno in corso all'avvio delle procedure di gara per l'affidamento dei lavori di ampliamento del cimitero comunale. Con avvio delle procedure si intende almeno la pubblicazione della Determina a contrarre</t>
  </si>
  <si>
    <t>Riconoscimento delle strade rurali di interesse pubblico</t>
  </si>
  <si>
    <t>Il responsabile dell'area tecnica dovrà provvedere entro l'anno in corso a completare l'iter per il riconoscimento tramite delibera consiliare delle strade rurali di interesse pubblico</t>
  </si>
  <si>
    <t>Riqualificazione dei servizi pubblici per l'inclusione e l'accessibilità.</t>
  </si>
  <si>
    <t>Totale Peso Obiettivi  Performance Individuale</t>
  </si>
  <si>
    <t>Totale Peso Obiettivi  Performance Individuale - Performance Organizzativa</t>
  </si>
  <si>
    <t>Premio</t>
  </si>
  <si>
    <t>SCHEDA DI VALUTAZIONE PERFORMANCE DEL DIPENDENTE</t>
  </si>
  <si>
    <t>Obiettivo Specifico del Servizio</t>
  </si>
  <si>
    <t>Ente</t>
  </si>
  <si>
    <t>Servizio</t>
  </si>
  <si>
    <t>Responsabile</t>
  </si>
  <si>
    <t>Pianificazione della formazione e sviluppo delle competenze</t>
  </si>
  <si>
    <t xml:space="preserve">Provvedere alla pianificazione e attuazione di attività formative  destinate al personale dell'ente al fine di promuoverne lo sviluppo delle conoscenze e delle competenze  in attuazione della Direttiva del Ministro della Pubblica Amministrazione del 24 Marzo 2023 </t>
  </si>
  <si>
    <t>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t>
  </si>
  <si>
    <t>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t>
  </si>
  <si>
    <t xml:space="preserve">•Miglioramento moduli e formulari presenti nel sito web
•Interventi sui documenti presenti nel sito web
•Miglioramento dell’iter di pubblicazione nel sito web
•Inserire fasi sviluppo opera o Inserire fasi PEBA o  Inserire fasi altra azione identificata
•Aggiornamento Carta servizi per accessibilità disabili
•Pianificazione e attuazione di attività formative destinate al personale </t>
  </si>
  <si>
    <t>La verifica del raggiungimento degli obiettivi relativi al rispetto dei tempi di pagamento è effettuata dal competente organo di controllo di regolarità amministrativa e contabile sulla base degli indicatori elaborati mediante la piattaforma elettronica per la gestione telematica del rilascio delle certificazioni di cui all'articolo 7, comma 1, del decreto-legge 8 aprile 2013, n. 35, convertito, con modificazioni, dalla legge 6 giugno 2013, n. 64. Il mancato rispetto dei tempi di pagamento comporta una decurtazione della retribuzione di risultato nella misura del 30 per cento</t>
  </si>
  <si>
    <t>Comune di Golfo Aranci</t>
  </si>
  <si>
    <t>Urbanistica, ambiente, commercio, suape</t>
  </si>
  <si>
    <t>Giuseppe Pellegrino</t>
  </si>
  <si>
    <t>Assegnazione chioschi lungomare</t>
  </si>
  <si>
    <t>Valorizzazione patrimonio e sostegno ad attività produttive</t>
  </si>
  <si>
    <t>Carta dei servizi del commercio</t>
  </si>
  <si>
    <t>pubblicazione carta dei servizi del commercio sul portale amministrazione trasparente</t>
  </si>
  <si>
    <t>Accorpamento servizio tutela del paesaggio</t>
  </si>
  <si>
    <t>Richiesta delega ufficio tutela del paesaggio</t>
  </si>
  <si>
    <t>Ricognizione patrimonio comunale</t>
  </si>
  <si>
    <t xml:space="preserve">Aggiornamento banca dati patrimonio comunale </t>
  </si>
  <si>
    <t>Affidamento incarico progetto definitivo-esecutivo infrastrutture Paio di zona Via Marconi (edilizia convenzionata)</t>
  </si>
  <si>
    <t>Realizzazione abitazioni edilizia convenzionata</t>
  </si>
  <si>
    <t>digitalizzazione PA</t>
  </si>
  <si>
    <t>Digitalizzazione banca dati puc e catastale in piattaforma GIS</t>
  </si>
  <si>
    <t>Alessandro Moro</t>
  </si>
  <si>
    <t>Funzionari</t>
  </si>
  <si>
    <t>Ottenimento delega ufficio tutela del paesaggio</t>
  </si>
  <si>
    <t>Raimondo Puggioni</t>
  </si>
  <si>
    <t>Istruttori</t>
  </si>
  <si>
    <t>Laura Ogno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</si>
</sst>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 numFmtId="169" formatCode="_-* #,##0.00\ _€_-;\-* #,##0.00\ _€_-;_-* &quot;-&quot;??\ _€_-;_-@_-"/>
  </numFmts>
  <fonts count="65"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
      <sz val="10"/>
      <color rgb="FF000000"/>
      <name val="Garamond"/>
      <family val="1"/>
    </font>
    <font>
      <sz val="10"/>
      <color indexed="8"/>
      <name val="Garamond"/>
      <family val="1"/>
    </font>
    <font>
      <sz val="11"/>
      <color rgb="FF000000"/>
      <name val="Arial"/>
      <family val="2"/>
    </font>
  </fonts>
  <fills count="22">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rgb="FF8DB4E2"/>
      </left>
      <right style="medium">
        <color rgb="FF8DB4E2"/>
      </right>
      <top/>
      <bottom style="medium">
        <color rgb="FF8DB4E2"/>
      </bottom>
      <diagonal/>
    </border>
    <border>
      <left/>
      <right style="medium">
        <color rgb="FF8DB4E2"/>
      </right>
      <top/>
      <bottom style="medium">
        <color rgb="FF8DB4E2"/>
      </bottom>
      <diagonal/>
    </border>
    <border>
      <left style="thin">
        <color theme="3" tint="0.59999389629810485"/>
      </left>
      <right/>
      <top style="double">
        <color indexed="64"/>
      </top>
      <bottom style="thin">
        <color theme="3" tint="0.59999389629810485"/>
      </bottom>
      <diagonal/>
    </border>
    <border>
      <left/>
      <right/>
      <top style="double">
        <color indexed="64"/>
      </top>
      <bottom style="thin">
        <color theme="3" tint="0.59999389629810485"/>
      </bottom>
      <diagonal/>
    </border>
    <border>
      <left/>
      <right style="thin">
        <color theme="3" tint="0.59999389629810485"/>
      </right>
      <top style="double">
        <color indexed="64"/>
      </top>
      <bottom style="thin">
        <color theme="3" tint="0.59999389629810485"/>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rgb="FF00B0F0"/>
      </right>
      <top style="thin">
        <color rgb="FF00B0F0"/>
      </top>
      <bottom/>
      <diagonal/>
    </border>
    <border>
      <left/>
      <right style="thin">
        <color rgb="FF00B0F0"/>
      </right>
      <top/>
      <bottom style="thin">
        <color rgb="FF00B0F0"/>
      </bottom>
      <diagonal/>
    </border>
    <border>
      <left/>
      <right/>
      <top style="thin">
        <color rgb="FF00B0F0"/>
      </top>
      <bottom/>
      <diagonal/>
    </border>
    <border>
      <left/>
      <right/>
      <top/>
      <bottom style="thin">
        <color rgb="FF00B0F0"/>
      </bottom>
      <diagonal/>
    </border>
    <border>
      <left style="thin">
        <color rgb="FF00B0F0"/>
      </left>
      <right/>
      <top style="thin">
        <color rgb="FF00B0F0"/>
      </top>
      <bottom/>
      <diagonal/>
    </border>
    <border>
      <left style="thin">
        <color rgb="FF00B0F0"/>
      </left>
      <right/>
      <top/>
      <bottom style="thin">
        <color theme="3" tint="0.59999389629810485"/>
      </bottom>
      <diagonal/>
    </border>
  </borders>
  <cellStyleXfs count="18">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64" fillId="0" borderId="0"/>
    <xf numFmtId="43" fontId="23" fillId="0" borderId="0" applyFont="0" applyFill="0" applyBorder="0" applyAlignment="0" applyProtection="0"/>
    <xf numFmtId="41" fontId="23" fillId="0" borderId="0" applyFont="0" applyFill="0" applyBorder="0" applyAlignment="0" applyProtection="0"/>
    <xf numFmtId="169" fontId="23" fillId="0" borderId="0" applyFont="0" applyFill="0" applyBorder="0" applyAlignment="0" applyProtection="0"/>
  </cellStyleXfs>
  <cellXfs count="596">
    <xf numFmtId="0" fontId="0" fillId="0" borderId="0" xfId="0"/>
    <xf numFmtId="0" fontId="4" fillId="0" borderId="0" xfId="0" applyFont="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0" fillId="0" borderId="0" xfId="0" applyAlignment="1">
      <alignment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7" xfId="0" applyFill="1" applyBorder="1" applyAlignment="1">
      <alignment horizontal="center" vertical="center" wrapText="1"/>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Alignment="1">
      <alignment vertical="center"/>
    </xf>
    <xf numFmtId="0" fontId="17" fillId="6" borderId="0" xfId="0" applyFont="1" applyFill="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lignment vertical="center" wrapText="1"/>
    </xf>
    <xf numFmtId="1" fontId="17" fillId="0" borderId="0" xfId="0" applyNumberFormat="1" applyFont="1" applyAlignment="1">
      <alignment vertical="center"/>
    </xf>
    <xf numFmtId="1" fontId="17" fillId="0" borderId="0" xfId="0" applyNumberFormat="1" applyFont="1" applyAlignment="1">
      <alignment horizontal="center" vertical="center"/>
    </xf>
    <xf numFmtId="166" fontId="17" fillId="0" borderId="0" xfId="0" applyNumberFormat="1" applyFont="1" applyAlignment="1">
      <alignment vertical="center"/>
    </xf>
    <xf numFmtId="0" fontId="8" fillId="2" borderId="2" xfId="0" applyFont="1" applyFill="1" applyBorder="1" applyAlignment="1">
      <alignment horizontal="left" vertical="center" wrapText="1"/>
    </xf>
    <xf numFmtId="0" fontId="17" fillId="0" borderId="0" xfId="0" applyFont="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Alignment="1">
      <alignment vertical="center"/>
    </xf>
    <xf numFmtId="0" fontId="24" fillId="8" borderId="0" xfId="0" applyFont="1" applyFill="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Border="1" applyAlignment="1">
      <alignment horizontal="center" vertical="center"/>
    </xf>
    <xf numFmtId="0" fontId="24" fillId="0" borderId="48" xfId="0" applyFont="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Border="1" applyAlignment="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1" fontId="29" fillId="9" borderId="54" xfId="0" applyNumberFormat="1" applyFont="1" applyFill="1" applyBorder="1" applyAlignment="1" applyProtection="1">
      <alignment horizontal="center" vertical="center" wrapText="1"/>
      <protection locked="0"/>
    </xf>
    <xf numFmtId="0" fontId="8" fillId="3" borderId="54" xfId="0" applyFont="1" applyFill="1" applyBorder="1" applyAlignment="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10" fontId="29" fillId="9" borderId="0" xfId="0" applyNumberFormat="1" applyFont="1" applyFill="1" applyAlignment="1">
      <alignment horizontal="center" vertical="center"/>
    </xf>
    <xf numFmtId="9" fontId="29" fillId="9" borderId="0" xfId="3" applyFont="1" applyFill="1" applyBorder="1" applyAlignment="1">
      <alignment horizontal="center" vertical="center"/>
    </xf>
    <xf numFmtId="0" fontId="8" fillId="9" borderId="0" xfId="0" applyFont="1" applyFill="1" applyAlignment="1">
      <alignment vertical="center"/>
    </xf>
    <xf numFmtId="0" fontId="8" fillId="9" borderId="49" xfId="0" applyFont="1" applyFill="1" applyBorder="1" applyAlignment="1">
      <alignment vertical="center"/>
    </xf>
    <xf numFmtId="0" fontId="29" fillId="9" borderId="47" xfId="0" applyFont="1" applyFill="1" applyBorder="1" applyAlignment="1">
      <alignment vertical="center"/>
    </xf>
    <xf numFmtId="0" fontId="31" fillId="9" borderId="0" xfId="0" applyFont="1" applyFill="1" applyAlignment="1">
      <alignment horizontal="center" vertical="center"/>
    </xf>
    <xf numFmtId="0" fontId="29" fillId="9" borderId="0" xfId="0" applyFont="1" applyFill="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Alignment="1">
      <alignment horizontal="justify" vertical="center"/>
    </xf>
    <xf numFmtId="0" fontId="20" fillId="6" borderId="0" xfId="0" applyFont="1" applyFill="1" applyAlignment="1">
      <alignment vertical="center"/>
    </xf>
    <xf numFmtId="0" fontId="8" fillId="0" borderId="0" xfId="0" applyFont="1"/>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0" fontId="4" fillId="0" borderId="0" xfId="0" applyFont="1" applyAlignment="1">
      <alignment horizontal="justify"/>
    </xf>
    <xf numFmtId="0" fontId="36" fillId="0" borderId="0" xfId="0" applyFont="1"/>
    <xf numFmtId="9" fontId="18" fillId="6" borderId="0" xfId="3" applyFont="1" applyFill="1" applyBorder="1" applyAlignment="1">
      <alignment vertical="center" wrapText="1"/>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9" fontId="17" fillId="0" borderId="0" xfId="3" applyFont="1" applyFill="1" applyBorder="1" applyAlignment="1">
      <alignment vertical="center"/>
    </xf>
    <xf numFmtId="167" fontId="17" fillId="0" borderId="0" xfId="0" applyNumberFormat="1" applyFont="1" applyAlignment="1">
      <alignment vertical="center"/>
    </xf>
    <xf numFmtId="0" fontId="8" fillId="2" borderId="62" xfId="0" applyFont="1" applyFill="1" applyBorder="1" applyAlignment="1">
      <alignment vertical="center" wrapText="1"/>
    </xf>
    <xf numFmtId="0" fontId="8" fillId="2" borderId="43" xfId="0" applyFont="1" applyFill="1" applyBorder="1" applyAlignment="1">
      <alignment horizontal="left" vertical="center" wrapText="1"/>
    </xf>
    <xf numFmtId="0" fontId="17" fillId="0" borderId="54" xfId="0" applyFont="1" applyBorder="1" applyAlignment="1">
      <alignment vertical="center"/>
    </xf>
    <xf numFmtId="0" fontId="18" fillId="12" borderId="0" xfId="0" applyFont="1" applyFill="1" applyAlignment="1">
      <alignment vertical="center" wrapText="1"/>
    </xf>
    <xf numFmtId="0" fontId="17" fillId="12" borderId="0" xfId="0" applyFont="1" applyFill="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Border="1" applyAlignment="1">
      <alignment vertical="center" wrapText="1"/>
    </xf>
    <xf numFmtId="0" fontId="8" fillId="12" borderId="54" xfId="0" applyFont="1" applyFill="1" applyBorder="1" applyAlignment="1">
      <alignment vertical="center" wrapText="1"/>
    </xf>
    <xf numFmtId="0" fontId="8" fillId="12" borderId="54" xfId="0" applyFont="1" applyFill="1" applyBorder="1" applyAlignment="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9" fontId="38" fillId="6" borderId="47" xfId="3" applyFont="1" applyFill="1" applyBorder="1" applyAlignment="1">
      <alignment vertical="center"/>
    </xf>
    <xf numFmtId="0" fontId="36" fillId="0" borderId="54" xfId="0" applyFont="1" applyBorder="1" applyAlignment="1">
      <alignment horizontal="left" vertical="center" wrapText="1"/>
    </xf>
    <xf numFmtId="1" fontId="38" fillId="0" borderId="0" xfId="0" applyNumberFormat="1" applyFont="1" applyAlignment="1">
      <alignment vertical="center"/>
    </xf>
    <xf numFmtId="166" fontId="38" fillId="0" borderId="0" xfId="0" applyNumberFormat="1" applyFont="1" applyAlignment="1">
      <alignment vertical="center"/>
    </xf>
    <xf numFmtId="0" fontId="38" fillId="0" borderId="0" xfId="0" applyFont="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69" xfId="0" applyFont="1" applyBorder="1" applyAlignment="1">
      <alignment horizontal="justify" vertical="center" wrapText="1"/>
    </xf>
    <xf numFmtId="0" fontId="4" fillId="0" borderId="70" xfId="0" applyFont="1" applyBorder="1" applyAlignment="1">
      <alignment horizontal="justify" vertical="center" wrapText="1"/>
    </xf>
    <xf numFmtId="9" fontId="17" fillId="6" borderId="80" xfId="3" applyFont="1" applyFill="1" applyBorder="1" applyAlignment="1">
      <alignment vertical="center"/>
    </xf>
    <xf numFmtId="9" fontId="17" fillId="6" borderId="81" xfId="3" applyFont="1" applyFill="1" applyBorder="1" applyAlignment="1">
      <alignment vertical="center"/>
    </xf>
    <xf numFmtId="1" fontId="21" fillId="0" borderId="82" xfId="3" applyNumberFormat="1" applyFont="1" applyFill="1" applyBorder="1" applyAlignment="1">
      <alignment vertical="center"/>
    </xf>
    <xf numFmtId="9" fontId="17" fillId="6" borderId="83" xfId="3" applyFont="1" applyFill="1" applyBorder="1" applyAlignment="1">
      <alignment vertical="center"/>
    </xf>
    <xf numFmtId="0" fontId="17" fillId="6" borderId="83" xfId="0" applyFont="1" applyFill="1" applyBorder="1" applyAlignment="1">
      <alignment horizontal="center" vertical="center" textRotation="90" wrapText="1"/>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36" fillId="0" borderId="55" xfId="0" applyFont="1" applyBorder="1" applyAlignment="1">
      <alignment horizontal="left" vertical="center" wrapText="1"/>
    </xf>
    <xf numFmtId="0" fontId="36" fillId="0" borderId="63" xfId="0" applyFont="1" applyBorder="1" applyAlignment="1">
      <alignment horizontal="left" vertical="center" wrapText="1"/>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5"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Alignment="1">
      <alignment horizontal="left" vertical="center"/>
    </xf>
    <xf numFmtId="166" fontId="38" fillId="0" borderId="0" xfId="0" applyNumberFormat="1" applyFont="1" applyAlignment="1">
      <alignment horizontal="left" vertical="center"/>
    </xf>
    <xf numFmtId="0" fontId="38" fillId="0" borderId="0" xfId="0" applyFont="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Border="1" applyAlignment="1">
      <alignment horizontal="center" vertical="center" wrapText="1"/>
    </xf>
    <xf numFmtId="0" fontId="45" fillId="12" borderId="68" xfId="0" applyFont="1" applyFill="1" applyBorder="1" applyAlignment="1">
      <alignment horizontal="center" vertical="center" wrapText="1"/>
    </xf>
    <xf numFmtId="0" fontId="45" fillId="0" borderId="57" xfId="0" applyFont="1" applyBorder="1" applyAlignment="1">
      <alignment horizontal="center" vertical="center" wrapText="1"/>
    </xf>
    <xf numFmtId="0" fontId="45" fillId="12" borderId="57" xfId="0" applyFont="1" applyFill="1" applyBorder="1" applyAlignment="1">
      <alignment horizontal="center" vertical="center" wrapText="1"/>
    </xf>
    <xf numFmtId="0" fontId="45" fillId="0" borderId="68" xfId="0" applyFont="1" applyBorder="1" applyAlignment="1">
      <alignment horizontal="center" vertical="center" wrapText="1"/>
    </xf>
    <xf numFmtId="9" fontId="45" fillId="0" borderId="68" xfId="0" applyNumberFormat="1" applyFont="1" applyBorder="1" applyAlignment="1">
      <alignment horizontal="center" vertical="center" wrapText="1"/>
    </xf>
    <xf numFmtId="9" fontId="45" fillId="0" borderId="57" xfId="0" applyNumberFormat="1" applyFont="1" applyBorder="1" applyAlignment="1">
      <alignment horizontal="center" vertical="center" wrapText="1"/>
    </xf>
    <xf numFmtId="0" fontId="17" fillId="0" borderId="0" xfId="0" applyFont="1" applyAlignment="1">
      <alignment horizontal="center" vertical="center"/>
    </xf>
    <xf numFmtId="1" fontId="34" fillId="0" borderId="0" xfId="0" applyNumberFormat="1" applyFont="1" applyAlignment="1">
      <alignment horizontal="center" vertical="center" wrapText="1"/>
    </xf>
    <xf numFmtId="0" fontId="56" fillId="0" borderId="0" xfId="0" applyFont="1" applyAlignment="1">
      <alignment vertical="center"/>
    </xf>
    <xf numFmtId="0" fontId="57" fillId="0" borderId="89" xfId="0" applyFont="1" applyBorder="1" applyAlignment="1">
      <alignment horizontal="center" vertical="center" wrapText="1"/>
    </xf>
    <xf numFmtId="0" fontId="57" fillId="0" borderId="90" xfId="0" applyFont="1" applyBorder="1" applyAlignment="1">
      <alignment horizontal="center" vertical="center" wrapText="1"/>
    </xf>
    <xf numFmtId="0" fontId="56" fillId="0" borderId="92" xfId="0" applyFont="1" applyBorder="1" applyAlignment="1">
      <alignment vertical="center" wrapText="1"/>
    </xf>
    <xf numFmtId="0" fontId="0" fillId="0" borderId="92" xfId="0" applyBorder="1" applyAlignment="1">
      <alignment vertical="center" wrapText="1"/>
    </xf>
    <xf numFmtId="0" fontId="0" fillId="0" borderId="91"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3" xfId="0" applyFont="1" applyBorder="1" applyAlignment="1">
      <alignment vertical="center" wrapText="1"/>
    </xf>
    <xf numFmtId="0" fontId="57" fillId="0" borderId="92" xfId="0" applyFont="1" applyBorder="1" applyAlignment="1">
      <alignment vertical="center" wrapText="1"/>
    </xf>
    <xf numFmtId="0" fontId="57" fillId="0" borderId="91"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5" xfId="0" applyFont="1" applyFill="1" applyBorder="1" applyAlignment="1">
      <alignment horizontal="center" vertical="center" wrapText="1"/>
    </xf>
    <xf numFmtId="1" fontId="38" fillId="0" borderId="54" xfId="0" applyNumberFormat="1" applyFont="1" applyBorder="1" applyAlignment="1">
      <alignment horizontal="left" vertical="center"/>
    </xf>
    <xf numFmtId="1" fontId="29" fillId="9" borderId="0" xfId="0" applyNumberFormat="1" applyFont="1" applyFill="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6" fillId="12" borderId="95" xfId="0" applyFont="1" applyFill="1" applyBorder="1" applyAlignment="1">
      <alignment vertical="center" wrapText="1"/>
    </xf>
    <xf numFmtId="0" fontId="44" fillId="12" borderId="95" xfId="0" applyFont="1" applyFill="1" applyBorder="1" applyAlignment="1">
      <alignment horizontal="center" vertical="center" wrapText="1"/>
    </xf>
    <xf numFmtId="0" fontId="36" fillId="0" borderId="95" xfId="0" applyFont="1" applyBorder="1" applyAlignment="1">
      <alignment vertical="center" wrapText="1"/>
    </xf>
    <xf numFmtId="0" fontId="36" fillId="0" borderId="95" xfId="0" applyFont="1" applyBorder="1" applyAlignment="1">
      <alignment horizontal="left" vertical="center" wrapText="1"/>
    </xf>
    <xf numFmtId="0" fontId="45" fillId="0" borderId="95" xfId="0" applyFont="1" applyBorder="1" applyAlignment="1">
      <alignment horizontal="center" vertical="center" wrapText="1"/>
    </xf>
    <xf numFmtId="0" fontId="45" fillId="12" borderId="95" xfId="0" applyFont="1" applyFill="1" applyBorder="1" applyAlignment="1">
      <alignment horizontal="center" vertical="center" wrapText="1"/>
    </xf>
    <xf numFmtId="1" fontId="38" fillId="0" borderId="95" xfId="0" applyNumberFormat="1" applyFont="1" applyBorder="1" applyAlignment="1">
      <alignment horizontal="left" vertical="center"/>
    </xf>
    <xf numFmtId="0" fontId="4" fillId="0" borderId="95" xfId="0" applyFont="1" applyBorder="1" applyAlignment="1">
      <alignment vertical="center"/>
    </xf>
    <xf numFmtId="9" fontId="45" fillId="0" borderId="95" xfId="0" applyNumberFormat="1" applyFont="1" applyBorder="1" applyAlignment="1">
      <alignment horizontal="center" vertical="center" wrapText="1"/>
    </xf>
    <xf numFmtId="0" fontId="36" fillId="0" borderId="95" xfId="0" applyFont="1" applyBorder="1" applyAlignment="1">
      <alignment wrapText="1"/>
    </xf>
    <xf numFmtId="9" fontId="17" fillId="0" borderId="95" xfId="3" applyFont="1" applyFill="1" applyBorder="1" applyAlignment="1">
      <alignment vertical="center"/>
    </xf>
    <xf numFmtId="9" fontId="17" fillId="6" borderId="0" xfId="3" applyFont="1" applyFill="1" applyBorder="1" applyAlignment="1">
      <alignment horizontal="center" vertical="center"/>
    </xf>
    <xf numFmtId="167" fontId="17" fillId="0" borderId="95" xfId="2" applyNumberFormat="1" applyFont="1" applyFill="1" applyBorder="1" applyAlignment="1">
      <alignment vertical="center"/>
    </xf>
    <xf numFmtId="9" fontId="17" fillId="6" borderId="0" xfId="3" applyFont="1" applyFill="1" applyBorder="1" applyAlignment="1">
      <alignment vertical="center" wrapText="1"/>
    </xf>
    <xf numFmtId="0" fontId="62" fillId="13" borderId="99" xfId="0" applyFont="1" applyFill="1" applyBorder="1" applyAlignment="1">
      <alignment horizontal="justify" vertical="center" wrapText="1"/>
    </xf>
    <xf numFmtId="0" fontId="62" fillId="13" borderId="100" xfId="0" applyFont="1" applyFill="1" applyBorder="1" applyAlignment="1">
      <alignment horizontal="justify" vertical="center" wrapText="1"/>
    </xf>
    <xf numFmtId="0" fontId="24" fillId="2" borderId="1" xfId="0" applyFont="1" applyFill="1" applyBorder="1" applyAlignment="1">
      <alignment horizontal="justify" vertical="center" wrapText="1"/>
    </xf>
    <xf numFmtId="168" fontId="17" fillId="0" borderId="0" xfId="0" applyNumberFormat="1" applyFont="1" applyAlignment="1">
      <alignment horizontal="justify" vertical="center"/>
    </xf>
    <xf numFmtId="167" fontId="17" fillId="0" borderId="0" xfId="0" applyNumberFormat="1" applyFont="1" applyAlignment="1">
      <alignment horizontal="justify" vertical="center"/>
    </xf>
    <xf numFmtId="168" fontId="17" fillId="0" borderId="0" xfId="0" applyNumberFormat="1" applyFont="1" applyAlignment="1">
      <alignment vertical="center"/>
    </xf>
    <xf numFmtId="0" fontId="8" fillId="0" borderId="57" xfId="0" applyFont="1" applyBorder="1" applyAlignment="1">
      <alignment horizontal="justify" vertical="center" wrapText="1"/>
    </xf>
    <xf numFmtId="2" fontId="8" fillId="0" borderId="57" xfId="2" quotePrefix="1" applyNumberFormat="1" applyFont="1" applyFill="1" applyBorder="1" applyAlignment="1">
      <alignment horizontal="justify" vertical="center" wrapText="1"/>
    </xf>
    <xf numFmtId="167" fontId="8" fillId="0" borderId="57" xfId="2" applyNumberFormat="1" applyFont="1" applyFill="1" applyBorder="1" applyAlignment="1">
      <alignment horizontal="justify" vertical="center" wrapText="1"/>
    </xf>
    <xf numFmtId="43" fontId="29" fillId="0" borderId="57" xfId="2" applyFont="1" applyFill="1" applyBorder="1" applyAlignment="1">
      <alignment horizontal="center" vertical="center" wrapText="1"/>
    </xf>
    <xf numFmtId="9" fontId="8" fillId="0" borderId="85" xfId="3" applyFont="1" applyFill="1" applyBorder="1" applyAlignment="1">
      <alignment horizontal="center" vertical="center"/>
    </xf>
    <xf numFmtId="9" fontId="8" fillId="0" borderId="84" xfId="3" applyFont="1" applyFill="1" applyBorder="1" applyAlignment="1">
      <alignment horizontal="center" vertical="center"/>
    </xf>
    <xf numFmtId="9" fontId="8" fillId="0" borderId="57" xfId="3" applyFont="1" applyFill="1" applyBorder="1" applyAlignment="1">
      <alignment horizontal="center" vertical="center"/>
    </xf>
    <xf numFmtId="0" fontId="6" fillId="0" borderId="57" xfId="0" applyFont="1" applyBorder="1" applyAlignment="1">
      <alignment horizontal="justify" vertical="center" wrapText="1"/>
    </xf>
    <xf numFmtId="168" fontId="8" fillId="0" borderId="57" xfId="2" applyNumberFormat="1" applyFont="1" applyFill="1" applyBorder="1" applyAlignment="1">
      <alignment horizontal="justify" vertical="center" wrapText="1"/>
    </xf>
    <xf numFmtId="43" fontId="8" fillId="0" borderId="57" xfId="2" applyFont="1" applyFill="1" applyBorder="1" applyAlignment="1">
      <alignment horizontal="justify" vertical="center" wrapText="1"/>
    </xf>
    <xf numFmtId="1" fontId="29" fillId="0" borderId="57" xfId="2" applyNumberFormat="1" applyFont="1" applyFill="1" applyBorder="1" applyAlignment="1">
      <alignment horizontal="center" vertical="center" wrapText="1"/>
    </xf>
    <xf numFmtId="9" fontId="18" fillId="0" borderId="57" xfId="3" applyFont="1" applyFill="1" applyBorder="1" applyAlignment="1">
      <alignment vertical="center"/>
    </xf>
    <xf numFmtId="0" fontId="37" fillId="0" borderId="57" xfId="0" applyFont="1" applyBorder="1" applyAlignment="1">
      <alignment horizontal="justify" vertical="center" wrapText="1"/>
    </xf>
    <xf numFmtId="0" fontId="10" fillId="20" borderId="57" xfId="0" applyFont="1" applyFill="1" applyBorder="1" applyAlignment="1">
      <alignment horizontal="justify" vertical="center" wrapText="1"/>
    </xf>
    <xf numFmtId="0" fontId="17" fillId="20" borderId="57" xfId="0" applyFont="1" applyFill="1" applyBorder="1" applyAlignment="1">
      <alignment horizontal="center" vertical="center" wrapText="1"/>
    </xf>
    <xf numFmtId="0" fontId="17" fillId="20" borderId="57" xfId="0" applyFont="1" applyFill="1" applyBorder="1" applyAlignment="1">
      <alignment horizontal="center" vertical="center"/>
    </xf>
    <xf numFmtId="9" fontId="30" fillId="20" borderId="57" xfId="6" applyNumberFormat="1" applyFont="1" applyFill="1" applyBorder="1" applyAlignment="1">
      <alignment horizontal="center" vertical="center" wrapText="1"/>
    </xf>
    <xf numFmtId="0" fontId="30" fillId="20" borderId="57" xfId="0" applyFont="1" applyFill="1" applyBorder="1" applyAlignment="1">
      <alignment horizontal="center" vertical="center"/>
    </xf>
    <xf numFmtId="0" fontId="17" fillId="20" borderId="57" xfId="0" applyFont="1" applyFill="1" applyBorder="1" applyAlignment="1">
      <alignment vertical="center" wrapText="1"/>
    </xf>
    <xf numFmtId="1" fontId="25" fillId="20" borderId="57" xfId="0" applyNumberFormat="1" applyFont="1" applyFill="1" applyBorder="1" applyAlignment="1">
      <alignment horizontal="center" vertical="center"/>
    </xf>
    <xf numFmtId="167" fontId="17" fillId="20" borderId="57" xfId="0" applyNumberFormat="1" applyFont="1" applyFill="1" applyBorder="1" applyAlignment="1">
      <alignment horizontal="justify" vertical="center" wrapText="1"/>
    </xf>
    <xf numFmtId="0" fontId="10" fillId="20" borderId="57" xfId="0" applyFont="1" applyFill="1" applyBorder="1" applyAlignment="1">
      <alignment horizontal="center" vertical="center" wrapText="1"/>
    </xf>
    <xf numFmtId="1" fontId="10" fillId="20" borderId="57" xfId="0" applyNumberFormat="1" applyFont="1" applyFill="1" applyBorder="1" applyAlignment="1">
      <alignment horizontal="center" vertical="center" wrapText="1"/>
    </xf>
    <xf numFmtId="1" fontId="35" fillId="20" borderId="57"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63" fillId="0" borderId="104" xfId="0" applyFont="1" applyBorder="1" applyAlignment="1">
      <alignment horizontal="justify" vertical="center"/>
    </xf>
    <xf numFmtId="0" fontId="63" fillId="0" borderId="105" xfId="0" applyFont="1" applyBorder="1" applyAlignment="1">
      <alignment horizontal="justify" vertical="center"/>
    </xf>
    <xf numFmtId="1" fontId="8" fillId="0" borderId="57" xfId="0" applyNumberFormat="1" applyFont="1" applyBorder="1" applyAlignment="1">
      <alignment horizontal="justify" vertical="center" wrapText="1"/>
    </xf>
    <xf numFmtId="0" fontId="4" fillId="0" borderId="1" xfId="0" applyFont="1" applyBorder="1" applyAlignment="1">
      <alignment horizontal="left" vertical="center" wrapText="1"/>
    </xf>
    <xf numFmtId="1" fontId="4" fillId="0" borderId="1" xfId="0" applyNumberFormat="1" applyFont="1" applyBorder="1" applyAlignment="1">
      <alignment horizontal="left" vertical="center" wrapText="1"/>
    </xf>
    <xf numFmtId="0" fontId="4" fillId="0" borderId="1" xfId="0" applyFont="1" applyBorder="1" applyAlignment="1">
      <alignment horizontal="justify" vertical="center" wrapText="1"/>
    </xf>
    <xf numFmtId="0" fontId="6" fillId="0" borderId="0" xfId="0" applyFont="1" applyAlignment="1">
      <alignment horizontal="justify" vertical="center" wrapText="1"/>
    </xf>
    <xf numFmtId="0" fontId="8" fillId="0" borderId="57" xfId="2" applyNumberFormat="1" applyFont="1" applyFill="1" applyBorder="1" applyAlignment="1">
      <alignment horizontal="justify" vertical="center" wrapText="1"/>
    </xf>
    <xf numFmtId="169" fontId="8" fillId="0" borderId="57" xfId="2" applyNumberFormat="1" applyFont="1" applyFill="1" applyBorder="1" applyAlignment="1">
      <alignment horizontal="justify" vertical="center" wrapText="1"/>
    </xf>
    <xf numFmtId="1" fontId="25" fillId="20" borderId="95" xfId="0" applyNumberFormat="1" applyFont="1" applyFill="1" applyBorder="1" applyAlignment="1">
      <alignment horizontal="center" vertical="center"/>
    </xf>
    <xf numFmtId="1" fontId="29" fillId="20" borderId="95" xfId="0" applyNumberFormat="1" applyFont="1" applyFill="1" applyBorder="1" applyAlignment="1">
      <alignment horizontal="center" vertical="center"/>
    </xf>
    <xf numFmtId="167" fontId="29" fillId="20" borderId="95" xfId="0" applyNumberFormat="1" applyFont="1" applyFill="1" applyBorder="1" applyAlignment="1">
      <alignment horizontal="center" vertical="center" wrapText="1"/>
    </xf>
    <xf numFmtId="2" fontId="17" fillId="20" borderId="64" xfId="0" applyNumberFormat="1" applyFont="1" applyFill="1" applyBorder="1" applyAlignment="1">
      <alignment vertical="center" wrapText="1"/>
    </xf>
    <xf numFmtId="1" fontId="10" fillId="20" borderId="67" xfId="0" applyNumberFormat="1" applyFont="1" applyFill="1" applyBorder="1" applyAlignment="1">
      <alignment vertical="center" wrapText="1"/>
    </xf>
    <xf numFmtId="0" fontId="17" fillId="20" borderId="57" xfId="0" applyFont="1" applyFill="1" applyBorder="1" applyAlignment="1" applyProtection="1">
      <alignment horizontal="center" vertical="center" wrapText="1"/>
      <protection locked="0"/>
    </xf>
    <xf numFmtId="1" fontId="26" fillId="20" borderId="57" xfId="0" applyNumberFormat="1" applyFont="1" applyFill="1" applyBorder="1" applyAlignment="1">
      <alignment horizontal="center" vertical="center"/>
    </xf>
    <xf numFmtId="0" fontId="6" fillId="0" borderId="58" xfId="0" applyFont="1" applyBorder="1" applyAlignment="1">
      <alignment horizontal="justify" vertical="center" wrapText="1"/>
    </xf>
    <xf numFmtId="0" fontId="6" fillId="0" borderId="59" xfId="0" applyFont="1" applyBorder="1" applyAlignment="1">
      <alignment horizontal="justify" vertical="center" wrapText="1"/>
    </xf>
    <xf numFmtId="0" fontId="17" fillId="8" borderId="0" xfId="0" applyFont="1" applyFill="1" applyAlignment="1">
      <alignment vertical="center"/>
    </xf>
    <xf numFmtId="0" fontId="17" fillId="8" borderId="0" xfId="0" applyFont="1" applyFill="1" applyAlignment="1">
      <alignment horizontal="justify" vertical="center"/>
    </xf>
    <xf numFmtId="9" fontId="17" fillId="8" borderId="0" xfId="3" applyFont="1" applyFill="1" applyBorder="1" applyAlignment="1">
      <alignment vertical="center"/>
    </xf>
    <xf numFmtId="9" fontId="17" fillId="8" borderId="81" xfId="3" applyFont="1" applyFill="1" applyBorder="1" applyAlignment="1">
      <alignment vertical="center"/>
    </xf>
    <xf numFmtId="9" fontId="17" fillId="8" borderId="49" xfId="3" applyFont="1" applyFill="1" applyBorder="1" applyAlignment="1">
      <alignment vertical="center"/>
    </xf>
    <xf numFmtId="0" fontId="20" fillId="8" borderId="0" xfId="0" applyFont="1" applyFill="1" applyAlignment="1">
      <alignment vertical="center"/>
    </xf>
    <xf numFmtId="9" fontId="17" fillId="8" borderId="83" xfId="3" applyFont="1" applyFill="1" applyBorder="1" applyAlignment="1">
      <alignment vertical="center"/>
    </xf>
    <xf numFmtId="0" fontId="10" fillId="8" borderId="109" xfId="0" applyFont="1" applyFill="1" applyBorder="1" applyAlignment="1">
      <alignment horizontal="justify" vertical="center" wrapText="1"/>
    </xf>
    <xf numFmtId="0" fontId="10" fillId="8" borderId="97" xfId="0" applyFont="1" applyFill="1" applyBorder="1" applyAlignment="1">
      <alignment horizontal="justify" vertical="center" wrapText="1"/>
    </xf>
    <xf numFmtId="9" fontId="18" fillId="6" borderId="0" xfId="3" applyFont="1" applyFill="1" applyBorder="1" applyAlignment="1">
      <alignment horizontal="left" vertical="center"/>
    </xf>
    <xf numFmtId="9" fontId="17" fillId="14" borderId="71" xfId="3" applyFont="1" applyFill="1" applyBorder="1" applyAlignment="1">
      <alignment horizontal="left" vertical="center"/>
    </xf>
    <xf numFmtId="9" fontId="17" fillId="14" borderId="72"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4" xfId="0" applyFont="1" applyFill="1" applyBorder="1" applyAlignment="1">
      <alignment horizontal="center" vertical="center" wrapText="1"/>
    </xf>
    <xf numFmtId="0" fontId="17" fillId="12" borderId="75"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66" xfId="0" applyFont="1" applyFill="1" applyBorder="1" applyAlignment="1">
      <alignment horizontal="center" vertical="center" wrapText="1"/>
    </xf>
    <xf numFmtId="0" fontId="17" fillId="12" borderId="76"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54" xfId="0" applyFont="1" applyFill="1" applyBorder="1" applyAlignment="1">
      <alignment horizontal="center" vertical="center" wrapText="1"/>
    </xf>
    <xf numFmtId="1" fontId="17" fillId="0" borderId="54" xfId="0" applyNumberFormat="1" applyFont="1" applyBorder="1" applyAlignment="1">
      <alignment horizontal="center" vertical="center"/>
    </xf>
    <xf numFmtId="0" fontId="17" fillId="0" borderId="54" xfId="0" applyFont="1" applyBorder="1" applyAlignment="1">
      <alignment horizontal="center" vertical="center"/>
    </xf>
    <xf numFmtId="0" fontId="39" fillId="12" borderId="73"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Alignment="1">
      <alignment horizontal="center" vertical="center"/>
    </xf>
    <xf numFmtId="0" fontId="40" fillId="0" borderId="73" xfId="0" applyFont="1" applyBorder="1" applyAlignment="1">
      <alignment horizontal="center" vertical="center"/>
    </xf>
    <xf numFmtId="0" fontId="40" fillId="0" borderId="50" xfId="0" applyFont="1" applyBorder="1" applyAlignment="1">
      <alignment horizontal="center" vertical="center"/>
    </xf>
    <xf numFmtId="0" fontId="40" fillId="0" borderId="56" xfId="0" applyFont="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3" xfId="0" applyFont="1" applyFill="1" applyBorder="1" applyAlignment="1">
      <alignment horizontal="center" vertical="center" wrapText="1"/>
    </xf>
    <xf numFmtId="0" fontId="42" fillId="12" borderId="73"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0" fontId="17" fillId="12" borderId="95" xfId="0" applyFont="1" applyFill="1" applyBorder="1" applyAlignment="1">
      <alignment horizontal="center" vertical="center" wrapText="1"/>
    </xf>
    <xf numFmtId="1" fontId="17" fillId="0" borderId="95" xfId="0" applyNumberFormat="1" applyFont="1" applyBorder="1" applyAlignment="1">
      <alignment horizontal="center" vertical="center"/>
    </xf>
    <xf numFmtId="0" fontId="17" fillId="0" borderId="95" xfId="0" applyFont="1" applyBorder="1" applyAlignment="1">
      <alignment horizontal="center" vertical="center"/>
    </xf>
    <xf numFmtId="0" fontId="39" fillId="0" borderId="95" xfId="0" applyFont="1" applyBorder="1" applyAlignment="1">
      <alignment horizontal="center" vertical="center"/>
    </xf>
    <xf numFmtId="0" fontId="39" fillId="8" borderId="95" xfId="0" applyFont="1" applyFill="1" applyBorder="1" applyAlignment="1">
      <alignment horizontal="center" vertical="center"/>
    </xf>
    <xf numFmtId="0" fontId="41" fillId="12" borderId="95" xfId="0" applyFont="1" applyFill="1" applyBorder="1" applyAlignment="1">
      <alignment horizontal="center" vertical="center" wrapText="1"/>
    </xf>
    <xf numFmtId="0" fontId="20" fillId="12" borderId="95" xfId="0" applyFont="1" applyFill="1" applyBorder="1" applyAlignment="1">
      <alignment horizontal="center" vertical="center" wrapText="1"/>
    </xf>
    <xf numFmtId="0" fontId="17" fillId="19" borderId="95" xfId="0" applyFont="1" applyFill="1" applyBorder="1" applyAlignment="1">
      <alignment horizontal="center" vertical="center"/>
    </xf>
    <xf numFmtId="0" fontId="42" fillId="12" borderId="95" xfId="0" applyFont="1" applyFill="1" applyBorder="1" applyAlignment="1">
      <alignment horizontal="center" vertical="center" wrapText="1"/>
    </xf>
    <xf numFmtId="0" fontId="43" fillId="12" borderId="95" xfId="0" applyFont="1" applyFill="1" applyBorder="1" applyAlignment="1">
      <alignment horizontal="center" vertical="center" wrapText="1"/>
    </xf>
    <xf numFmtId="0" fontId="17" fillId="6" borderId="95" xfId="0" applyFont="1" applyFill="1" applyBorder="1" applyAlignment="1">
      <alignment horizontal="center" vertical="center"/>
    </xf>
    <xf numFmtId="0" fontId="17" fillId="6" borderId="96" xfId="0" applyFont="1" applyFill="1" applyBorder="1" applyAlignment="1">
      <alignment horizontal="center" vertical="center"/>
    </xf>
    <xf numFmtId="0" fontId="17" fillId="6" borderId="97" xfId="0" applyFont="1" applyFill="1" applyBorder="1" applyAlignment="1">
      <alignment horizontal="center" vertical="center"/>
    </xf>
    <xf numFmtId="0" fontId="17" fillId="6" borderId="98"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9"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Font="1" applyFill="1" applyBorder="1" applyAlignment="1">
      <alignment horizontal="center" vertical="center"/>
    </xf>
    <xf numFmtId="9" fontId="0" fillId="5" borderId="2" xfId="3" applyFont="1" applyFill="1" applyBorder="1" applyAlignment="1">
      <alignment horizontal="center" vertical="center"/>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0" fillId="2" borderId="2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wrapText="1"/>
    </xf>
    <xf numFmtId="0" fontId="3" fillId="0" borderId="0" xfId="0" applyFont="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17" fillId="6" borderId="101" xfId="0" applyFont="1" applyFill="1" applyBorder="1" applyAlignment="1">
      <alignment horizontal="center" vertical="center"/>
    </xf>
    <xf numFmtId="0" fontId="17" fillId="6" borderId="102" xfId="0" applyFont="1" applyFill="1" applyBorder="1" applyAlignment="1">
      <alignment horizontal="center" vertical="center"/>
    </xf>
    <xf numFmtId="0" fontId="17" fillId="6" borderId="103" xfId="0" applyFont="1" applyFill="1" applyBorder="1" applyAlignment="1">
      <alignment horizontal="center" vertical="center"/>
    </xf>
    <xf numFmtId="9" fontId="17" fillId="21" borderId="86" xfId="3" applyFont="1" applyFill="1" applyBorder="1" applyAlignment="1">
      <alignment horizontal="center" vertical="center"/>
    </xf>
    <xf numFmtId="9" fontId="17" fillId="21" borderId="57" xfId="3" applyFont="1" applyFill="1" applyBorder="1" applyAlignment="1">
      <alignment horizontal="center" vertical="center"/>
    </xf>
    <xf numFmtId="9" fontId="17" fillId="21" borderId="87" xfId="3" applyFont="1" applyFill="1" applyBorder="1" applyAlignment="1">
      <alignment horizontal="center" vertical="center"/>
    </xf>
    <xf numFmtId="9" fontId="17" fillId="6" borderId="0" xfId="3" applyFont="1" applyFill="1" applyBorder="1" applyAlignment="1">
      <alignment horizontal="right" vertical="center"/>
    </xf>
    <xf numFmtId="1" fontId="10" fillId="20" borderId="57" xfId="0" applyNumberFormat="1" applyFont="1" applyFill="1" applyBorder="1" applyAlignment="1">
      <alignment horizontal="center" vertical="center" wrapText="1"/>
    </xf>
    <xf numFmtId="0" fontId="17" fillId="20" borderId="57" xfId="0" applyFont="1" applyFill="1" applyBorder="1" applyAlignment="1">
      <alignment horizontal="center" vertical="center" wrapText="1"/>
    </xf>
    <xf numFmtId="1" fontId="25" fillId="20" borderId="57" xfId="0" applyNumberFormat="1" applyFont="1" applyFill="1" applyBorder="1" applyAlignment="1">
      <alignment horizontal="center" vertical="center"/>
    </xf>
    <xf numFmtId="0" fontId="20" fillId="20" borderId="88" xfId="0" applyFont="1" applyFill="1" applyBorder="1" applyAlignment="1" applyProtection="1">
      <alignment horizontal="center" vertical="center" wrapText="1"/>
      <protection locked="0"/>
    </xf>
    <xf numFmtId="0" fontId="20" fillId="20" borderId="0" xfId="0" applyFont="1" applyFill="1" applyAlignment="1" applyProtection="1">
      <alignment horizontal="center" vertical="center" wrapText="1"/>
      <protection locked="0"/>
    </xf>
    <xf numFmtId="0" fontId="20" fillId="20" borderId="79" xfId="0" applyFont="1" applyFill="1" applyBorder="1" applyAlignment="1" applyProtection="1">
      <alignment horizontal="center" vertical="center" wrapText="1"/>
      <protection locked="0"/>
    </xf>
    <xf numFmtId="0" fontId="20" fillId="20" borderId="78" xfId="0" applyFont="1" applyFill="1" applyBorder="1" applyAlignment="1" applyProtection="1">
      <alignment horizontal="center" vertical="center" wrapText="1"/>
      <protection locked="0"/>
    </xf>
    <xf numFmtId="0" fontId="17" fillId="20" borderId="67" xfId="0" applyFont="1" applyFill="1" applyBorder="1" applyAlignment="1">
      <alignment horizontal="center" vertical="center" textRotation="90" wrapText="1"/>
    </xf>
    <xf numFmtId="0" fontId="17" fillId="20" borderId="57" xfId="0" applyFont="1" applyFill="1" applyBorder="1" applyAlignment="1">
      <alignment horizontal="center" vertical="center" textRotation="90" wrapText="1"/>
    </xf>
    <xf numFmtId="9" fontId="17" fillId="20" borderId="67" xfId="3" applyFont="1" applyFill="1" applyBorder="1" applyAlignment="1">
      <alignment horizontal="center" vertical="center" textRotation="90" wrapText="1"/>
    </xf>
    <xf numFmtId="9" fontId="17" fillId="20" borderId="57" xfId="3" applyFont="1" applyFill="1" applyBorder="1" applyAlignment="1">
      <alignment horizontal="center" vertical="center" textRotation="90" wrapText="1"/>
    </xf>
    <xf numFmtId="0" fontId="17" fillId="20" borderId="67" xfId="0" applyFont="1" applyFill="1" applyBorder="1" applyAlignment="1">
      <alignment horizontal="center" vertical="center" wrapText="1"/>
    </xf>
    <xf numFmtId="1" fontId="29" fillId="20" borderId="96" xfId="0" applyNumberFormat="1" applyFont="1" applyFill="1" applyBorder="1" applyAlignment="1">
      <alignment horizontal="center" vertical="center"/>
    </xf>
    <xf numFmtId="1" fontId="29" fillId="20" borderId="97" xfId="0" applyNumberFormat="1" applyFont="1" applyFill="1" applyBorder="1" applyAlignment="1">
      <alignment horizontal="center" vertical="center"/>
    </xf>
    <xf numFmtId="1" fontId="29" fillId="20" borderId="98" xfId="0" applyNumberFormat="1" applyFont="1" applyFill="1" applyBorder="1" applyAlignment="1">
      <alignment horizontal="center" vertical="center"/>
    </xf>
    <xf numFmtId="0" fontId="17" fillId="20" borderId="110" xfId="0" applyFont="1" applyFill="1" applyBorder="1" applyAlignment="1">
      <alignment horizontal="center" vertical="center" wrapText="1"/>
    </xf>
    <xf numFmtId="0" fontId="17" fillId="20" borderId="108" xfId="0" applyFont="1" applyFill="1" applyBorder="1" applyAlignment="1">
      <alignment horizontal="center" vertical="center" wrapText="1"/>
    </xf>
    <xf numFmtId="0" fontId="17" fillId="20" borderId="111" xfId="0" applyFont="1" applyFill="1" applyBorder="1" applyAlignment="1">
      <alignment horizontal="center" vertical="center" wrapText="1"/>
    </xf>
    <xf numFmtId="0" fontId="17" fillId="20" borderId="78" xfId="0" applyFont="1" applyFill="1" applyBorder="1" applyAlignment="1">
      <alignment horizontal="center" vertical="center" wrapText="1"/>
    </xf>
    <xf numFmtId="0" fontId="17" fillId="20" borderId="64" xfId="0" applyFont="1" applyFill="1" applyBorder="1" applyAlignment="1">
      <alignment horizontal="center" vertical="center" wrapText="1"/>
    </xf>
    <xf numFmtId="0" fontId="17" fillId="20" borderId="66" xfId="0" applyFont="1" applyFill="1" applyBorder="1" applyAlignment="1">
      <alignment horizontal="center" vertical="center" wrapText="1"/>
    </xf>
    <xf numFmtId="1" fontId="25" fillId="20" borderId="95" xfId="0" applyNumberFormat="1" applyFont="1" applyFill="1" applyBorder="1" applyAlignment="1">
      <alignment horizontal="center" vertical="center"/>
    </xf>
    <xf numFmtId="1" fontId="29" fillId="20" borderId="95" xfId="0" applyNumberFormat="1" applyFont="1" applyFill="1" applyBorder="1" applyAlignment="1">
      <alignment horizontal="center" vertical="center"/>
    </xf>
    <xf numFmtId="167" fontId="17" fillId="20" borderId="57" xfId="0" applyNumberFormat="1" applyFont="1" applyFill="1" applyBorder="1" applyAlignment="1">
      <alignment horizontal="center" vertical="center" textRotation="90" wrapText="1"/>
    </xf>
    <xf numFmtId="0" fontId="17" fillId="20" borderId="76" xfId="0" applyFont="1" applyFill="1" applyBorder="1" applyAlignment="1">
      <alignment horizontal="center" vertical="center" wrapText="1"/>
    </xf>
    <xf numFmtId="0" fontId="17" fillId="20" borderId="75" xfId="0" applyFont="1" applyFill="1" applyBorder="1" applyAlignment="1">
      <alignment horizontal="center" vertical="center" wrapText="1"/>
    </xf>
    <xf numFmtId="0" fontId="17" fillId="20" borderId="79" xfId="0" applyFont="1" applyFill="1" applyBorder="1" applyAlignment="1">
      <alignment horizontal="center" vertical="center" wrapText="1"/>
    </xf>
    <xf numFmtId="0" fontId="17" fillId="6" borderId="57" xfId="0" applyFont="1" applyFill="1" applyBorder="1" applyAlignment="1">
      <alignment horizontal="center" vertical="center" textRotation="90" wrapText="1"/>
    </xf>
    <xf numFmtId="0" fontId="10" fillId="11" borderId="57" xfId="0" applyFont="1" applyFill="1" applyBorder="1" applyAlignment="1">
      <alignment horizontal="center" vertical="center"/>
    </xf>
    <xf numFmtId="0" fontId="29" fillId="20" borderId="57" xfId="0" applyFont="1" applyFill="1" applyBorder="1" applyAlignment="1">
      <alignment horizontal="center" vertical="center" wrapText="1"/>
    </xf>
    <xf numFmtId="10" fontId="19" fillId="20" borderId="57" xfId="4" applyNumberFormat="1" applyFont="1" applyFill="1" applyBorder="1" applyAlignment="1">
      <alignment horizontal="center" vertical="center"/>
    </xf>
    <xf numFmtId="0" fontId="20" fillId="20" borderId="57" xfId="0" applyFont="1" applyFill="1" applyBorder="1" applyAlignment="1">
      <alignment horizontal="center" vertical="center" wrapText="1"/>
    </xf>
    <xf numFmtId="9" fontId="17" fillId="20" borderId="57" xfId="3" applyFont="1" applyFill="1" applyBorder="1" applyAlignment="1">
      <alignment horizontal="center" vertical="center"/>
    </xf>
    <xf numFmtId="0" fontId="29" fillId="20" borderId="85" xfId="0" applyFont="1" applyFill="1" applyBorder="1" applyAlignment="1">
      <alignment horizontal="center" vertical="center" wrapText="1"/>
    </xf>
    <xf numFmtId="0" fontId="29" fillId="20" borderId="94" xfId="0" applyFont="1" applyFill="1" applyBorder="1" applyAlignment="1">
      <alignment horizontal="center" vertical="center" wrapText="1"/>
    </xf>
    <xf numFmtId="0" fontId="17" fillId="20" borderId="106" xfId="0" applyFont="1" applyFill="1" applyBorder="1" applyAlignment="1">
      <alignment horizontal="center" vertical="center" wrapText="1"/>
    </xf>
    <xf numFmtId="0" fontId="17" fillId="20" borderId="109" xfId="0" applyFont="1" applyFill="1" applyBorder="1" applyAlignment="1">
      <alignment horizontal="center" vertical="center" wrapText="1"/>
    </xf>
    <xf numFmtId="0" fontId="17" fillId="20" borderId="107" xfId="0" applyFont="1" applyFill="1" applyBorder="1" applyAlignment="1">
      <alignment horizontal="center" vertical="center" wrapText="1"/>
    </xf>
    <xf numFmtId="0" fontId="17" fillId="20" borderId="96" xfId="0" applyFont="1" applyFill="1" applyBorder="1" applyAlignment="1">
      <alignment horizontal="center" vertical="center" wrapText="1"/>
    </xf>
    <xf numFmtId="0" fontId="17" fillId="20" borderId="98" xfId="0" applyFont="1" applyFill="1" applyBorder="1" applyAlignment="1">
      <alignment horizontal="center" vertical="center" wrapText="1"/>
    </xf>
    <xf numFmtId="0" fontId="20" fillId="20" borderId="76" xfId="0" applyFont="1" applyFill="1" applyBorder="1" applyAlignment="1">
      <alignment horizontal="center" vertical="center" wrapText="1"/>
    </xf>
    <xf numFmtId="0" fontId="20" fillId="20" borderId="75" xfId="0" applyFont="1" applyFill="1" applyBorder="1" applyAlignment="1">
      <alignment horizontal="center" vertical="center" wrapText="1"/>
    </xf>
    <xf numFmtId="0" fontId="20" fillId="20" borderId="79" xfId="0" applyFont="1" applyFill="1" applyBorder="1" applyAlignment="1">
      <alignment horizontal="center" vertical="center" wrapText="1"/>
    </xf>
    <xf numFmtId="0" fontId="20" fillId="20" borderId="78" xfId="0" applyFont="1" applyFill="1" applyBorder="1" applyAlignment="1">
      <alignment horizontal="center" vertical="center" wrapText="1"/>
    </xf>
    <xf numFmtId="0" fontId="17" fillId="8" borderId="0" xfId="0" applyFont="1" applyFill="1" applyAlignment="1">
      <alignment horizontal="center" vertical="center"/>
    </xf>
    <xf numFmtId="0" fontId="17" fillId="8" borderId="109" xfId="0" applyFont="1" applyFill="1" applyBorder="1" applyAlignment="1">
      <alignment horizontal="center" vertical="center"/>
    </xf>
    <xf numFmtId="0" fontId="10" fillId="20" borderId="57" xfId="0" applyFont="1" applyFill="1" applyBorder="1" applyAlignment="1">
      <alignment horizontal="center"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6" fillId="0" borderId="93" xfId="0" applyFont="1" applyBorder="1" applyAlignment="1">
      <alignment vertical="center" wrapText="1"/>
    </xf>
    <xf numFmtId="0" fontId="56" fillId="0" borderId="92" xfId="0" applyFont="1" applyBorder="1" applyAlignment="1">
      <alignment vertical="center" wrapText="1"/>
    </xf>
    <xf numFmtId="0" fontId="56" fillId="0" borderId="91" xfId="0" applyFont="1" applyBorder="1" applyAlignment="1">
      <alignment vertical="center" wrapText="1"/>
    </xf>
    <xf numFmtId="0" fontId="58" fillId="0" borderId="93" xfId="0" applyFont="1" applyBorder="1" applyAlignment="1">
      <alignment horizontal="justify" vertical="center" wrapText="1"/>
    </xf>
    <xf numFmtId="0" fontId="58" fillId="0" borderId="92" xfId="0" applyFont="1" applyBorder="1" applyAlignment="1">
      <alignment horizontal="justify" vertical="center" wrapText="1"/>
    </xf>
    <xf numFmtId="0" fontId="58" fillId="0" borderId="91" xfId="0" applyFont="1" applyBorder="1" applyAlignment="1">
      <alignment horizontal="justify" vertical="center" wrapText="1"/>
    </xf>
    <xf numFmtId="0" fontId="58" fillId="0" borderId="93" xfId="0" applyFont="1" applyBorder="1" applyAlignment="1">
      <alignment vertical="center" wrapText="1"/>
    </xf>
    <xf numFmtId="0" fontId="58" fillId="0" borderId="92" xfId="0" applyFont="1" applyBorder="1" applyAlignment="1">
      <alignment vertical="center" wrapText="1"/>
    </xf>
    <xf numFmtId="0" fontId="58" fillId="0" borderId="91" xfId="0" applyFont="1" applyBorder="1" applyAlignment="1">
      <alignment vertical="center" wrapText="1"/>
    </xf>
    <xf numFmtId="0" fontId="57" fillId="0" borderId="93" xfId="0" applyFont="1" applyBorder="1" applyAlignment="1">
      <alignment horizontal="justify" vertical="center" wrapText="1"/>
    </xf>
    <xf numFmtId="0" fontId="57" fillId="0" borderId="92" xfId="0" applyFont="1" applyBorder="1" applyAlignment="1">
      <alignment horizontal="justify" vertical="center" wrapText="1"/>
    </xf>
    <xf numFmtId="0" fontId="57" fillId="0" borderId="91" xfId="0" applyFont="1" applyBorder="1" applyAlignment="1">
      <alignment horizontal="justify" vertical="center" wrapText="1"/>
    </xf>
  </cellXfs>
  <cellStyles count="18">
    <cellStyle name="Collegamento ipertestuale" xfId="1" builtinId="8"/>
    <cellStyle name="Migliaia" xfId="2" builtinId="3"/>
    <cellStyle name="Migliaia [0]" xfId="6" builtinId="6"/>
    <cellStyle name="Migliaia [0] 2" xfId="8" xr:uid="{4303081D-F20D-4486-BF11-0D1B2D54E6F7}"/>
    <cellStyle name="Migliaia [0] 3" xfId="11" xr:uid="{8539D903-5644-4FDB-A876-13E2335169B6}"/>
    <cellStyle name="Migliaia [0] 4" xfId="13" xr:uid="{2B39DBD0-A88F-4E6E-93B5-5CEB1176571A}"/>
    <cellStyle name="Migliaia [0] 5" xfId="16" xr:uid="{6453E8CE-3568-4217-BE72-9A688F677AAB}"/>
    <cellStyle name="Migliaia 2" xfId="7" xr:uid="{5E151F21-D970-4BE3-9720-7983776D625F}"/>
    <cellStyle name="Migliaia 3" xfId="10" xr:uid="{271C4C30-8F0A-47B2-95DE-A213C26013F9}"/>
    <cellStyle name="Migliaia 4" xfId="12" xr:uid="{60E0D1CF-62AE-43D2-80D8-F59BF2232B22}"/>
    <cellStyle name="Migliaia 5" xfId="15" xr:uid="{6D567976-7523-4275-8D59-C582C192726F}"/>
    <cellStyle name="Migliaia 6" xfId="17" xr:uid="{993EE6F7-E26B-47F6-91CF-00373DBE6F6C}"/>
    <cellStyle name="Normale" xfId="0" builtinId="0"/>
    <cellStyle name="Normale 2" xfId="14" xr:uid="{CBCFE0CA-35CD-42A3-A6D3-235639789038}"/>
    <cellStyle name="Percentuale" xfId="3" builtinId="5"/>
    <cellStyle name="Percentuale 2" xfId="4" xr:uid="{00000000-0005-0000-0000-000005000000}"/>
    <cellStyle name="Percentuale 3" xfId="9" xr:uid="{A16B4A5D-6EF3-442C-B58D-EF0C9B3B029B}"/>
    <cellStyle name="Valuta" xfId="5" builtinId="4"/>
  </cellStyles>
  <dxfs count="184">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B43-4494-B78F-E706A822817F}"/>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B43-4494-B78F-E706A822817F}"/>
            </c:ext>
          </c:extLst>
        </c:ser>
        <c:dLbls>
          <c:showLegendKey val="0"/>
          <c:showVal val="1"/>
          <c:showCatName val="0"/>
          <c:showSerName val="0"/>
          <c:showPercent val="0"/>
          <c:showBubbleSize val="0"/>
        </c:dLbls>
        <c:gapWidth val="95"/>
        <c:gapDepth val="95"/>
        <c:shape val="box"/>
        <c:axId val="142916224"/>
        <c:axId val="142926208"/>
        <c:axId val="0"/>
      </c:bar3DChart>
      <c:catAx>
        <c:axId val="142916224"/>
        <c:scaling>
          <c:orientation val="minMax"/>
        </c:scaling>
        <c:delete val="0"/>
        <c:axPos val="b"/>
        <c:numFmt formatCode="General" sourceLinked="1"/>
        <c:majorTickMark val="none"/>
        <c:minorTickMark val="none"/>
        <c:tickLblPos val="nextTo"/>
        <c:crossAx val="142926208"/>
        <c:crosses val="autoZero"/>
        <c:auto val="1"/>
        <c:lblAlgn val="ctr"/>
        <c:lblOffset val="100"/>
        <c:noMultiLvlLbl val="0"/>
      </c:catAx>
      <c:valAx>
        <c:axId val="142926208"/>
        <c:scaling>
          <c:orientation val="minMax"/>
        </c:scaling>
        <c:delete val="1"/>
        <c:axPos val="l"/>
        <c:numFmt formatCode="General" sourceLinked="1"/>
        <c:majorTickMark val="none"/>
        <c:minorTickMark val="none"/>
        <c:tickLblPos val="nextTo"/>
        <c:crossAx val="142916224"/>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40"/>
  <sheetViews>
    <sheetView zoomScale="90" zoomScaleNormal="90" workbookViewId="0">
      <selection activeCell="X11" sqref="X11"/>
    </sheetView>
  </sheetViews>
  <sheetFormatPr defaultRowHeight="15.75" x14ac:dyDescent="0.25"/>
  <cols>
    <col min="1" max="1" width="1.28515625" style="233" customWidth="1"/>
    <col min="2" max="2" width="53.5703125" style="233" customWidth="1"/>
    <col min="3" max="3" width="57.42578125" style="233" customWidth="1"/>
    <col min="4" max="4" width="68.28515625" style="233" hidden="1" customWidth="1"/>
    <col min="5" max="18" width="6.28515625" style="267" customWidth="1"/>
    <col min="19" max="44" width="9.140625" style="233" customWidth="1"/>
    <col min="45" max="45" width="64" style="257" customWidth="1"/>
    <col min="46" max="46" width="97.85546875" style="257" customWidth="1"/>
    <col min="47" max="49" width="9.140625" style="233" customWidth="1"/>
    <col min="50" max="240" width="9.140625" style="233"/>
    <col min="241" max="241" width="1.28515625" style="233" customWidth="1"/>
    <col min="242" max="242" width="44.85546875" style="233" customWidth="1"/>
    <col min="243" max="243" width="47.28515625" style="233" customWidth="1"/>
    <col min="244" max="244" width="8.140625" style="233" customWidth="1"/>
    <col min="245" max="245" width="8.28515625" style="233" customWidth="1"/>
    <col min="246" max="246" width="5.42578125" style="233" customWidth="1"/>
    <col min="247" max="247" width="8.5703125" style="233" customWidth="1"/>
    <col min="248" max="248" width="13.7109375" style="233" customWidth="1"/>
    <col min="249" max="249" width="15.7109375" style="233" customWidth="1"/>
    <col min="250" max="250" width="14.7109375" style="233" customWidth="1"/>
    <col min="251" max="251" width="15" style="233" customWidth="1"/>
    <col min="252" max="253" width="14.28515625" style="233" customWidth="1"/>
    <col min="254" max="254" width="0" style="233" hidden="1" customWidth="1"/>
    <col min="255" max="255" width="18.85546875" style="233" customWidth="1"/>
    <col min="256" max="268" width="8" style="233" customWidth="1"/>
    <col min="269" max="272" width="9.28515625" style="233" customWidth="1"/>
    <col min="273" max="300" width="9.140625" style="233"/>
    <col min="301" max="301" width="64" style="233" customWidth="1"/>
    <col min="302" max="302" width="97.85546875" style="233" customWidth="1"/>
    <col min="303" max="496" width="9.140625" style="233"/>
    <col min="497" max="497" width="1.28515625" style="233" customWidth="1"/>
    <col min="498" max="498" width="44.85546875" style="233" customWidth="1"/>
    <col min="499" max="499" width="47.28515625" style="233" customWidth="1"/>
    <col min="500" max="500" width="8.140625" style="233" customWidth="1"/>
    <col min="501" max="501" width="8.28515625" style="233" customWidth="1"/>
    <col min="502" max="502" width="5.42578125" style="233" customWidth="1"/>
    <col min="503" max="503" width="8.5703125" style="233" customWidth="1"/>
    <col min="504" max="504" width="13.7109375" style="233" customWidth="1"/>
    <col min="505" max="505" width="15.7109375" style="233" customWidth="1"/>
    <col min="506" max="506" width="14.7109375" style="233" customWidth="1"/>
    <col min="507" max="507" width="15" style="233" customWidth="1"/>
    <col min="508" max="509" width="14.28515625" style="233" customWidth="1"/>
    <col min="510" max="510" width="0" style="233" hidden="1" customWidth="1"/>
    <col min="511" max="511" width="18.85546875" style="233" customWidth="1"/>
    <col min="512" max="524" width="8" style="233" customWidth="1"/>
    <col min="525" max="528" width="9.28515625" style="233" customWidth="1"/>
    <col min="529" max="556" width="9.140625" style="233"/>
    <col min="557" max="557" width="64" style="233" customWidth="1"/>
    <col min="558" max="558" width="97.85546875" style="233" customWidth="1"/>
    <col min="559" max="752" width="9.140625" style="233"/>
    <col min="753" max="753" width="1.28515625" style="233" customWidth="1"/>
    <col min="754" max="754" width="44.85546875" style="233" customWidth="1"/>
    <col min="755" max="755" width="47.28515625" style="233" customWidth="1"/>
    <col min="756" max="756" width="8.140625" style="233" customWidth="1"/>
    <col min="757" max="757" width="8.28515625" style="233" customWidth="1"/>
    <col min="758" max="758" width="5.42578125" style="233" customWidth="1"/>
    <col min="759" max="759" width="8.5703125" style="233" customWidth="1"/>
    <col min="760" max="760" width="13.7109375" style="233" customWidth="1"/>
    <col min="761" max="761" width="15.7109375" style="233" customWidth="1"/>
    <col min="762" max="762" width="14.7109375" style="233" customWidth="1"/>
    <col min="763" max="763" width="15" style="233" customWidth="1"/>
    <col min="764" max="765" width="14.28515625" style="233" customWidth="1"/>
    <col min="766" max="766" width="0" style="233" hidden="1" customWidth="1"/>
    <col min="767" max="767" width="18.85546875" style="233" customWidth="1"/>
    <col min="768" max="780" width="8" style="233" customWidth="1"/>
    <col min="781" max="784" width="9.28515625" style="233" customWidth="1"/>
    <col min="785" max="812" width="9.140625" style="233"/>
    <col min="813" max="813" width="64" style="233" customWidth="1"/>
    <col min="814" max="814" width="97.85546875" style="233" customWidth="1"/>
    <col min="815" max="1008" width="9.140625" style="233"/>
    <col min="1009" max="1009" width="1.28515625" style="233" customWidth="1"/>
    <col min="1010" max="1010" width="44.85546875" style="233" customWidth="1"/>
    <col min="1011" max="1011" width="47.28515625" style="233" customWidth="1"/>
    <col min="1012" max="1012" width="8.140625" style="233" customWidth="1"/>
    <col min="1013" max="1013" width="8.28515625" style="233" customWidth="1"/>
    <col min="1014" max="1014" width="5.42578125" style="233" customWidth="1"/>
    <col min="1015" max="1015" width="8.5703125" style="233" customWidth="1"/>
    <col min="1016" max="1016" width="13.7109375" style="233" customWidth="1"/>
    <col min="1017" max="1017" width="15.7109375" style="233" customWidth="1"/>
    <col min="1018" max="1018" width="14.7109375" style="233" customWidth="1"/>
    <col min="1019" max="1019" width="15" style="233" customWidth="1"/>
    <col min="1020" max="1021" width="14.28515625" style="233" customWidth="1"/>
    <col min="1022" max="1022" width="0" style="233" hidden="1" customWidth="1"/>
    <col min="1023" max="1023" width="18.85546875" style="233" customWidth="1"/>
    <col min="1024" max="1036" width="8" style="233" customWidth="1"/>
    <col min="1037" max="1040" width="9.28515625" style="233" customWidth="1"/>
    <col min="1041" max="1068" width="9.140625" style="233"/>
    <col min="1069" max="1069" width="64" style="233" customWidth="1"/>
    <col min="1070" max="1070" width="97.85546875" style="233" customWidth="1"/>
    <col min="1071" max="1264" width="9.140625" style="233"/>
    <col min="1265" max="1265" width="1.28515625" style="233" customWidth="1"/>
    <col min="1266" max="1266" width="44.85546875" style="233" customWidth="1"/>
    <col min="1267" max="1267" width="47.28515625" style="233" customWidth="1"/>
    <col min="1268" max="1268" width="8.140625" style="233" customWidth="1"/>
    <col min="1269" max="1269" width="8.28515625" style="233" customWidth="1"/>
    <col min="1270" max="1270" width="5.42578125" style="233" customWidth="1"/>
    <col min="1271" max="1271" width="8.5703125" style="233" customWidth="1"/>
    <col min="1272" max="1272" width="13.7109375" style="233" customWidth="1"/>
    <col min="1273" max="1273" width="15.7109375" style="233" customWidth="1"/>
    <col min="1274" max="1274" width="14.7109375" style="233" customWidth="1"/>
    <col min="1275" max="1275" width="15" style="233" customWidth="1"/>
    <col min="1276" max="1277" width="14.28515625" style="233" customWidth="1"/>
    <col min="1278" max="1278" width="0" style="233" hidden="1" customWidth="1"/>
    <col min="1279" max="1279" width="18.85546875" style="233" customWidth="1"/>
    <col min="1280" max="1292" width="8" style="233" customWidth="1"/>
    <col min="1293" max="1296" width="9.28515625" style="233" customWidth="1"/>
    <col min="1297" max="1324" width="9.140625" style="233"/>
    <col min="1325" max="1325" width="64" style="233" customWidth="1"/>
    <col min="1326" max="1326" width="97.85546875" style="233" customWidth="1"/>
    <col min="1327" max="1520" width="9.140625" style="233"/>
    <col min="1521" max="1521" width="1.28515625" style="233" customWidth="1"/>
    <col min="1522" max="1522" width="44.85546875" style="233" customWidth="1"/>
    <col min="1523" max="1523" width="47.28515625" style="233" customWidth="1"/>
    <col min="1524" max="1524" width="8.140625" style="233" customWidth="1"/>
    <col min="1525" max="1525" width="8.28515625" style="233" customWidth="1"/>
    <col min="1526" max="1526" width="5.42578125" style="233" customWidth="1"/>
    <col min="1527" max="1527" width="8.5703125" style="233" customWidth="1"/>
    <col min="1528" max="1528" width="13.7109375" style="233" customWidth="1"/>
    <col min="1529" max="1529" width="15.7109375" style="233" customWidth="1"/>
    <col min="1530" max="1530" width="14.7109375" style="233" customWidth="1"/>
    <col min="1531" max="1531" width="15" style="233" customWidth="1"/>
    <col min="1532" max="1533" width="14.28515625" style="233" customWidth="1"/>
    <col min="1534" max="1534" width="0" style="233" hidden="1" customWidth="1"/>
    <col min="1535" max="1535" width="18.85546875" style="233" customWidth="1"/>
    <col min="1536" max="1548" width="8" style="233" customWidth="1"/>
    <col min="1549" max="1552" width="9.28515625" style="233" customWidth="1"/>
    <col min="1553" max="1580" width="9.140625" style="233"/>
    <col min="1581" max="1581" width="64" style="233" customWidth="1"/>
    <col min="1582" max="1582" width="97.85546875" style="233" customWidth="1"/>
    <col min="1583" max="1776" width="9.140625" style="233"/>
    <col min="1777" max="1777" width="1.28515625" style="233" customWidth="1"/>
    <col min="1778" max="1778" width="44.85546875" style="233" customWidth="1"/>
    <col min="1779" max="1779" width="47.28515625" style="233" customWidth="1"/>
    <col min="1780" max="1780" width="8.140625" style="233" customWidth="1"/>
    <col min="1781" max="1781" width="8.28515625" style="233" customWidth="1"/>
    <col min="1782" max="1782" width="5.42578125" style="233" customWidth="1"/>
    <col min="1783" max="1783" width="8.5703125" style="233" customWidth="1"/>
    <col min="1784" max="1784" width="13.7109375" style="233" customWidth="1"/>
    <col min="1785" max="1785" width="15.7109375" style="233" customWidth="1"/>
    <col min="1786" max="1786" width="14.7109375" style="233" customWidth="1"/>
    <col min="1787" max="1787" width="15" style="233" customWidth="1"/>
    <col min="1788" max="1789" width="14.28515625" style="233" customWidth="1"/>
    <col min="1790" max="1790" width="0" style="233" hidden="1" customWidth="1"/>
    <col min="1791" max="1791" width="18.85546875" style="233" customWidth="1"/>
    <col min="1792" max="1804" width="8" style="233" customWidth="1"/>
    <col min="1805" max="1808" width="9.28515625" style="233" customWidth="1"/>
    <col min="1809" max="1836" width="9.140625" style="233"/>
    <col min="1837" max="1837" width="64" style="233" customWidth="1"/>
    <col min="1838" max="1838" width="97.85546875" style="233" customWidth="1"/>
    <col min="1839" max="2032" width="9.140625" style="233"/>
    <col min="2033" max="2033" width="1.28515625" style="233" customWidth="1"/>
    <col min="2034" max="2034" width="44.85546875" style="233" customWidth="1"/>
    <col min="2035" max="2035" width="47.28515625" style="233" customWidth="1"/>
    <col min="2036" max="2036" width="8.140625" style="233" customWidth="1"/>
    <col min="2037" max="2037" width="8.28515625" style="233" customWidth="1"/>
    <col min="2038" max="2038" width="5.42578125" style="233" customWidth="1"/>
    <col min="2039" max="2039" width="8.5703125" style="233" customWidth="1"/>
    <col min="2040" max="2040" width="13.7109375" style="233" customWidth="1"/>
    <col min="2041" max="2041" width="15.7109375" style="233" customWidth="1"/>
    <col min="2042" max="2042" width="14.7109375" style="233" customWidth="1"/>
    <col min="2043" max="2043" width="15" style="233" customWidth="1"/>
    <col min="2044" max="2045" width="14.28515625" style="233" customWidth="1"/>
    <col min="2046" max="2046" width="0" style="233" hidden="1" customWidth="1"/>
    <col min="2047" max="2047" width="18.85546875" style="233" customWidth="1"/>
    <col min="2048" max="2060" width="8" style="233" customWidth="1"/>
    <col min="2061" max="2064" width="9.28515625" style="233" customWidth="1"/>
    <col min="2065" max="2092" width="9.140625" style="233"/>
    <col min="2093" max="2093" width="64" style="233" customWidth="1"/>
    <col min="2094" max="2094" width="97.85546875" style="233" customWidth="1"/>
    <col min="2095" max="2288" width="9.140625" style="233"/>
    <col min="2289" max="2289" width="1.28515625" style="233" customWidth="1"/>
    <col min="2290" max="2290" width="44.85546875" style="233" customWidth="1"/>
    <col min="2291" max="2291" width="47.28515625" style="233" customWidth="1"/>
    <col min="2292" max="2292" width="8.140625" style="233" customWidth="1"/>
    <col min="2293" max="2293" width="8.28515625" style="233" customWidth="1"/>
    <col min="2294" max="2294" width="5.42578125" style="233" customWidth="1"/>
    <col min="2295" max="2295" width="8.5703125" style="233" customWidth="1"/>
    <col min="2296" max="2296" width="13.7109375" style="233" customWidth="1"/>
    <col min="2297" max="2297" width="15.7109375" style="233" customWidth="1"/>
    <col min="2298" max="2298" width="14.7109375" style="233" customWidth="1"/>
    <col min="2299" max="2299" width="15" style="233" customWidth="1"/>
    <col min="2300" max="2301" width="14.28515625" style="233" customWidth="1"/>
    <col min="2302" max="2302" width="0" style="233" hidden="1" customWidth="1"/>
    <col min="2303" max="2303" width="18.85546875" style="233" customWidth="1"/>
    <col min="2304" max="2316" width="8" style="233" customWidth="1"/>
    <col min="2317" max="2320" width="9.28515625" style="233" customWidth="1"/>
    <col min="2321" max="2348" width="9.140625" style="233"/>
    <col min="2349" max="2349" width="64" style="233" customWidth="1"/>
    <col min="2350" max="2350" width="97.85546875" style="233" customWidth="1"/>
    <col min="2351" max="2544" width="9.140625" style="233"/>
    <col min="2545" max="2545" width="1.28515625" style="233" customWidth="1"/>
    <col min="2546" max="2546" width="44.85546875" style="233" customWidth="1"/>
    <col min="2547" max="2547" width="47.28515625" style="233" customWidth="1"/>
    <col min="2548" max="2548" width="8.140625" style="233" customWidth="1"/>
    <col min="2549" max="2549" width="8.28515625" style="233" customWidth="1"/>
    <col min="2550" max="2550" width="5.42578125" style="233" customWidth="1"/>
    <col min="2551" max="2551" width="8.5703125" style="233" customWidth="1"/>
    <col min="2552" max="2552" width="13.7109375" style="233" customWidth="1"/>
    <col min="2553" max="2553" width="15.7109375" style="233" customWidth="1"/>
    <col min="2554" max="2554" width="14.7109375" style="233" customWidth="1"/>
    <col min="2555" max="2555" width="15" style="233" customWidth="1"/>
    <col min="2556" max="2557" width="14.28515625" style="233" customWidth="1"/>
    <col min="2558" max="2558" width="0" style="233" hidden="1" customWidth="1"/>
    <col min="2559" max="2559" width="18.85546875" style="233" customWidth="1"/>
    <col min="2560" max="2572" width="8" style="233" customWidth="1"/>
    <col min="2573" max="2576" width="9.28515625" style="233" customWidth="1"/>
    <col min="2577" max="2604" width="9.140625" style="233"/>
    <col min="2605" max="2605" width="64" style="233" customWidth="1"/>
    <col min="2606" max="2606" width="97.85546875" style="233" customWidth="1"/>
    <col min="2607" max="2800" width="9.140625" style="233"/>
    <col min="2801" max="2801" width="1.28515625" style="233" customWidth="1"/>
    <col min="2802" max="2802" width="44.85546875" style="233" customWidth="1"/>
    <col min="2803" max="2803" width="47.28515625" style="233" customWidth="1"/>
    <col min="2804" max="2804" width="8.140625" style="233" customWidth="1"/>
    <col min="2805" max="2805" width="8.28515625" style="233" customWidth="1"/>
    <col min="2806" max="2806" width="5.42578125" style="233" customWidth="1"/>
    <col min="2807" max="2807" width="8.5703125" style="233" customWidth="1"/>
    <col min="2808" max="2808" width="13.7109375" style="233" customWidth="1"/>
    <col min="2809" max="2809" width="15.7109375" style="233" customWidth="1"/>
    <col min="2810" max="2810" width="14.7109375" style="233" customWidth="1"/>
    <col min="2811" max="2811" width="15" style="233" customWidth="1"/>
    <col min="2812" max="2813" width="14.28515625" style="233" customWidth="1"/>
    <col min="2814" max="2814" width="0" style="233" hidden="1" customWidth="1"/>
    <col min="2815" max="2815" width="18.85546875" style="233" customWidth="1"/>
    <col min="2816" max="2828" width="8" style="233" customWidth="1"/>
    <col min="2829" max="2832" width="9.28515625" style="233" customWidth="1"/>
    <col min="2833" max="2860" width="9.140625" style="233"/>
    <col min="2861" max="2861" width="64" style="233" customWidth="1"/>
    <col min="2862" max="2862" width="97.85546875" style="233" customWidth="1"/>
    <col min="2863" max="3056" width="9.140625" style="233"/>
    <col min="3057" max="3057" width="1.28515625" style="233" customWidth="1"/>
    <col min="3058" max="3058" width="44.85546875" style="233" customWidth="1"/>
    <col min="3059" max="3059" width="47.28515625" style="233" customWidth="1"/>
    <col min="3060" max="3060" width="8.140625" style="233" customWidth="1"/>
    <col min="3061" max="3061" width="8.28515625" style="233" customWidth="1"/>
    <col min="3062" max="3062" width="5.42578125" style="233" customWidth="1"/>
    <col min="3063" max="3063" width="8.5703125" style="233" customWidth="1"/>
    <col min="3064" max="3064" width="13.7109375" style="233" customWidth="1"/>
    <col min="3065" max="3065" width="15.7109375" style="233" customWidth="1"/>
    <col min="3066" max="3066" width="14.7109375" style="233" customWidth="1"/>
    <col min="3067" max="3067" width="15" style="233" customWidth="1"/>
    <col min="3068" max="3069" width="14.28515625" style="233" customWidth="1"/>
    <col min="3070" max="3070" width="0" style="233" hidden="1" customWidth="1"/>
    <col min="3071" max="3071" width="18.85546875" style="233" customWidth="1"/>
    <col min="3072" max="3084" width="8" style="233" customWidth="1"/>
    <col min="3085" max="3088" width="9.28515625" style="233" customWidth="1"/>
    <col min="3089" max="3116" width="9.140625" style="233"/>
    <col min="3117" max="3117" width="64" style="233" customWidth="1"/>
    <col min="3118" max="3118" width="97.85546875" style="233" customWidth="1"/>
    <col min="3119" max="3312" width="9.140625" style="233"/>
    <col min="3313" max="3313" width="1.28515625" style="233" customWidth="1"/>
    <col min="3314" max="3314" width="44.85546875" style="233" customWidth="1"/>
    <col min="3315" max="3315" width="47.28515625" style="233" customWidth="1"/>
    <col min="3316" max="3316" width="8.140625" style="233" customWidth="1"/>
    <col min="3317" max="3317" width="8.28515625" style="233" customWidth="1"/>
    <col min="3318" max="3318" width="5.42578125" style="233" customWidth="1"/>
    <col min="3319" max="3319" width="8.5703125" style="233" customWidth="1"/>
    <col min="3320" max="3320" width="13.7109375" style="233" customWidth="1"/>
    <col min="3321" max="3321" width="15.7109375" style="233" customWidth="1"/>
    <col min="3322" max="3322" width="14.7109375" style="233" customWidth="1"/>
    <col min="3323" max="3323" width="15" style="233" customWidth="1"/>
    <col min="3324" max="3325" width="14.28515625" style="233" customWidth="1"/>
    <col min="3326" max="3326" width="0" style="233" hidden="1" customWidth="1"/>
    <col min="3327" max="3327" width="18.85546875" style="233" customWidth="1"/>
    <col min="3328" max="3340" width="8" style="233" customWidth="1"/>
    <col min="3341" max="3344" width="9.28515625" style="233" customWidth="1"/>
    <col min="3345" max="3372" width="9.140625" style="233"/>
    <col min="3373" max="3373" width="64" style="233" customWidth="1"/>
    <col min="3374" max="3374" width="97.85546875" style="233" customWidth="1"/>
    <col min="3375" max="3568" width="9.140625" style="233"/>
    <col min="3569" max="3569" width="1.28515625" style="233" customWidth="1"/>
    <col min="3570" max="3570" width="44.85546875" style="233" customWidth="1"/>
    <col min="3571" max="3571" width="47.28515625" style="233" customWidth="1"/>
    <col min="3572" max="3572" width="8.140625" style="233" customWidth="1"/>
    <col min="3573" max="3573" width="8.28515625" style="233" customWidth="1"/>
    <col min="3574" max="3574" width="5.42578125" style="233" customWidth="1"/>
    <col min="3575" max="3575" width="8.5703125" style="233" customWidth="1"/>
    <col min="3576" max="3576" width="13.7109375" style="233" customWidth="1"/>
    <col min="3577" max="3577" width="15.7109375" style="233" customWidth="1"/>
    <col min="3578" max="3578" width="14.7109375" style="233" customWidth="1"/>
    <col min="3579" max="3579" width="15" style="233" customWidth="1"/>
    <col min="3580" max="3581" width="14.28515625" style="233" customWidth="1"/>
    <col min="3582" max="3582" width="0" style="233" hidden="1" customWidth="1"/>
    <col min="3583" max="3583" width="18.85546875" style="233" customWidth="1"/>
    <col min="3584" max="3596" width="8" style="233" customWidth="1"/>
    <col min="3597" max="3600" width="9.28515625" style="233" customWidth="1"/>
    <col min="3601" max="3628" width="9.140625" style="233"/>
    <col min="3629" max="3629" width="64" style="233" customWidth="1"/>
    <col min="3630" max="3630" width="97.85546875" style="233" customWidth="1"/>
    <col min="3631" max="3824" width="9.140625" style="233"/>
    <col min="3825" max="3825" width="1.28515625" style="233" customWidth="1"/>
    <col min="3826" max="3826" width="44.85546875" style="233" customWidth="1"/>
    <col min="3827" max="3827" width="47.28515625" style="233" customWidth="1"/>
    <col min="3828" max="3828" width="8.140625" style="233" customWidth="1"/>
    <col min="3829" max="3829" width="8.28515625" style="233" customWidth="1"/>
    <col min="3830" max="3830" width="5.42578125" style="233" customWidth="1"/>
    <col min="3831" max="3831" width="8.5703125" style="233" customWidth="1"/>
    <col min="3832" max="3832" width="13.7109375" style="233" customWidth="1"/>
    <col min="3833" max="3833" width="15.7109375" style="233" customWidth="1"/>
    <col min="3834" max="3834" width="14.7109375" style="233" customWidth="1"/>
    <col min="3835" max="3835" width="15" style="233" customWidth="1"/>
    <col min="3836" max="3837" width="14.28515625" style="233" customWidth="1"/>
    <col min="3838" max="3838" width="0" style="233" hidden="1" customWidth="1"/>
    <col min="3839" max="3839" width="18.85546875" style="233" customWidth="1"/>
    <col min="3840" max="3852" width="8" style="233" customWidth="1"/>
    <col min="3853" max="3856" width="9.28515625" style="233" customWidth="1"/>
    <col min="3857" max="3884" width="9.140625" style="233"/>
    <col min="3885" max="3885" width="64" style="233" customWidth="1"/>
    <col min="3886" max="3886" width="97.85546875" style="233" customWidth="1"/>
    <col min="3887" max="4080" width="9.140625" style="233"/>
    <col min="4081" max="4081" width="1.28515625" style="233" customWidth="1"/>
    <col min="4082" max="4082" width="44.85546875" style="233" customWidth="1"/>
    <col min="4083" max="4083" width="47.28515625" style="233" customWidth="1"/>
    <col min="4084" max="4084" width="8.140625" style="233" customWidth="1"/>
    <col min="4085" max="4085" width="8.28515625" style="233" customWidth="1"/>
    <col min="4086" max="4086" width="5.42578125" style="233" customWidth="1"/>
    <col min="4087" max="4087" width="8.5703125" style="233" customWidth="1"/>
    <col min="4088" max="4088" width="13.7109375" style="233" customWidth="1"/>
    <col min="4089" max="4089" width="15.7109375" style="233" customWidth="1"/>
    <col min="4090" max="4090" width="14.7109375" style="233" customWidth="1"/>
    <col min="4091" max="4091" width="15" style="233" customWidth="1"/>
    <col min="4092" max="4093" width="14.28515625" style="233" customWidth="1"/>
    <col min="4094" max="4094" width="0" style="233" hidden="1" customWidth="1"/>
    <col min="4095" max="4095" width="18.85546875" style="233" customWidth="1"/>
    <col min="4096" max="4108" width="8" style="233" customWidth="1"/>
    <col min="4109" max="4112" width="9.28515625" style="233" customWidth="1"/>
    <col min="4113" max="4140" width="9.140625" style="233"/>
    <col min="4141" max="4141" width="64" style="233" customWidth="1"/>
    <col min="4142" max="4142" width="97.85546875" style="233" customWidth="1"/>
    <col min="4143" max="4336" width="9.140625" style="233"/>
    <col min="4337" max="4337" width="1.28515625" style="233" customWidth="1"/>
    <col min="4338" max="4338" width="44.85546875" style="233" customWidth="1"/>
    <col min="4339" max="4339" width="47.28515625" style="233" customWidth="1"/>
    <col min="4340" max="4340" width="8.140625" style="233" customWidth="1"/>
    <col min="4341" max="4341" width="8.28515625" style="233" customWidth="1"/>
    <col min="4342" max="4342" width="5.42578125" style="233" customWidth="1"/>
    <col min="4343" max="4343" width="8.5703125" style="233" customWidth="1"/>
    <col min="4344" max="4344" width="13.7109375" style="233" customWidth="1"/>
    <col min="4345" max="4345" width="15.7109375" style="233" customWidth="1"/>
    <col min="4346" max="4346" width="14.7109375" style="233" customWidth="1"/>
    <col min="4347" max="4347" width="15" style="233" customWidth="1"/>
    <col min="4348" max="4349" width="14.28515625" style="233" customWidth="1"/>
    <col min="4350" max="4350" width="0" style="233" hidden="1" customWidth="1"/>
    <col min="4351" max="4351" width="18.85546875" style="233" customWidth="1"/>
    <col min="4352" max="4364" width="8" style="233" customWidth="1"/>
    <col min="4365" max="4368" width="9.28515625" style="233" customWidth="1"/>
    <col min="4369" max="4396" width="9.140625" style="233"/>
    <col min="4397" max="4397" width="64" style="233" customWidth="1"/>
    <col min="4398" max="4398" width="97.85546875" style="233" customWidth="1"/>
    <col min="4399" max="4592" width="9.140625" style="233"/>
    <col min="4593" max="4593" width="1.28515625" style="233" customWidth="1"/>
    <col min="4594" max="4594" width="44.85546875" style="233" customWidth="1"/>
    <col min="4595" max="4595" width="47.28515625" style="233" customWidth="1"/>
    <col min="4596" max="4596" width="8.140625" style="233" customWidth="1"/>
    <col min="4597" max="4597" width="8.28515625" style="233" customWidth="1"/>
    <col min="4598" max="4598" width="5.42578125" style="233" customWidth="1"/>
    <col min="4599" max="4599" width="8.5703125" style="233" customWidth="1"/>
    <col min="4600" max="4600" width="13.7109375" style="233" customWidth="1"/>
    <col min="4601" max="4601" width="15.7109375" style="233" customWidth="1"/>
    <col min="4602" max="4602" width="14.7109375" style="233" customWidth="1"/>
    <col min="4603" max="4603" width="15" style="233" customWidth="1"/>
    <col min="4604" max="4605" width="14.28515625" style="233" customWidth="1"/>
    <col min="4606" max="4606" width="0" style="233" hidden="1" customWidth="1"/>
    <col min="4607" max="4607" width="18.85546875" style="233" customWidth="1"/>
    <col min="4608" max="4620" width="8" style="233" customWidth="1"/>
    <col min="4621" max="4624" width="9.28515625" style="233" customWidth="1"/>
    <col min="4625" max="4652" width="9.140625" style="233"/>
    <col min="4653" max="4653" width="64" style="233" customWidth="1"/>
    <col min="4654" max="4654" width="97.85546875" style="233" customWidth="1"/>
    <col min="4655" max="4848" width="9.140625" style="233"/>
    <col min="4849" max="4849" width="1.28515625" style="233" customWidth="1"/>
    <col min="4850" max="4850" width="44.85546875" style="233" customWidth="1"/>
    <col min="4851" max="4851" width="47.28515625" style="233" customWidth="1"/>
    <col min="4852" max="4852" width="8.140625" style="233" customWidth="1"/>
    <col min="4853" max="4853" width="8.28515625" style="233" customWidth="1"/>
    <col min="4854" max="4854" width="5.42578125" style="233" customWidth="1"/>
    <col min="4855" max="4855" width="8.5703125" style="233" customWidth="1"/>
    <col min="4856" max="4856" width="13.7109375" style="233" customWidth="1"/>
    <col min="4857" max="4857" width="15.7109375" style="233" customWidth="1"/>
    <col min="4858" max="4858" width="14.7109375" style="233" customWidth="1"/>
    <col min="4859" max="4859" width="15" style="233" customWidth="1"/>
    <col min="4860" max="4861" width="14.28515625" style="233" customWidth="1"/>
    <col min="4862" max="4862" width="0" style="233" hidden="1" customWidth="1"/>
    <col min="4863" max="4863" width="18.85546875" style="233" customWidth="1"/>
    <col min="4864" max="4876" width="8" style="233" customWidth="1"/>
    <col min="4877" max="4880" width="9.28515625" style="233" customWidth="1"/>
    <col min="4881" max="4908" width="9.140625" style="233"/>
    <col min="4909" max="4909" width="64" style="233" customWidth="1"/>
    <col min="4910" max="4910" width="97.85546875" style="233" customWidth="1"/>
    <col min="4911" max="5104" width="9.140625" style="233"/>
    <col min="5105" max="5105" width="1.28515625" style="233" customWidth="1"/>
    <col min="5106" max="5106" width="44.85546875" style="233" customWidth="1"/>
    <col min="5107" max="5107" width="47.28515625" style="233" customWidth="1"/>
    <col min="5108" max="5108" width="8.140625" style="233" customWidth="1"/>
    <col min="5109" max="5109" width="8.28515625" style="233" customWidth="1"/>
    <col min="5110" max="5110" width="5.42578125" style="233" customWidth="1"/>
    <col min="5111" max="5111" width="8.5703125" style="233" customWidth="1"/>
    <col min="5112" max="5112" width="13.7109375" style="233" customWidth="1"/>
    <col min="5113" max="5113" width="15.7109375" style="233" customWidth="1"/>
    <col min="5114" max="5114" width="14.7109375" style="233" customWidth="1"/>
    <col min="5115" max="5115" width="15" style="233" customWidth="1"/>
    <col min="5116" max="5117" width="14.28515625" style="233" customWidth="1"/>
    <col min="5118" max="5118" width="0" style="233" hidden="1" customWidth="1"/>
    <col min="5119" max="5119" width="18.85546875" style="233" customWidth="1"/>
    <col min="5120" max="5132" width="8" style="233" customWidth="1"/>
    <col min="5133" max="5136" width="9.28515625" style="233" customWidth="1"/>
    <col min="5137" max="5164" width="9.140625" style="233"/>
    <col min="5165" max="5165" width="64" style="233" customWidth="1"/>
    <col min="5166" max="5166" width="97.85546875" style="233" customWidth="1"/>
    <col min="5167" max="5360" width="9.140625" style="233"/>
    <col min="5361" max="5361" width="1.28515625" style="233" customWidth="1"/>
    <col min="5362" max="5362" width="44.85546875" style="233" customWidth="1"/>
    <col min="5363" max="5363" width="47.28515625" style="233" customWidth="1"/>
    <col min="5364" max="5364" width="8.140625" style="233" customWidth="1"/>
    <col min="5365" max="5365" width="8.28515625" style="233" customWidth="1"/>
    <col min="5366" max="5366" width="5.42578125" style="233" customWidth="1"/>
    <col min="5367" max="5367" width="8.5703125" style="233" customWidth="1"/>
    <col min="5368" max="5368" width="13.7109375" style="233" customWidth="1"/>
    <col min="5369" max="5369" width="15.7109375" style="233" customWidth="1"/>
    <col min="5370" max="5370" width="14.7109375" style="233" customWidth="1"/>
    <col min="5371" max="5371" width="15" style="233" customWidth="1"/>
    <col min="5372" max="5373" width="14.28515625" style="233" customWidth="1"/>
    <col min="5374" max="5374" width="0" style="233" hidden="1" customWidth="1"/>
    <col min="5375" max="5375" width="18.85546875" style="233" customWidth="1"/>
    <col min="5376" max="5388" width="8" style="233" customWidth="1"/>
    <col min="5389" max="5392" width="9.28515625" style="233" customWidth="1"/>
    <col min="5393" max="5420" width="9.140625" style="233"/>
    <col min="5421" max="5421" width="64" style="233" customWidth="1"/>
    <col min="5422" max="5422" width="97.85546875" style="233" customWidth="1"/>
    <col min="5423" max="5616" width="9.140625" style="233"/>
    <col min="5617" max="5617" width="1.28515625" style="233" customWidth="1"/>
    <col min="5618" max="5618" width="44.85546875" style="233" customWidth="1"/>
    <col min="5619" max="5619" width="47.28515625" style="233" customWidth="1"/>
    <col min="5620" max="5620" width="8.140625" style="233" customWidth="1"/>
    <col min="5621" max="5621" width="8.28515625" style="233" customWidth="1"/>
    <col min="5622" max="5622" width="5.42578125" style="233" customWidth="1"/>
    <col min="5623" max="5623" width="8.5703125" style="233" customWidth="1"/>
    <col min="5624" max="5624" width="13.7109375" style="233" customWidth="1"/>
    <col min="5625" max="5625" width="15.7109375" style="233" customWidth="1"/>
    <col min="5626" max="5626" width="14.7109375" style="233" customWidth="1"/>
    <col min="5627" max="5627" width="15" style="233" customWidth="1"/>
    <col min="5628" max="5629" width="14.28515625" style="233" customWidth="1"/>
    <col min="5630" max="5630" width="0" style="233" hidden="1" customWidth="1"/>
    <col min="5631" max="5631" width="18.85546875" style="233" customWidth="1"/>
    <col min="5632" max="5644" width="8" style="233" customWidth="1"/>
    <col min="5645" max="5648" width="9.28515625" style="233" customWidth="1"/>
    <col min="5649" max="5676" width="9.140625" style="233"/>
    <col min="5677" max="5677" width="64" style="233" customWidth="1"/>
    <col min="5678" max="5678" width="97.85546875" style="233" customWidth="1"/>
    <col min="5679" max="5872" width="9.140625" style="233"/>
    <col min="5873" max="5873" width="1.28515625" style="233" customWidth="1"/>
    <col min="5874" max="5874" width="44.85546875" style="233" customWidth="1"/>
    <col min="5875" max="5875" width="47.28515625" style="233" customWidth="1"/>
    <col min="5876" max="5876" width="8.140625" style="233" customWidth="1"/>
    <col min="5877" max="5877" width="8.28515625" style="233" customWidth="1"/>
    <col min="5878" max="5878" width="5.42578125" style="233" customWidth="1"/>
    <col min="5879" max="5879" width="8.5703125" style="233" customWidth="1"/>
    <col min="5880" max="5880" width="13.7109375" style="233" customWidth="1"/>
    <col min="5881" max="5881" width="15.7109375" style="233" customWidth="1"/>
    <col min="5882" max="5882" width="14.7109375" style="233" customWidth="1"/>
    <col min="5883" max="5883" width="15" style="233" customWidth="1"/>
    <col min="5884" max="5885" width="14.28515625" style="233" customWidth="1"/>
    <col min="5886" max="5886" width="0" style="233" hidden="1" customWidth="1"/>
    <col min="5887" max="5887" width="18.85546875" style="233" customWidth="1"/>
    <col min="5888" max="5900" width="8" style="233" customWidth="1"/>
    <col min="5901" max="5904" width="9.28515625" style="233" customWidth="1"/>
    <col min="5905" max="5932" width="9.140625" style="233"/>
    <col min="5933" max="5933" width="64" style="233" customWidth="1"/>
    <col min="5934" max="5934" width="97.85546875" style="233" customWidth="1"/>
    <col min="5935" max="6128" width="9.140625" style="233"/>
    <col min="6129" max="6129" width="1.28515625" style="233" customWidth="1"/>
    <col min="6130" max="6130" width="44.85546875" style="233" customWidth="1"/>
    <col min="6131" max="6131" width="47.28515625" style="233" customWidth="1"/>
    <col min="6132" max="6132" width="8.140625" style="233" customWidth="1"/>
    <col min="6133" max="6133" width="8.28515625" style="233" customWidth="1"/>
    <col min="6134" max="6134" width="5.42578125" style="233" customWidth="1"/>
    <col min="6135" max="6135" width="8.5703125" style="233" customWidth="1"/>
    <col min="6136" max="6136" width="13.7109375" style="233" customWidth="1"/>
    <col min="6137" max="6137" width="15.7109375" style="233" customWidth="1"/>
    <col min="6138" max="6138" width="14.7109375" style="233" customWidth="1"/>
    <col min="6139" max="6139" width="15" style="233" customWidth="1"/>
    <col min="6140" max="6141" width="14.28515625" style="233" customWidth="1"/>
    <col min="6142" max="6142" width="0" style="233" hidden="1" customWidth="1"/>
    <col min="6143" max="6143" width="18.85546875" style="233" customWidth="1"/>
    <col min="6144" max="6156" width="8" style="233" customWidth="1"/>
    <col min="6157" max="6160" width="9.28515625" style="233" customWidth="1"/>
    <col min="6161" max="6188" width="9.140625" style="233"/>
    <col min="6189" max="6189" width="64" style="233" customWidth="1"/>
    <col min="6190" max="6190" width="97.85546875" style="233" customWidth="1"/>
    <col min="6191" max="6384" width="9.140625" style="233"/>
    <col min="6385" max="6385" width="1.28515625" style="233" customWidth="1"/>
    <col min="6386" max="6386" width="44.85546875" style="233" customWidth="1"/>
    <col min="6387" max="6387" width="47.28515625" style="233" customWidth="1"/>
    <col min="6388" max="6388" width="8.140625" style="233" customWidth="1"/>
    <col min="6389" max="6389" width="8.28515625" style="233" customWidth="1"/>
    <col min="6390" max="6390" width="5.42578125" style="233" customWidth="1"/>
    <col min="6391" max="6391" width="8.5703125" style="233" customWidth="1"/>
    <col min="6392" max="6392" width="13.7109375" style="233" customWidth="1"/>
    <col min="6393" max="6393" width="15.7109375" style="233" customWidth="1"/>
    <col min="6394" max="6394" width="14.7109375" style="233" customWidth="1"/>
    <col min="6395" max="6395" width="15" style="233" customWidth="1"/>
    <col min="6396" max="6397" width="14.28515625" style="233" customWidth="1"/>
    <col min="6398" max="6398" width="0" style="233" hidden="1" customWidth="1"/>
    <col min="6399" max="6399" width="18.85546875" style="233" customWidth="1"/>
    <col min="6400" max="6412" width="8" style="233" customWidth="1"/>
    <col min="6413" max="6416" width="9.28515625" style="233" customWidth="1"/>
    <col min="6417" max="6444" width="9.140625" style="233"/>
    <col min="6445" max="6445" width="64" style="233" customWidth="1"/>
    <col min="6446" max="6446" width="97.85546875" style="233" customWidth="1"/>
    <col min="6447" max="6640" width="9.140625" style="233"/>
    <col min="6641" max="6641" width="1.28515625" style="233" customWidth="1"/>
    <col min="6642" max="6642" width="44.85546875" style="233" customWidth="1"/>
    <col min="6643" max="6643" width="47.28515625" style="233" customWidth="1"/>
    <col min="6644" max="6644" width="8.140625" style="233" customWidth="1"/>
    <col min="6645" max="6645" width="8.28515625" style="233" customWidth="1"/>
    <col min="6646" max="6646" width="5.42578125" style="233" customWidth="1"/>
    <col min="6647" max="6647" width="8.5703125" style="233" customWidth="1"/>
    <col min="6648" max="6648" width="13.7109375" style="233" customWidth="1"/>
    <col min="6649" max="6649" width="15.7109375" style="233" customWidth="1"/>
    <col min="6650" max="6650" width="14.7109375" style="233" customWidth="1"/>
    <col min="6651" max="6651" width="15" style="233" customWidth="1"/>
    <col min="6652" max="6653" width="14.28515625" style="233" customWidth="1"/>
    <col min="6654" max="6654" width="0" style="233" hidden="1" customWidth="1"/>
    <col min="6655" max="6655" width="18.85546875" style="233" customWidth="1"/>
    <col min="6656" max="6668" width="8" style="233" customWidth="1"/>
    <col min="6669" max="6672" width="9.28515625" style="233" customWidth="1"/>
    <col min="6673" max="6700" width="9.140625" style="233"/>
    <col min="6701" max="6701" width="64" style="233" customWidth="1"/>
    <col min="6702" max="6702" width="97.85546875" style="233" customWidth="1"/>
    <col min="6703" max="6896" width="9.140625" style="233"/>
    <col min="6897" max="6897" width="1.28515625" style="233" customWidth="1"/>
    <col min="6898" max="6898" width="44.85546875" style="233" customWidth="1"/>
    <col min="6899" max="6899" width="47.28515625" style="233" customWidth="1"/>
    <col min="6900" max="6900" width="8.140625" style="233" customWidth="1"/>
    <col min="6901" max="6901" width="8.28515625" style="233" customWidth="1"/>
    <col min="6902" max="6902" width="5.42578125" style="233" customWidth="1"/>
    <col min="6903" max="6903" width="8.5703125" style="233" customWidth="1"/>
    <col min="6904" max="6904" width="13.7109375" style="233" customWidth="1"/>
    <col min="6905" max="6905" width="15.7109375" style="233" customWidth="1"/>
    <col min="6906" max="6906" width="14.7109375" style="233" customWidth="1"/>
    <col min="6907" max="6907" width="15" style="233" customWidth="1"/>
    <col min="6908" max="6909" width="14.28515625" style="233" customWidth="1"/>
    <col min="6910" max="6910" width="0" style="233" hidden="1" customWidth="1"/>
    <col min="6911" max="6911" width="18.85546875" style="233" customWidth="1"/>
    <col min="6912" max="6924" width="8" style="233" customWidth="1"/>
    <col min="6925" max="6928" width="9.28515625" style="233" customWidth="1"/>
    <col min="6929" max="6956" width="9.140625" style="233"/>
    <col min="6957" max="6957" width="64" style="233" customWidth="1"/>
    <col min="6958" max="6958" width="97.85546875" style="233" customWidth="1"/>
    <col min="6959" max="7152" width="9.140625" style="233"/>
    <col min="7153" max="7153" width="1.28515625" style="233" customWidth="1"/>
    <col min="7154" max="7154" width="44.85546875" style="233" customWidth="1"/>
    <col min="7155" max="7155" width="47.28515625" style="233" customWidth="1"/>
    <col min="7156" max="7156" width="8.140625" style="233" customWidth="1"/>
    <col min="7157" max="7157" width="8.28515625" style="233" customWidth="1"/>
    <col min="7158" max="7158" width="5.42578125" style="233" customWidth="1"/>
    <col min="7159" max="7159" width="8.5703125" style="233" customWidth="1"/>
    <col min="7160" max="7160" width="13.7109375" style="233" customWidth="1"/>
    <col min="7161" max="7161" width="15.7109375" style="233" customWidth="1"/>
    <col min="7162" max="7162" width="14.7109375" style="233" customWidth="1"/>
    <col min="7163" max="7163" width="15" style="233" customWidth="1"/>
    <col min="7164" max="7165" width="14.28515625" style="233" customWidth="1"/>
    <col min="7166" max="7166" width="0" style="233" hidden="1" customWidth="1"/>
    <col min="7167" max="7167" width="18.85546875" style="233" customWidth="1"/>
    <col min="7168" max="7180" width="8" style="233" customWidth="1"/>
    <col min="7181" max="7184" width="9.28515625" style="233" customWidth="1"/>
    <col min="7185" max="7212" width="9.140625" style="233"/>
    <col min="7213" max="7213" width="64" style="233" customWidth="1"/>
    <col min="7214" max="7214" width="97.85546875" style="233" customWidth="1"/>
    <col min="7215" max="7408" width="9.140625" style="233"/>
    <col min="7409" max="7409" width="1.28515625" style="233" customWidth="1"/>
    <col min="7410" max="7410" width="44.85546875" style="233" customWidth="1"/>
    <col min="7411" max="7411" width="47.28515625" style="233" customWidth="1"/>
    <col min="7412" max="7412" width="8.140625" style="233" customWidth="1"/>
    <col min="7413" max="7413" width="8.28515625" style="233" customWidth="1"/>
    <col min="7414" max="7414" width="5.42578125" style="233" customWidth="1"/>
    <col min="7415" max="7415" width="8.5703125" style="233" customWidth="1"/>
    <col min="7416" max="7416" width="13.7109375" style="233" customWidth="1"/>
    <col min="7417" max="7417" width="15.7109375" style="233" customWidth="1"/>
    <col min="7418" max="7418" width="14.7109375" style="233" customWidth="1"/>
    <col min="7419" max="7419" width="15" style="233" customWidth="1"/>
    <col min="7420" max="7421" width="14.28515625" style="233" customWidth="1"/>
    <col min="7422" max="7422" width="0" style="233" hidden="1" customWidth="1"/>
    <col min="7423" max="7423" width="18.85546875" style="233" customWidth="1"/>
    <col min="7424" max="7436" width="8" style="233" customWidth="1"/>
    <col min="7437" max="7440" width="9.28515625" style="233" customWidth="1"/>
    <col min="7441" max="7468" width="9.140625" style="233"/>
    <col min="7469" max="7469" width="64" style="233" customWidth="1"/>
    <col min="7470" max="7470" width="97.85546875" style="233" customWidth="1"/>
    <col min="7471" max="7664" width="9.140625" style="233"/>
    <col min="7665" max="7665" width="1.28515625" style="233" customWidth="1"/>
    <col min="7666" max="7666" width="44.85546875" style="233" customWidth="1"/>
    <col min="7667" max="7667" width="47.28515625" style="233" customWidth="1"/>
    <col min="7668" max="7668" width="8.140625" style="233" customWidth="1"/>
    <col min="7669" max="7669" width="8.28515625" style="233" customWidth="1"/>
    <col min="7670" max="7670" width="5.42578125" style="233" customWidth="1"/>
    <col min="7671" max="7671" width="8.5703125" style="233" customWidth="1"/>
    <col min="7672" max="7672" width="13.7109375" style="233" customWidth="1"/>
    <col min="7673" max="7673" width="15.7109375" style="233" customWidth="1"/>
    <col min="7674" max="7674" width="14.7109375" style="233" customWidth="1"/>
    <col min="7675" max="7675" width="15" style="233" customWidth="1"/>
    <col min="7676" max="7677" width="14.28515625" style="233" customWidth="1"/>
    <col min="7678" max="7678" width="0" style="233" hidden="1" customWidth="1"/>
    <col min="7679" max="7679" width="18.85546875" style="233" customWidth="1"/>
    <col min="7680" max="7692" width="8" style="233" customWidth="1"/>
    <col min="7693" max="7696" width="9.28515625" style="233" customWidth="1"/>
    <col min="7697" max="7724" width="9.140625" style="233"/>
    <col min="7725" max="7725" width="64" style="233" customWidth="1"/>
    <col min="7726" max="7726" width="97.85546875" style="233" customWidth="1"/>
    <col min="7727" max="7920" width="9.140625" style="233"/>
    <col min="7921" max="7921" width="1.28515625" style="233" customWidth="1"/>
    <col min="7922" max="7922" width="44.85546875" style="233" customWidth="1"/>
    <col min="7923" max="7923" width="47.28515625" style="233" customWidth="1"/>
    <col min="7924" max="7924" width="8.140625" style="233" customWidth="1"/>
    <col min="7925" max="7925" width="8.28515625" style="233" customWidth="1"/>
    <col min="7926" max="7926" width="5.42578125" style="233" customWidth="1"/>
    <col min="7927" max="7927" width="8.5703125" style="233" customWidth="1"/>
    <col min="7928" max="7928" width="13.7109375" style="233" customWidth="1"/>
    <col min="7929" max="7929" width="15.7109375" style="233" customWidth="1"/>
    <col min="7930" max="7930" width="14.7109375" style="233" customWidth="1"/>
    <col min="7931" max="7931" width="15" style="233" customWidth="1"/>
    <col min="7932" max="7933" width="14.28515625" style="233" customWidth="1"/>
    <col min="7934" max="7934" width="0" style="233" hidden="1" customWidth="1"/>
    <col min="7935" max="7935" width="18.85546875" style="233" customWidth="1"/>
    <col min="7936" max="7948" width="8" style="233" customWidth="1"/>
    <col min="7949" max="7952" width="9.28515625" style="233" customWidth="1"/>
    <col min="7953" max="7980" width="9.140625" style="233"/>
    <col min="7981" max="7981" width="64" style="233" customWidth="1"/>
    <col min="7982" max="7982" width="97.85546875" style="233" customWidth="1"/>
    <col min="7983" max="8176" width="9.140625" style="233"/>
    <col min="8177" max="8177" width="1.28515625" style="233" customWidth="1"/>
    <col min="8178" max="8178" width="44.85546875" style="233" customWidth="1"/>
    <col min="8179" max="8179" width="47.28515625" style="233" customWidth="1"/>
    <col min="8180" max="8180" width="8.140625" style="233" customWidth="1"/>
    <col min="8181" max="8181" width="8.28515625" style="233" customWidth="1"/>
    <col min="8182" max="8182" width="5.42578125" style="233" customWidth="1"/>
    <col min="8183" max="8183" width="8.5703125" style="233" customWidth="1"/>
    <col min="8184" max="8184" width="13.7109375" style="233" customWidth="1"/>
    <col min="8185" max="8185" width="15.7109375" style="233" customWidth="1"/>
    <col min="8186" max="8186" width="14.7109375" style="233" customWidth="1"/>
    <col min="8187" max="8187" width="15" style="233" customWidth="1"/>
    <col min="8188" max="8189" width="14.28515625" style="233" customWidth="1"/>
    <col min="8190" max="8190" width="0" style="233" hidden="1" customWidth="1"/>
    <col min="8191" max="8191" width="18.85546875" style="233" customWidth="1"/>
    <col min="8192" max="8204" width="8" style="233" customWidth="1"/>
    <col min="8205" max="8208" width="9.28515625" style="233" customWidth="1"/>
    <col min="8209" max="8236" width="9.140625" style="233"/>
    <col min="8237" max="8237" width="64" style="233" customWidth="1"/>
    <col min="8238" max="8238" width="97.85546875" style="233" customWidth="1"/>
    <col min="8239" max="8432" width="9.140625" style="233"/>
    <col min="8433" max="8433" width="1.28515625" style="233" customWidth="1"/>
    <col min="8434" max="8434" width="44.85546875" style="233" customWidth="1"/>
    <col min="8435" max="8435" width="47.28515625" style="233" customWidth="1"/>
    <col min="8436" max="8436" width="8.140625" style="233" customWidth="1"/>
    <col min="8437" max="8437" width="8.28515625" style="233" customWidth="1"/>
    <col min="8438" max="8438" width="5.42578125" style="233" customWidth="1"/>
    <col min="8439" max="8439" width="8.5703125" style="233" customWidth="1"/>
    <col min="8440" max="8440" width="13.7109375" style="233" customWidth="1"/>
    <col min="8441" max="8441" width="15.7109375" style="233" customWidth="1"/>
    <col min="8442" max="8442" width="14.7109375" style="233" customWidth="1"/>
    <col min="8443" max="8443" width="15" style="233" customWidth="1"/>
    <col min="8444" max="8445" width="14.28515625" style="233" customWidth="1"/>
    <col min="8446" max="8446" width="0" style="233" hidden="1" customWidth="1"/>
    <col min="8447" max="8447" width="18.85546875" style="233" customWidth="1"/>
    <col min="8448" max="8460" width="8" style="233" customWidth="1"/>
    <col min="8461" max="8464" width="9.28515625" style="233" customWidth="1"/>
    <col min="8465" max="8492" width="9.140625" style="233"/>
    <col min="8493" max="8493" width="64" style="233" customWidth="1"/>
    <col min="8494" max="8494" width="97.85546875" style="233" customWidth="1"/>
    <col min="8495" max="8688" width="9.140625" style="233"/>
    <col min="8689" max="8689" width="1.28515625" style="233" customWidth="1"/>
    <col min="8690" max="8690" width="44.85546875" style="233" customWidth="1"/>
    <col min="8691" max="8691" width="47.28515625" style="233" customWidth="1"/>
    <col min="8692" max="8692" width="8.140625" style="233" customWidth="1"/>
    <col min="8693" max="8693" width="8.28515625" style="233" customWidth="1"/>
    <col min="8694" max="8694" width="5.42578125" style="233" customWidth="1"/>
    <col min="8695" max="8695" width="8.5703125" style="233" customWidth="1"/>
    <col min="8696" max="8696" width="13.7109375" style="233" customWidth="1"/>
    <col min="8697" max="8697" width="15.7109375" style="233" customWidth="1"/>
    <col min="8698" max="8698" width="14.7109375" style="233" customWidth="1"/>
    <col min="8699" max="8699" width="15" style="233" customWidth="1"/>
    <col min="8700" max="8701" width="14.28515625" style="233" customWidth="1"/>
    <col min="8702" max="8702" width="0" style="233" hidden="1" customWidth="1"/>
    <col min="8703" max="8703" width="18.85546875" style="233" customWidth="1"/>
    <col min="8704" max="8716" width="8" style="233" customWidth="1"/>
    <col min="8717" max="8720" width="9.28515625" style="233" customWidth="1"/>
    <col min="8721" max="8748" width="9.140625" style="233"/>
    <col min="8749" max="8749" width="64" style="233" customWidth="1"/>
    <col min="8750" max="8750" width="97.85546875" style="233" customWidth="1"/>
    <col min="8751" max="8944" width="9.140625" style="233"/>
    <col min="8945" max="8945" width="1.28515625" style="233" customWidth="1"/>
    <col min="8946" max="8946" width="44.85546875" style="233" customWidth="1"/>
    <col min="8947" max="8947" width="47.28515625" style="233" customWidth="1"/>
    <col min="8948" max="8948" width="8.140625" style="233" customWidth="1"/>
    <col min="8949" max="8949" width="8.28515625" style="233" customWidth="1"/>
    <col min="8950" max="8950" width="5.42578125" style="233" customWidth="1"/>
    <col min="8951" max="8951" width="8.5703125" style="233" customWidth="1"/>
    <col min="8952" max="8952" width="13.7109375" style="233" customWidth="1"/>
    <col min="8953" max="8953" width="15.7109375" style="233" customWidth="1"/>
    <col min="8954" max="8954" width="14.7109375" style="233" customWidth="1"/>
    <col min="8955" max="8955" width="15" style="233" customWidth="1"/>
    <col min="8956" max="8957" width="14.28515625" style="233" customWidth="1"/>
    <col min="8958" max="8958" width="0" style="233" hidden="1" customWidth="1"/>
    <col min="8959" max="8959" width="18.85546875" style="233" customWidth="1"/>
    <col min="8960" max="8972" width="8" style="233" customWidth="1"/>
    <col min="8973" max="8976" width="9.28515625" style="233" customWidth="1"/>
    <col min="8977" max="9004" width="9.140625" style="233"/>
    <col min="9005" max="9005" width="64" style="233" customWidth="1"/>
    <col min="9006" max="9006" width="97.85546875" style="233" customWidth="1"/>
    <col min="9007" max="9200" width="9.140625" style="233"/>
    <col min="9201" max="9201" width="1.28515625" style="233" customWidth="1"/>
    <col min="9202" max="9202" width="44.85546875" style="233" customWidth="1"/>
    <col min="9203" max="9203" width="47.28515625" style="233" customWidth="1"/>
    <col min="9204" max="9204" width="8.140625" style="233" customWidth="1"/>
    <col min="9205" max="9205" width="8.28515625" style="233" customWidth="1"/>
    <col min="9206" max="9206" width="5.42578125" style="233" customWidth="1"/>
    <col min="9207" max="9207" width="8.5703125" style="233" customWidth="1"/>
    <col min="9208" max="9208" width="13.7109375" style="233" customWidth="1"/>
    <col min="9209" max="9209" width="15.7109375" style="233" customWidth="1"/>
    <col min="9210" max="9210" width="14.7109375" style="233" customWidth="1"/>
    <col min="9211" max="9211" width="15" style="233" customWidth="1"/>
    <col min="9212" max="9213" width="14.28515625" style="233" customWidth="1"/>
    <col min="9214" max="9214" width="0" style="233" hidden="1" customWidth="1"/>
    <col min="9215" max="9215" width="18.85546875" style="233" customWidth="1"/>
    <col min="9216" max="9228" width="8" style="233" customWidth="1"/>
    <col min="9229" max="9232" width="9.28515625" style="233" customWidth="1"/>
    <col min="9233" max="9260" width="9.140625" style="233"/>
    <col min="9261" max="9261" width="64" style="233" customWidth="1"/>
    <col min="9262" max="9262" width="97.85546875" style="233" customWidth="1"/>
    <col min="9263" max="9456" width="9.140625" style="233"/>
    <col min="9457" max="9457" width="1.28515625" style="233" customWidth="1"/>
    <col min="9458" max="9458" width="44.85546875" style="233" customWidth="1"/>
    <col min="9459" max="9459" width="47.28515625" style="233" customWidth="1"/>
    <col min="9460" max="9460" width="8.140625" style="233" customWidth="1"/>
    <col min="9461" max="9461" width="8.28515625" style="233" customWidth="1"/>
    <col min="9462" max="9462" width="5.42578125" style="233" customWidth="1"/>
    <col min="9463" max="9463" width="8.5703125" style="233" customWidth="1"/>
    <col min="9464" max="9464" width="13.7109375" style="233" customWidth="1"/>
    <col min="9465" max="9465" width="15.7109375" style="233" customWidth="1"/>
    <col min="9466" max="9466" width="14.7109375" style="233" customWidth="1"/>
    <col min="9467" max="9467" width="15" style="233" customWidth="1"/>
    <col min="9468" max="9469" width="14.28515625" style="233" customWidth="1"/>
    <col min="9470" max="9470" width="0" style="233" hidden="1" customWidth="1"/>
    <col min="9471" max="9471" width="18.85546875" style="233" customWidth="1"/>
    <col min="9472" max="9484" width="8" style="233" customWidth="1"/>
    <col min="9485" max="9488" width="9.28515625" style="233" customWidth="1"/>
    <col min="9489" max="9516" width="9.140625" style="233"/>
    <col min="9517" max="9517" width="64" style="233" customWidth="1"/>
    <col min="9518" max="9518" width="97.85546875" style="233" customWidth="1"/>
    <col min="9519" max="9712" width="9.140625" style="233"/>
    <col min="9713" max="9713" width="1.28515625" style="233" customWidth="1"/>
    <col min="9714" max="9714" width="44.85546875" style="233" customWidth="1"/>
    <col min="9715" max="9715" width="47.28515625" style="233" customWidth="1"/>
    <col min="9716" max="9716" width="8.140625" style="233" customWidth="1"/>
    <col min="9717" max="9717" width="8.28515625" style="233" customWidth="1"/>
    <col min="9718" max="9718" width="5.42578125" style="233" customWidth="1"/>
    <col min="9719" max="9719" width="8.5703125" style="233" customWidth="1"/>
    <col min="9720" max="9720" width="13.7109375" style="233" customWidth="1"/>
    <col min="9721" max="9721" width="15.7109375" style="233" customWidth="1"/>
    <col min="9722" max="9722" width="14.7109375" style="233" customWidth="1"/>
    <col min="9723" max="9723" width="15" style="233" customWidth="1"/>
    <col min="9724" max="9725" width="14.28515625" style="233" customWidth="1"/>
    <col min="9726" max="9726" width="0" style="233" hidden="1" customWidth="1"/>
    <col min="9727" max="9727" width="18.85546875" style="233" customWidth="1"/>
    <col min="9728" max="9740" width="8" style="233" customWidth="1"/>
    <col min="9741" max="9744" width="9.28515625" style="233" customWidth="1"/>
    <col min="9745" max="9772" width="9.140625" style="233"/>
    <col min="9773" max="9773" width="64" style="233" customWidth="1"/>
    <col min="9774" max="9774" width="97.85546875" style="233" customWidth="1"/>
    <col min="9775" max="9968" width="9.140625" style="233"/>
    <col min="9969" max="9969" width="1.28515625" style="233" customWidth="1"/>
    <col min="9970" max="9970" width="44.85546875" style="233" customWidth="1"/>
    <col min="9971" max="9971" width="47.28515625" style="233" customWidth="1"/>
    <col min="9972" max="9972" width="8.140625" style="233" customWidth="1"/>
    <col min="9973" max="9973" width="8.28515625" style="233" customWidth="1"/>
    <col min="9974" max="9974" width="5.42578125" style="233" customWidth="1"/>
    <col min="9975" max="9975" width="8.5703125" style="233" customWidth="1"/>
    <col min="9976" max="9976" width="13.7109375" style="233" customWidth="1"/>
    <col min="9977" max="9977" width="15.7109375" style="233" customWidth="1"/>
    <col min="9978" max="9978" width="14.7109375" style="233" customWidth="1"/>
    <col min="9979" max="9979" width="15" style="233" customWidth="1"/>
    <col min="9980" max="9981" width="14.28515625" style="233" customWidth="1"/>
    <col min="9982" max="9982" width="0" style="233" hidden="1" customWidth="1"/>
    <col min="9983" max="9983" width="18.85546875" style="233" customWidth="1"/>
    <col min="9984" max="9996" width="8" style="233" customWidth="1"/>
    <col min="9997" max="10000" width="9.28515625" style="233" customWidth="1"/>
    <col min="10001" max="10028" width="9.140625" style="233"/>
    <col min="10029" max="10029" width="64" style="233" customWidth="1"/>
    <col min="10030" max="10030" width="97.85546875" style="233" customWidth="1"/>
    <col min="10031" max="10224" width="9.140625" style="233"/>
    <col min="10225" max="10225" width="1.28515625" style="233" customWidth="1"/>
    <col min="10226" max="10226" width="44.85546875" style="233" customWidth="1"/>
    <col min="10227" max="10227" width="47.28515625" style="233" customWidth="1"/>
    <col min="10228" max="10228" width="8.140625" style="233" customWidth="1"/>
    <col min="10229" max="10229" width="8.28515625" style="233" customWidth="1"/>
    <col min="10230" max="10230" width="5.42578125" style="233" customWidth="1"/>
    <col min="10231" max="10231" width="8.5703125" style="233" customWidth="1"/>
    <col min="10232" max="10232" width="13.7109375" style="233" customWidth="1"/>
    <col min="10233" max="10233" width="15.7109375" style="233" customWidth="1"/>
    <col min="10234" max="10234" width="14.7109375" style="233" customWidth="1"/>
    <col min="10235" max="10235" width="15" style="233" customWidth="1"/>
    <col min="10236" max="10237" width="14.28515625" style="233" customWidth="1"/>
    <col min="10238" max="10238" width="0" style="233" hidden="1" customWidth="1"/>
    <col min="10239" max="10239" width="18.85546875" style="233" customWidth="1"/>
    <col min="10240" max="10252" width="8" style="233" customWidth="1"/>
    <col min="10253" max="10256" width="9.28515625" style="233" customWidth="1"/>
    <col min="10257" max="10284" width="9.140625" style="233"/>
    <col min="10285" max="10285" width="64" style="233" customWidth="1"/>
    <col min="10286" max="10286" width="97.85546875" style="233" customWidth="1"/>
    <col min="10287" max="10480" width="9.140625" style="233"/>
    <col min="10481" max="10481" width="1.28515625" style="233" customWidth="1"/>
    <col min="10482" max="10482" width="44.85546875" style="233" customWidth="1"/>
    <col min="10483" max="10483" width="47.28515625" style="233" customWidth="1"/>
    <col min="10484" max="10484" width="8.140625" style="233" customWidth="1"/>
    <col min="10485" max="10485" width="8.28515625" style="233" customWidth="1"/>
    <col min="10486" max="10486" width="5.42578125" style="233" customWidth="1"/>
    <col min="10487" max="10487" width="8.5703125" style="233" customWidth="1"/>
    <col min="10488" max="10488" width="13.7109375" style="233" customWidth="1"/>
    <col min="10489" max="10489" width="15.7109375" style="233" customWidth="1"/>
    <col min="10490" max="10490" width="14.7109375" style="233" customWidth="1"/>
    <col min="10491" max="10491" width="15" style="233" customWidth="1"/>
    <col min="10492" max="10493" width="14.28515625" style="233" customWidth="1"/>
    <col min="10494" max="10494" width="0" style="233" hidden="1" customWidth="1"/>
    <col min="10495" max="10495" width="18.85546875" style="233" customWidth="1"/>
    <col min="10496" max="10508" width="8" style="233" customWidth="1"/>
    <col min="10509" max="10512" width="9.28515625" style="233" customWidth="1"/>
    <col min="10513" max="10540" width="9.140625" style="233"/>
    <col min="10541" max="10541" width="64" style="233" customWidth="1"/>
    <col min="10542" max="10542" width="97.85546875" style="233" customWidth="1"/>
    <col min="10543" max="10736" width="9.140625" style="233"/>
    <col min="10737" max="10737" width="1.28515625" style="233" customWidth="1"/>
    <col min="10738" max="10738" width="44.85546875" style="233" customWidth="1"/>
    <col min="10739" max="10739" width="47.28515625" style="233" customWidth="1"/>
    <col min="10740" max="10740" width="8.140625" style="233" customWidth="1"/>
    <col min="10741" max="10741" width="8.28515625" style="233" customWidth="1"/>
    <col min="10742" max="10742" width="5.42578125" style="233" customWidth="1"/>
    <col min="10743" max="10743" width="8.5703125" style="233" customWidth="1"/>
    <col min="10744" max="10744" width="13.7109375" style="233" customWidth="1"/>
    <col min="10745" max="10745" width="15.7109375" style="233" customWidth="1"/>
    <col min="10746" max="10746" width="14.7109375" style="233" customWidth="1"/>
    <col min="10747" max="10747" width="15" style="233" customWidth="1"/>
    <col min="10748" max="10749" width="14.28515625" style="233" customWidth="1"/>
    <col min="10750" max="10750" width="0" style="233" hidden="1" customWidth="1"/>
    <col min="10751" max="10751" width="18.85546875" style="233" customWidth="1"/>
    <col min="10752" max="10764" width="8" style="233" customWidth="1"/>
    <col min="10765" max="10768" width="9.28515625" style="233" customWidth="1"/>
    <col min="10769" max="10796" width="9.140625" style="233"/>
    <col min="10797" max="10797" width="64" style="233" customWidth="1"/>
    <col min="10798" max="10798" width="97.85546875" style="233" customWidth="1"/>
    <col min="10799" max="10992" width="9.140625" style="233"/>
    <col min="10993" max="10993" width="1.28515625" style="233" customWidth="1"/>
    <col min="10994" max="10994" width="44.85546875" style="233" customWidth="1"/>
    <col min="10995" max="10995" width="47.28515625" style="233" customWidth="1"/>
    <col min="10996" max="10996" width="8.140625" style="233" customWidth="1"/>
    <col min="10997" max="10997" width="8.28515625" style="233" customWidth="1"/>
    <col min="10998" max="10998" width="5.42578125" style="233" customWidth="1"/>
    <col min="10999" max="10999" width="8.5703125" style="233" customWidth="1"/>
    <col min="11000" max="11000" width="13.7109375" style="233" customWidth="1"/>
    <col min="11001" max="11001" width="15.7109375" style="233" customWidth="1"/>
    <col min="11002" max="11002" width="14.7109375" style="233" customWidth="1"/>
    <col min="11003" max="11003" width="15" style="233" customWidth="1"/>
    <col min="11004" max="11005" width="14.28515625" style="233" customWidth="1"/>
    <col min="11006" max="11006" width="0" style="233" hidden="1" customWidth="1"/>
    <col min="11007" max="11007" width="18.85546875" style="233" customWidth="1"/>
    <col min="11008" max="11020" width="8" style="233" customWidth="1"/>
    <col min="11021" max="11024" width="9.28515625" style="233" customWidth="1"/>
    <col min="11025" max="11052" width="9.140625" style="233"/>
    <col min="11053" max="11053" width="64" style="233" customWidth="1"/>
    <col min="11054" max="11054" width="97.85546875" style="233" customWidth="1"/>
    <col min="11055" max="11248" width="9.140625" style="233"/>
    <col min="11249" max="11249" width="1.28515625" style="233" customWidth="1"/>
    <col min="11250" max="11250" width="44.85546875" style="233" customWidth="1"/>
    <col min="11251" max="11251" width="47.28515625" style="233" customWidth="1"/>
    <col min="11252" max="11252" width="8.140625" style="233" customWidth="1"/>
    <col min="11253" max="11253" width="8.28515625" style="233" customWidth="1"/>
    <col min="11254" max="11254" width="5.42578125" style="233" customWidth="1"/>
    <col min="11255" max="11255" width="8.5703125" style="233" customWidth="1"/>
    <col min="11256" max="11256" width="13.7109375" style="233" customWidth="1"/>
    <col min="11257" max="11257" width="15.7109375" style="233" customWidth="1"/>
    <col min="11258" max="11258" width="14.7109375" style="233" customWidth="1"/>
    <col min="11259" max="11259" width="15" style="233" customWidth="1"/>
    <col min="11260" max="11261" width="14.28515625" style="233" customWidth="1"/>
    <col min="11262" max="11262" width="0" style="233" hidden="1" customWidth="1"/>
    <col min="11263" max="11263" width="18.85546875" style="233" customWidth="1"/>
    <col min="11264" max="11276" width="8" style="233" customWidth="1"/>
    <col min="11277" max="11280" width="9.28515625" style="233" customWidth="1"/>
    <col min="11281" max="11308" width="9.140625" style="233"/>
    <col min="11309" max="11309" width="64" style="233" customWidth="1"/>
    <col min="11310" max="11310" width="97.85546875" style="233" customWidth="1"/>
    <col min="11311" max="11504" width="9.140625" style="233"/>
    <col min="11505" max="11505" width="1.28515625" style="233" customWidth="1"/>
    <col min="11506" max="11506" width="44.85546875" style="233" customWidth="1"/>
    <col min="11507" max="11507" width="47.28515625" style="233" customWidth="1"/>
    <col min="11508" max="11508" width="8.140625" style="233" customWidth="1"/>
    <col min="11509" max="11509" width="8.28515625" style="233" customWidth="1"/>
    <col min="11510" max="11510" width="5.42578125" style="233" customWidth="1"/>
    <col min="11511" max="11511" width="8.5703125" style="233" customWidth="1"/>
    <col min="11512" max="11512" width="13.7109375" style="233" customWidth="1"/>
    <col min="11513" max="11513" width="15.7109375" style="233" customWidth="1"/>
    <col min="11514" max="11514" width="14.7109375" style="233" customWidth="1"/>
    <col min="11515" max="11515" width="15" style="233" customWidth="1"/>
    <col min="11516" max="11517" width="14.28515625" style="233" customWidth="1"/>
    <col min="11518" max="11518" width="0" style="233" hidden="1" customWidth="1"/>
    <col min="11519" max="11519" width="18.85546875" style="233" customWidth="1"/>
    <col min="11520" max="11532" width="8" style="233" customWidth="1"/>
    <col min="11533" max="11536" width="9.28515625" style="233" customWidth="1"/>
    <col min="11537" max="11564" width="9.140625" style="233"/>
    <col min="11565" max="11565" width="64" style="233" customWidth="1"/>
    <col min="11566" max="11566" width="97.85546875" style="233" customWidth="1"/>
    <col min="11567" max="11760" width="9.140625" style="233"/>
    <col min="11761" max="11761" width="1.28515625" style="233" customWidth="1"/>
    <col min="11762" max="11762" width="44.85546875" style="233" customWidth="1"/>
    <col min="11763" max="11763" width="47.28515625" style="233" customWidth="1"/>
    <col min="11764" max="11764" width="8.140625" style="233" customWidth="1"/>
    <col min="11765" max="11765" width="8.28515625" style="233" customWidth="1"/>
    <col min="11766" max="11766" width="5.42578125" style="233" customWidth="1"/>
    <col min="11767" max="11767" width="8.5703125" style="233" customWidth="1"/>
    <col min="11768" max="11768" width="13.7109375" style="233" customWidth="1"/>
    <col min="11769" max="11769" width="15.7109375" style="233" customWidth="1"/>
    <col min="11770" max="11770" width="14.7109375" style="233" customWidth="1"/>
    <col min="11771" max="11771" width="15" style="233" customWidth="1"/>
    <col min="11772" max="11773" width="14.28515625" style="233" customWidth="1"/>
    <col min="11774" max="11774" width="0" style="233" hidden="1" customWidth="1"/>
    <col min="11775" max="11775" width="18.85546875" style="233" customWidth="1"/>
    <col min="11776" max="11788" width="8" style="233" customWidth="1"/>
    <col min="11789" max="11792" width="9.28515625" style="233" customWidth="1"/>
    <col min="11793" max="11820" width="9.140625" style="233"/>
    <col min="11821" max="11821" width="64" style="233" customWidth="1"/>
    <col min="11822" max="11822" width="97.85546875" style="233" customWidth="1"/>
    <col min="11823" max="12016" width="9.140625" style="233"/>
    <col min="12017" max="12017" width="1.28515625" style="233" customWidth="1"/>
    <col min="12018" max="12018" width="44.85546875" style="233" customWidth="1"/>
    <col min="12019" max="12019" width="47.28515625" style="233" customWidth="1"/>
    <col min="12020" max="12020" width="8.140625" style="233" customWidth="1"/>
    <col min="12021" max="12021" width="8.28515625" style="233" customWidth="1"/>
    <col min="12022" max="12022" width="5.42578125" style="233" customWidth="1"/>
    <col min="12023" max="12023" width="8.5703125" style="233" customWidth="1"/>
    <col min="12024" max="12024" width="13.7109375" style="233" customWidth="1"/>
    <col min="12025" max="12025" width="15.7109375" style="233" customWidth="1"/>
    <col min="12026" max="12026" width="14.7109375" style="233" customWidth="1"/>
    <col min="12027" max="12027" width="15" style="233" customWidth="1"/>
    <col min="12028" max="12029" width="14.28515625" style="233" customWidth="1"/>
    <col min="12030" max="12030" width="0" style="233" hidden="1" customWidth="1"/>
    <col min="12031" max="12031" width="18.85546875" style="233" customWidth="1"/>
    <col min="12032" max="12044" width="8" style="233" customWidth="1"/>
    <col min="12045" max="12048" width="9.28515625" style="233" customWidth="1"/>
    <col min="12049" max="12076" width="9.140625" style="233"/>
    <col min="12077" max="12077" width="64" style="233" customWidth="1"/>
    <col min="12078" max="12078" width="97.85546875" style="233" customWidth="1"/>
    <col min="12079" max="12272" width="9.140625" style="233"/>
    <col min="12273" max="12273" width="1.28515625" style="233" customWidth="1"/>
    <col min="12274" max="12274" width="44.85546875" style="233" customWidth="1"/>
    <col min="12275" max="12275" width="47.28515625" style="233" customWidth="1"/>
    <col min="12276" max="12276" width="8.140625" style="233" customWidth="1"/>
    <col min="12277" max="12277" width="8.28515625" style="233" customWidth="1"/>
    <col min="12278" max="12278" width="5.42578125" style="233" customWidth="1"/>
    <col min="12279" max="12279" width="8.5703125" style="233" customWidth="1"/>
    <col min="12280" max="12280" width="13.7109375" style="233" customWidth="1"/>
    <col min="12281" max="12281" width="15.7109375" style="233" customWidth="1"/>
    <col min="12282" max="12282" width="14.7109375" style="233" customWidth="1"/>
    <col min="12283" max="12283" width="15" style="233" customWidth="1"/>
    <col min="12284" max="12285" width="14.28515625" style="233" customWidth="1"/>
    <col min="12286" max="12286" width="0" style="233" hidden="1" customWidth="1"/>
    <col min="12287" max="12287" width="18.85546875" style="233" customWidth="1"/>
    <col min="12288" max="12300" width="8" style="233" customWidth="1"/>
    <col min="12301" max="12304" width="9.28515625" style="233" customWidth="1"/>
    <col min="12305" max="12332" width="9.140625" style="233"/>
    <col min="12333" max="12333" width="64" style="233" customWidth="1"/>
    <col min="12334" max="12334" width="97.85546875" style="233" customWidth="1"/>
    <col min="12335" max="12528" width="9.140625" style="233"/>
    <col min="12529" max="12529" width="1.28515625" style="233" customWidth="1"/>
    <col min="12530" max="12530" width="44.85546875" style="233" customWidth="1"/>
    <col min="12531" max="12531" width="47.28515625" style="233" customWidth="1"/>
    <col min="12532" max="12532" width="8.140625" style="233" customWidth="1"/>
    <col min="12533" max="12533" width="8.28515625" style="233" customWidth="1"/>
    <col min="12534" max="12534" width="5.42578125" style="233" customWidth="1"/>
    <col min="12535" max="12535" width="8.5703125" style="233" customWidth="1"/>
    <col min="12536" max="12536" width="13.7109375" style="233" customWidth="1"/>
    <col min="12537" max="12537" width="15.7109375" style="233" customWidth="1"/>
    <col min="12538" max="12538" width="14.7109375" style="233" customWidth="1"/>
    <col min="12539" max="12539" width="15" style="233" customWidth="1"/>
    <col min="12540" max="12541" width="14.28515625" style="233" customWidth="1"/>
    <col min="12542" max="12542" width="0" style="233" hidden="1" customWidth="1"/>
    <col min="12543" max="12543" width="18.85546875" style="233" customWidth="1"/>
    <col min="12544" max="12556" width="8" style="233" customWidth="1"/>
    <col min="12557" max="12560" width="9.28515625" style="233" customWidth="1"/>
    <col min="12561" max="12588" width="9.140625" style="233"/>
    <col min="12589" max="12589" width="64" style="233" customWidth="1"/>
    <col min="12590" max="12590" width="97.85546875" style="233" customWidth="1"/>
    <col min="12591" max="12784" width="9.140625" style="233"/>
    <col min="12785" max="12785" width="1.28515625" style="233" customWidth="1"/>
    <col min="12786" max="12786" width="44.85546875" style="233" customWidth="1"/>
    <col min="12787" max="12787" width="47.28515625" style="233" customWidth="1"/>
    <col min="12788" max="12788" width="8.140625" style="233" customWidth="1"/>
    <col min="12789" max="12789" width="8.28515625" style="233" customWidth="1"/>
    <col min="12790" max="12790" width="5.42578125" style="233" customWidth="1"/>
    <col min="12791" max="12791" width="8.5703125" style="233" customWidth="1"/>
    <col min="12792" max="12792" width="13.7109375" style="233" customWidth="1"/>
    <col min="12793" max="12793" width="15.7109375" style="233" customWidth="1"/>
    <col min="12794" max="12794" width="14.7109375" style="233" customWidth="1"/>
    <col min="12795" max="12795" width="15" style="233" customWidth="1"/>
    <col min="12796" max="12797" width="14.28515625" style="233" customWidth="1"/>
    <col min="12798" max="12798" width="0" style="233" hidden="1" customWidth="1"/>
    <col min="12799" max="12799" width="18.85546875" style="233" customWidth="1"/>
    <col min="12800" max="12812" width="8" style="233" customWidth="1"/>
    <col min="12813" max="12816" width="9.28515625" style="233" customWidth="1"/>
    <col min="12817" max="12844" width="9.140625" style="233"/>
    <col min="12845" max="12845" width="64" style="233" customWidth="1"/>
    <col min="12846" max="12846" width="97.85546875" style="233" customWidth="1"/>
    <col min="12847" max="13040" width="9.140625" style="233"/>
    <col min="13041" max="13041" width="1.28515625" style="233" customWidth="1"/>
    <col min="13042" max="13042" width="44.85546875" style="233" customWidth="1"/>
    <col min="13043" max="13043" width="47.28515625" style="233" customWidth="1"/>
    <col min="13044" max="13044" width="8.140625" style="233" customWidth="1"/>
    <col min="13045" max="13045" width="8.28515625" style="233" customWidth="1"/>
    <col min="13046" max="13046" width="5.42578125" style="233" customWidth="1"/>
    <col min="13047" max="13047" width="8.5703125" style="233" customWidth="1"/>
    <col min="13048" max="13048" width="13.7109375" style="233" customWidth="1"/>
    <col min="13049" max="13049" width="15.7109375" style="233" customWidth="1"/>
    <col min="13050" max="13050" width="14.7109375" style="233" customWidth="1"/>
    <col min="13051" max="13051" width="15" style="233" customWidth="1"/>
    <col min="13052" max="13053" width="14.28515625" style="233" customWidth="1"/>
    <col min="13054" max="13054" width="0" style="233" hidden="1" customWidth="1"/>
    <col min="13055" max="13055" width="18.85546875" style="233" customWidth="1"/>
    <col min="13056" max="13068" width="8" style="233" customWidth="1"/>
    <col min="13069" max="13072" width="9.28515625" style="233" customWidth="1"/>
    <col min="13073" max="13100" width="9.140625" style="233"/>
    <col min="13101" max="13101" width="64" style="233" customWidth="1"/>
    <col min="13102" max="13102" width="97.85546875" style="233" customWidth="1"/>
    <col min="13103" max="13296" width="9.140625" style="233"/>
    <col min="13297" max="13297" width="1.28515625" style="233" customWidth="1"/>
    <col min="13298" max="13298" width="44.85546875" style="233" customWidth="1"/>
    <col min="13299" max="13299" width="47.28515625" style="233" customWidth="1"/>
    <col min="13300" max="13300" width="8.140625" style="233" customWidth="1"/>
    <col min="13301" max="13301" width="8.28515625" style="233" customWidth="1"/>
    <col min="13302" max="13302" width="5.42578125" style="233" customWidth="1"/>
    <col min="13303" max="13303" width="8.5703125" style="233" customWidth="1"/>
    <col min="13304" max="13304" width="13.7109375" style="233" customWidth="1"/>
    <col min="13305" max="13305" width="15.7109375" style="233" customWidth="1"/>
    <col min="13306" max="13306" width="14.7109375" style="233" customWidth="1"/>
    <col min="13307" max="13307" width="15" style="233" customWidth="1"/>
    <col min="13308" max="13309" width="14.28515625" style="233" customWidth="1"/>
    <col min="13310" max="13310" width="0" style="233" hidden="1" customWidth="1"/>
    <col min="13311" max="13311" width="18.85546875" style="233" customWidth="1"/>
    <col min="13312" max="13324" width="8" style="233" customWidth="1"/>
    <col min="13325" max="13328" width="9.28515625" style="233" customWidth="1"/>
    <col min="13329" max="13356" width="9.140625" style="233"/>
    <col min="13357" max="13357" width="64" style="233" customWidth="1"/>
    <col min="13358" max="13358" width="97.85546875" style="233" customWidth="1"/>
    <col min="13359" max="13552" width="9.140625" style="233"/>
    <col min="13553" max="13553" width="1.28515625" style="233" customWidth="1"/>
    <col min="13554" max="13554" width="44.85546875" style="233" customWidth="1"/>
    <col min="13555" max="13555" width="47.28515625" style="233" customWidth="1"/>
    <col min="13556" max="13556" width="8.140625" style="233" customWidth="1"/>
    <col min="13557" max="13557" width="8.28515625" style="233" customWidth="1"/>
    <col min="13558" max="13558" width="5.42578125" style="233" customWidth="1"/>
    <col min="13559" max="13559" width="8.5703125" style="233" customWidth="1"/>
    <col min="13560" max="13560" width="13.7109375" style="233" customWidth="1"/>
    <col min="13561" max="13561" width="15.7109375" style="233" customWidth="1"/>
    <col min="13562" max="13562" width="14.7109375" style="233" customWidth="1"/>
    <col min="13563" max="13563" width="15" style="233" customWidth="1"/>
    <col min="13564" max="13565" width="14.28515625" style="233" customWidth="1"/>
    <col min="13566" max="13566" width="0" style="233" hidden="1" customWidth="1"/>
    <col min="13567" max="13567" width="18.85546875" style="233" customWidth="1"/>
    <col min="13568" max="13580" width="8" style="233" customWidth="1"/>
    <col min="13581" max="13584" width="9.28515625" style="233" customWidth="1"/>
    <col min="13585" max="13612" width="9.140625" style="233"/>
    <col min="13613" max="13613" width="64" style="233" customWidth="1"/>
    <col min="13614" max="13614" width="97.85546875" style="233" customWidth="1"/>
    <col min="13615" max="13808" width="9.140625" style="233"/>
    <col min="13809" max="13809" width="1.28515625" style="233" customWidth="1"/>
    <col min="13810" max="13810" width="44.85546875" style="233" customWidth="1"/>
    <col min="13811" max="13811" width="47.28515625" style="233" customWidth="1"/>
    <col min="13812" max="13812" width="8.140625" style="233" customWidth="1"/>
    <col min="13813" max="13813" width="8.28515625" style="233" customWidth="1"/>
    <col min="13814" max="13814" width="5.42578125" style="233" customWidth="1"/>
    <col min="13815" max="13815" width="8.5703125" style="233" customWidth="1"/>
    <col min="13816" max="13816" width="13.7109375" style="233" customWidth="1"/>
    <col min="13817" max="13817" width="15.7109375" style="233" customWidth="1"/>
    <col min="13818" max="13818" width="14.7109375" style="233" customWidth="1"/>
    <col min="13819" max="13819" width="15" style="233" customWidth="1"/>
    <col min="13820" max="13821" width="14.28515625" style="233" customWidth="1"/>
    <col min="13822" max="13822" width="0" style="233" hidden="1" customWidth="1"/>
    <col min="13823" max="13823" width="18.85546875" style="233" customWidth="1"/>
    <col min="13824" max="13836" width="8" style="233" customWidth="1"/>
    <col min="13837" max="13840" width="9.28515625" style="233" customWidth="1"/>
    <col min="13841" max="13868" width="9.140625" style="233"/>
    <col min="13869" max="13869" width="64" style="233" customWidth="1"/>
    <col min="13870" max="13870" width="97.85546875" style="233" customWidth="1"/>
    <col min="13871" max="14064" width="9.140625" style="233"/>
    <col min="14065" max="14065" width="1.28515625" style="233" customWidth="1"/>
    <col min="14066" max="14066" width="44.85546875" style="233" customWidth="1"/>
    <col min="14067" max="14067" width="47.28515625" style="233" customWidth="1"/>
    <col min="14068" max="14068" width="8.140625" style="233" customWidth="1"/>
    <col min="14069" max="14069" width="8.28515625" style="233" customWidth="1"/>
    <col min="14070" max="14070" width="5.42578125" style="233" customWidth="1"/>
    <col min="14071" max="14071" width="8.5703125" style="233" customWidth="1"/>
    <col min="14072" max="14072" width="13.7109375" style="233" customWidth="1"/>
    <col min="14073" max="14073" width="15.7109375" style="233" customWidth="1"/>
    <col min="14074" max="14074" width="14.7109375" style="233" customWidth="1"/>
    <col min="14075" max="14075" width="15" style="233" customWidth="1"/>
    <col min="14076" max="14077" width="14.28515625" style="233" customWidth="1"/>
    <col min="14078" max="14078" width="0" style="233" hidden="1" customWidth="1"/>
    <col min="14079" max="14079" width="18.85546875" style="233" customWidth="1"/>
    <col min="14080" max="14092" width="8" style="233" customWidth="1"/>
    <col min="14093" max="14096" width="9.28515625" style="233" customWidth="1"/>
    <col min="14097" max="14124" width="9.140625" style="233"/>
    <col min="14125" max="14125" width="64" style="233" customWidth="1"/>
    <col min="14126" max="14126" width="97.85546875" style="233" customWidth="1"/>
    <col min="14127" max="14320" width="9.140625" style="233"/>
    <col min="14321" max="14321" width="1.28515625" style="233" customWidth="1"/>
    <col min="14322" max="14322" width="44.85546875" style="233" customWidth="1"/>
    <col min="14323" max="14323" width="47.28515625" style="233" customWidth="1"/>
    <col min="14324" max="14324" width="8.140625" style="233" customWidth="1"/>
    <col min="14325" max="14325" width="8.28515625" style="233" customWidth="1"/>
    <col min="14326" max="14326" width="5.42578125" style="233" customWidth="1"/>
    <col min="14327" max="14327" width="8.5703125" style="233" customWidth="1"/>
    <col min="14328" max="14328" width="13.7109375" style="233" customWidth="1"/>
    <col min="14329" max="14329" width="15.7109375" style="233" customWidth="1"/>
    <col min="14330" max="14330" width="14.7109375" style="233" customWidth="1"/>
    <col min="14331" max="14331" width="15" style="233" customWidth="1"/>
    <col min="14332" max="14333" width="14.28515625" style="233" customWidth="1"/>
    <col min="14334" max="14334" width="0" style="233" hidden="1" customWidth="1"/>
    <col min="14335" max="14335" width="18.85546875" style="233" customWidth="1"/>
    <col min="14336" max="14348" width="8" style="233" customWidth="1"/>
    <col min="14349" max="14352" width="9.28515625" style="233" customWidth="1"/>
    <col min="14353" max="14380" width="9.140625" style="233"/>
    <col min="14381" max="14381" width="64" style="233" customWidth="1"/>
    <col min="14382" max="14382" width="97.85546875" style="233" customWidth="1"/>
    <col min="14383" max="14576" width="9.140625" style="233"/>
    <col min="14577" max="14577" width="1.28515625" style="233" customWidth="1"/>
    <col min="14578" max="14578" width="44.85546875" style="233" customWidth="1"/>
    <col min="14579" max="14579" width="47.28515625" style="233" customWidth="1"/>
    <col min="14580" max="14580" width="8.140625" style="233" customWidth="1"/>
    <col min="14581" max="14581" width="8.28515625" style="233" customWidth="1"/>
    <col min="14582" max="14582" width="5.42578125" style="233" customWidth="1"/>
    <col min="14583" max="14583" width="8.5703125" style="233" customWidth="1"/>
    <col min="14584" max="14584" width="13.7109375" style="233" customWidth="1"/>
    <col min="14585" max="14585" width="15.7109375" style="233" customWidth="1"/>
    <col min="14586" max="14586" width="14.7109375" style="233" customWidth="1"/>
    <col min="14587" max="14587" width="15" style="233" customWidth="1"/>
    <col min="14588" max="14589" width="14.28515625" style="233" customWidth="1"/>
    <col min="14590" max="14590" width="0" style="233" hidden="1" customWidth="1"/>
    <col min="14591" max="14591" width="18.85546875" style="233" customWidth="1"/>
    <col min="14592" max="14604" width="8" style="233" customWidth="1"/>
    <col min="14605" max="14608" width="9.28515625" style="233" customWidth="1"/>
    <col min="14609" max="14636" width="9.140625" style="233"/>
    <col min="14637" max="14637" width="64" style="233" customWidth="1"/>
    <col min="14638" max="14638" width="97.85546875" style="233" customWidth="1"/>
    <col min="14639" max="14832" width="9.140625" style="233"/>
    <col min="14833" max="14833" width="1.28515625" style="233" customWidth="1"/>
    <col min="14834" max="14834" width="44.85546875" style="233" customWidth="1"/>
    <col min="14835" max="14835" width="47.28515625" style="233" customWidth="1"/>
    <col min="14836" max="14836" width="8.140625" style="233" customWidth="1"/>
    <col min="14837" max="14837" width="8.28515625" style="233" customWidth="1"/>
    <col min="14838" max="14838" width="5.42578125" style="233" customWidth="1"/>
    <col min="14839" max="14839" width="8.5703125" style="233" customWidth="1"/>
    <col min="14840" max="14840" width="13.7109375" style="233" customWidth="1"/>
    <col min="14841" max="14841" width="15.7109375" style="233" customWidth="1"/>
    <col min="14842" max="14842" width="14.7109375" style="233" customWidth="1"/>
    <col min="14843" max="14843" width="15" style="233" customWidth="1"/>
    <col min="14844" max="14845" width="14.28515625" style="233" customWidth="1"/>
    <col min="14846" max="14846" width="0" style="233" hidden="1" customWidth="1"/>
    <col min="14847" max="14847" width="18.85546875" style="233" customWidth="1"/>
    <col min="14848" max="14860" width="8" style="233" customWidth="1"/>
    <col min="14861" max="14864" width="9.28515625" style="233" customWidth="1"/>
    <col min="14865" max="14892" width="9.140625" style="233"/>
    <col min="14893" max="14893" width="64" style="233" customWidth="1"/>
    <col min="14894" max="14894" width="97.85546875" style="233" customWidth="1"/>
    <col min="14895" max="15088" width="9.140625" style="233"/>
    <col min="15089" max="15089" width="1.28515625" style="233" customWidth="1"/>
    <col min="15090" max="15090" width="44.85546875" style="233" customWidth="1"/>
    <col min="15091" max="15091" width="47.28515625" style="233" customWidth="1"/>
    <col min="15092" max="15092" width="8.140625" style="233" customWidth="1"/>
    <col min="15093" max="15093" width="8.28515625" style="233" customWidth="1"/>
    <col min="15094" max="15094" width="5.42578125" style="233" customWidth="1"/>
    <col min="15095" max="15095" width="8.5703125" style="233" customWidth="1"/>
    <col min="15096" max="15096" width="13.7109375" style="233" customWidth="1"/>
    <col min="15097" max="15097" width="15.7109375" style="233" customWidth="1"/>
    <col min="15098" max="15098" width="14.7109375" style="233" customWidth="1"/>
    <col min="15099" max="15099" width="15" style="233" customWidth="1"/>
    <col min="15100" max="15101" width="14.28515625" style="233" customWidth="1"/>
    <col min="15102" max="15102" width="0" style="233" hidden="1" customWidth="1"/>
    <col min="15103" max="15103" width="18.85546875" style="233" customWidth="1"/>
    <col min="15104" max="15116" width="8" style="233" customWidth="1"/>
    <col min="15117" max="15120" width="9.28515625" style="233" customWidth="1"/>
    <col min="15121" max="15148" width="9.140625" style="233"/>
    <col min="15149" max="15149" width="64" style="233" customWidth="1"/>
    <col min="15150" max="15150" width="97.85546875" style="233" customWidth="1"/>
    <col min="15151" max="15344" width="9.140625" style="233"/>
    <col min="15345" max="15345" width="1.28515625" style="233" customWidth="1"/>
    <col min="15346" max="15346" width="44.85546875" style="233" customWidth="1"/>
    <col min="15347" max="15347" width="47.28515625" style="233" customWidth="1"/>
    <col min="15348" max="15348" width="8.140625" style="233" customWidth="1"/>
    <col min="15349" max="15349" width="8.28515625" style="233" customWidth="1"/>
    <col min="15350" max="15350" width="5.42578125" style="233" customWidth="1"/>
    <col min="15351" max="15351" width="8.5703125" style="233" customWidth="1"/>
    <col min="15352" max="15352" width="13.7109375" style="233" customWidth="1"/>
    <col min="15353" max="15353" width="15.7109375" style="233" customWidth="1"/>
    <col min="15354" max="15354" width="14.7109375" style="233" customWidth="1"/>
    <col min="15355" max="15355" width="15" style="233" customWidth="1"/>
    <col min="15356" max="15357" width="14.28515625" style="233" customWidth="1"/>
    <col min="15358" max="15358" width="0" style="233" hidden="1" customWidth="1"/>
    <col min="15359" max="15359" width="18.85546875" style="233" customWidth="1"/>
    <col min="15360" max="15372" width="8" style="233" customWidth="1"/>
    <col min="15373" max="15376" width="9.28515625" style="233" customWidth="1"/>
    <col min="15377" max="15404" width="9.140625" style="233"/>
    <col min="15405" max="15405" width="64" style="233" customWidth="1"/>
    <col min="15406" max="15406" width="97.85546875" style="233" customWidth="1"/>
    <col min="15407" max="15600" width="9.140625" style="233"/>
    <col min="15601" max="15601" width="1.28515625" style="233" customWidth="1"/>
    <col min="15602" max="15602" width="44.85546875" style="233" customWidth="1"/>
    <col min="15603" max="15603" width="47.28515625" style="233" customWidth="1"/>
    <col min="15604" max="15604" width="8.140625" style="233" customWidth="1"/>
    <col min="15605" max="15605" width="8.28515625" style="233" customWidth="1"/>
    <col min="15606" max="15606" width="5.42578125" style="233" customWidth="1"/>
    <col min="15607" max="15607" width="8.5703125" style="233" customWidth="1"/>
    <col min="15608" max="15608" width="13.7109375" style="233" customWidth="1"/>
    <col min="15609" max="15609" width="15.7109375" style="233" customWidth="1"/>
    <col min="15610" max="15610" width="14.7109375" style="233" customWidth="1"/>
    <col min="15611" max="15611" width="15" style="233" customWidth="1"/>
    <col min="15612" max="15613" width="14.28515625" style="233" customWidth="1"/>
    <col min="15614" max="15614" width="0" style="233" hidden="1" customWidth="1"/>
    <col min="15615" max="15615" width="18.85546875" style="233" customWidth="1"/>
    <col min="15616" max="15628" width="8" style="233" customWidth="1"/>
    <col min="15629" max="15632" width="9.28515625" style="233" customWidth="1"/>
    <col min="15633" max="15660" width="9.140625" style="233"/>
    <col min="15661" max="15661" width="64" style="233" customWidth="1"/>
    <col min="15662" max="15662" width="97.85546875" style="233" customWidth="1"/>
    <col min="15663" max="15856" width="9.140625" style="233"/>
    <col min="15857" max="15857" width="1.28515625" style="233" customWidth="1"/>
    <col min="15858" max="15858" width="44.85546875" style="233" customWidth="1"/>
    <col min="15859" max="15859" width="47.28515625" style="233" customWidth="1"/>
    <col min="15860" max="15860" width="8.140625" style="233" customWidth="1"/>
    <col min="15861" max="15861" width="8.28515625" style="233" customWidth="1"/>
    <col min="15862" max="15862" width="5.42578125" style="233" customWidth="1"/>
    <col min="15863" max="15863" width="8.5703125" style="233" customWidth="1"/>
    <col min="15864" max="15864" width="13.7109375" style="233" customWidth="1"/>
    <col min="15865" max="15865" width="15.7109375" style="233" customWidth="1"/>
    <col min="15866" max="15866" width="14.7109375" style="233" customWidth="1"/>
    <col min="15867" max="15867" width="15" style="233" customWidth="1"/>
    <col min="15868" max="15869" width="14.28515625" style="233" customWidth="1"/>
    <col min="15870" max="15870" width="0" style="233" hidden="1" customWidth="1"/>
    <col min="15871" max="15871" width="18.85546875" style="233" customWidth="1"/>
    <col min="15872" max="15884" width="8" style="233" customWidth="1"/>
    <col min="15885" max="15888" width="9.28515625" style="233" customWidth="1"/>
    <col min="15889" max="15916" width="9.140625" style="233"/>
    <col min="15917" max="15917" width="64" style="233" customWidth="1"/>
    <col min="15918" max="15918" width="97.85546875" style="233" customWidth="1"/>
    <col min="15919" max="16112" width="9.140625" style="233"/>
    <col min="16113" max="16113" width="1.28515625" style="233" customWidth="1"/>
    <col min="16114" max="16114" width="44.85546875" style="233" customWidth="1"/>
    <col min="16115" max="16115" width="47.28515625" style="233" customWidth="1"/>
    <col min="16116" max="16116" width="8.140625" style="233" customWidth="1"/>
    <col min="16117" max="16117" width="8.28515625" style="233" customWidth="1"/>
    <col min="16118" max="16118" width="5.42578125" style="233" customWidth="1"/>
    <col min="16119" max="16119" width="8.5703125" style="233" customWidth="1"/>
    <col min="16120" max="16120" width="13.7109375" style="233" customWidth="1"/>
    <col min="16121" max="16121" width="15.7109375" style="233" customWidth="1"/>
    <col min="16122" max="16122" width="14.7109375" style="233" customWidth="1"/>
    <col min="16123" max="16123" width="15" style="233" customWidth="1"/>
    <col min="16124" max="16125" width="14.28515625" style="233" customWidth="1"/>
    <col min="16126" max="16126" width="0" style="233" hidden="1" customWidth="1"/>
    <col min="16127" max="16127" width="18.85546875" style="233" customWidth="1"/>
    <col min="16128" max="16140" width="8" style="233" customWidth="1"/>
    <col min="16141" max="16144" width="9.28515625" style="233" customWidth="1"/>
    <col min="16145" max="16172" width="9.140625" style="233"/>
    <col min="16173" max="16173" width="64" style="233" customWidth="1"/>
    <col min="16174" max="16174" width="97.85546875" style="233" customWidth="1"/>
    <col min="16175" max="16384" width="9.140625" style="233"/>
  </cols>
  <sheetData>
    <row r="1" spans="1:46" ht="4.5" customHeight="1" thickBot="1" x14ac:dyDescent="0.3">
      <c r="A1" s="231"/>
      <c r="B1" s="232"/>
      <c r="C1" s="232"/>
      <c r="D1" s="232"/>
      <c r="E1" s="258"/>
      <c r="F1" s="258"/>
      <c r="G1" s="258"/>
      <c r="H1" s="258"/>
      <c r="I1" s="258"/>
      <c r="J1" s="258"/>
      <c r="K1" s="258"/>
      <c r="L1" s="258"/>
      <c r="M1" s="258"/>
      <c r="N1" s="258"/>
      <c r="O1" s="258"/>
      <c r="P1" s="258"/>
      <c r="Q1" s="258"/>
      <c r="R1" s="258"/>
      <c r="AS1" s="234" t="s">
        <v>186</v>
      </c>
      <c r="AT1" s="235" t="s">
        <v>187</v>
      </c>
    </row>
    <row r="2" spans="1:46" ht="32.25" customHeight="1" x14ac:dyDescent="0.25">
      <c r="A2" s="236"/>
      <c r="B2" s="381" t="s">
        <v>528</v>
      </c>
      <c r="C2" s="382"/>
      <c r="D2" s="382"/>
      <c r="E2" s="382"/>
      <c r="F2" s="382"/>
      <c r="G2" s="382"/>
      <c r="H2" s="382"/>
      <c r="I2" s="382"/>
      <c r="J2" s="382"/>
      <c r="K2" s="382"/>
      <c r="L2" s="382"/>
      <c r="M2" s="382"/>
      <c r="N2" s="382"/>
      <c r="O2" s="382"/>
      <c r="P2" s="382"/>
      <c r="Q2" s="382"/>
      <c r="R2" s="382"/>
      <c r="S2" s="383"/>
      <c r="AS2" s="237"/>
      <c r="AT2" s="238"/>
    </row>
    <row r="3" spans="1:46" ht="9" customHeight="1" x14ac:dyDescent="0.25">
      <c r="A3" s="236"/>
      <c r="B3" s="384"/>
      <c r="C3" s="384"/>
      <c r="D3" s="384"/>
      <c r="E3" s="384"/>
      <c r="F3" s="384"/>
      <c r="G3" s="384"/>
      <c r="H3" s="384"/>
      <c r="I3" s="384"/>
      <c r="J3" s="384"/>
      <c r="K3" s="384"/>
      <c r="L3" s="384"/>
      <c r="M3" s="384"/>
      <c r="N3" s="384"/>
      <c r="O3" s="384"/>
      <c r="P3" s="384"/>
      <c r="Q3" s="384"/>
      <c r="R3" s="384"/>
      <c r="S3" s="384"/>
      <c r="AS3" s="237"/>
      <c r="AT3" s="238"/>
    </row>
    <row r="4" spans="1:46" ht="25.5" customHeight="1" x14ac:dyDescent="0.25">
      <c r="A4" s="236"/>
      <c r="B4" s="385" t="s">
        <v>332</v>
      </c>
      <c r="C4" s="386"/>
      <c r="D4" s="386"/>
      <c r="E4" s="386"/>
      <c r="F4" s="386"/>
      <c r="G4" s="386"/>
      <c r="H4" s="386"/>
      <c r="I4" s="386"/>
      <c r="J4" s="386"/>
      <c r="K4" s="386"/>
      <c r="L4" s="386"/>
      <c r="M4" s="386"/>
      <c r="N4" s="386"/>
      <c r="O4" s="386"/>
      <c r="P4" s="386"/>
      <c r="Q4" s="386"/>
      <c r="R4" s="386"/>
      <c r="S4" s="387"/>
      <c r="AS4" s="239" t="s">
        <v>190</v>
      </c>
      <c r="AT4" s="240" t="s">
        <v>191</v>
      </c>
    </row>
    <row r="5" spans="1:46" ht="11.25" customHeight="1" x14ac:dyDescent="0.25">
      <c r="A5" s="236"/>
      <c r="B5" s="384"/>
      <c r="C5" s="384"/>
      <c r="D5" s="384"/>
      <c r="E5" s="384"/>
      <c r="F5" s="384"/>
      <c r="G5" s="384"/>
      <c r="H5" s="384"/>
      <c r="I5" s="384"/>
      <c r="J5" s="384"/>
      <c r="K5" s="384"/>
      <c r="L5" s="384"/>
      <c r="M5" s="384"/>
      <c r="N5" s="384"/>
      <c r="O5" s="384"/>
      <c r="P5" s="384"/>
      <c r="Q5" s="384"/>
      <c r="R5" s="384"/>
      <c r="S5" s="384"/>
      <c r="AS5" s="242" t="s">
        <v>198</v>
      </c>
      <c r="AT5" s="243" t="s">
        <v>199</v>
      </c>
    </row>
    <row r="6" spans="1:46" ht="9" hidden="1" customHeight="1" x14ac:dyDescent="0.25">
      <c r="A6" s="236"/>
      <c r="B6" s="241"/>
      <c r="C6" s="241"/>
      <c r="D6" s="241"/>
      <c r="E6" s="52"/>
      <c r="F6" s="52"/>
      <c r="G6" s="52"/>
      <c r="H6" s="52"/>
      <c r="I6" s="52"/>
      <c r="J6" s="52"/>
      <c r="K6" s="52"/>
      <c r="L6" s="52"/>
      <c r="M6" s="52"/>
      <c r="N6" s="52"/>
      <c r="O6" s="52"/>
      <c r="P6" s="52"/>
      <c r="Q6" s="52"/>
      <c r="R6" s="52"/>
      <c r="AS6" s="242"/>
      <c r="AT6" s="243"/>
    </row>
    <row r="7" spans="1:46" ht="22.5" customHeight="1" x14ac:dyDescent="0.25">
      <c r="A7" s="236"/>
      <c r="B7" s="400" t="s">
        <v>529</v>
      </c>
      <c r="C7" s="401"/>
      <c r="D7" s="402"/>
      <c r="E7" s="392" t="s">
        <v>312</v>
      </c>
      <c r="F7" s="392"/>
      <c r="G7" s="392"/>
      <c r="H7" s="392"/>
      <c r="I7" s="392"/>
      <c r="J7" s="392"/>
      <c r="K7" s="392"/>
      <c r="L7" s="392"/>
      <c r="M7" s="392"/>
      <c r="N7" s="392"/>
      <c r="O7" s="392"/>
      <c r="P7" s="392"/>
      <c r="Q7" s="392"/>
      <c r="R7" s="393"/>
      <c r="S7" s="388" t="s">
        <v>515</v>
      </c>
      <c r="AS7" s="242" t="s">
        <v>201</v>
      </c>
      <c r="AT7" s="243" t="s">
        <v>202</v>
      </c>
    </row>
    <row r="8" spans="1:46" ht="12" customHeight="1" x14ac:dyDescent="0.25">
      <c r="A8" s="236"/>
      <c r="B8" s="403"/>
      <c r="C8" s="404"/>
      <c r="D8" s="405"/>
      <c r="E8" s="394" t="s">
        <v>313</v>
      </c>
      <c r="F8" s="395"/>
      <c r="G8" s="395"/>
      <c r="H8" s="395"/>
      <c r="I8" s="395"/>
      <c r="J8" s="395"/>
      <c r="K8" s="396"/>
      <c r="L8" s="397" t="s">
        <v>314</v>
      </c>
      <c r="M8" s="397"/>
      <c r="N8" s="397"/>
      <c r="O8" s="397"/>
      <c r="P8" s="397"/>
      <c r="Q8" s="397"/>
      <c r="R8" s="394"/>
      <c r="S8" s="388"/>
      <c r="AS8" s="242" t="s">
        <v>203</v>
      </c>
      <c r="AT8" s="243" t="s">
        <v>204</v>
      </c>
    </row>
    <row r="9" spans="1:46" ht="18" customHeight="1" x14ac:dyDescent="0.25">
      <c r="A9" s="236"/>
      <c r="B9" s="406"/>
      <c r="C9" s="407"/>
      <c r="D9" s="408"/>
      <c r="E9" s="389" t="s">
        <v>26</v>
      </c>
      <c r="F9" s="389"/>
      <c r="G9" s="389"/>
      <c r="H9" s="389" t="s">
        <v>27</v>
      </c>
      <c r="I9" s="389"/>
      <c r="J9" s="389"/>
      <c r="K9" s="398" t="s">
        <v>315</v>
      </c>
      <c r="L9" s="389" t="s">
        <v>28</v>
      </c>
      <c r="M9" s="389"/>
      <c r="N9" s="389"/>
      <c r="O9" s="389" t="s">
        <v>29</v>
      </c>
      <c r="P9" s="389"/>
      <c r="Q9" s="389"/>
      <c r="R9" s="390" t="s">
        <v>315</v>
      </c>
      <c r="S9" s="388"/>
      <c r="AS9" s="242" t="s">
        <v>207</v>
      </c>
      <c r="AT9" s="243" t="s">
        <v>208</v>
      </c>
    </row>
    <row r="10" spans="1:46" ht="40.5" customHeight="1" x14ac:dyDescent="0.25">
      <c r="A10" s="236"/>
      <c r="B10" s="244" t="s">
        <v>330</v>
      </c>
      <c r="C10" s="245" t="s">
        <v>331</v>
      </c>
      <c r="D10" s="246" t="s">
        <v>318</v>
      </c>
      <c r="E10" s="259" t="s">
        <v>319</v>
      </c>
      <c r="F10" s="259" t="s">
        <v>320</v>
      </c>
      <c r="G10" s="259" t="s">
        <v>321</v>
      </c>
      <c r="H10" s="259" t="s">
        <v>319</v>
      </c>
      <c r="I10" s="259" t="s">
        <v>320</v>
      </c>
      <c r="J10" s="259" t="s">
        <v>321</v>
      </c>
      <c r="K10" s="399"/>
      <c r="L10" s="259" t="s">
        <v>319</v>
      </c>
      <c r="M10" s="259" t="s">
        <v>320</v>
      </c>
      <c r="N10" s="259" t="s">
        <v>321</v>
      </c>
      <c r="O10" s="259" t="s">
        <v>319</v>
      </c>
      <c r="P10" s="259" t="s">
        <v>320</v>
      </c>
      <c r="Q10" s="259" t="s">
        <v>321</v>
      </c>
      <c r="R10" s="391"/>
      <c r="S10" s="388"/>
      <c r="AS10" s="242" t="s">
        <v>215</v>
      </c>
      <c r="AT10" s="243" t="s">
        <v>216</v>
      </c>
    </row>
    <row r="11" spans="1:46" s="250" customFormat="1" ht="176.25" customHeight="1" x14ac:dyDescent="0.25">
      <c r="A11" s="247"/>
      <c r="B11" s="194" t="s">
        <v>351</v>
      </c>
      <c r="C11" s="194" t="s">
        <v>352</v>
      </c>
      <c r="D11" s="175" t="s">
        <v>519</v>
      </c>
      <c r="E11" s="260"/>
      <c r="F11" s="260"/>
      <c r="G11" s="260"/>
      <c r="H11" s="260"/>
      <c r="I11" s="260"/>
      <c r="J11" s="260"/>
      <c r="K11" s="261">
        <f>IF(E11="x",5,0)+IF(F11="x",3,0)+IF(G11="x",1,0)+IF(H11="x",5,0)+IF(I11="x",3,0)+IF(J11="x",1,0)</f>
        <v>0</v>
      </c>
      <c r="L11" s="262"/>
      <c r="M11" s="262"/>
      <c r="N11" s="262"/>
      <c r="O11" s="262"/>
      <c r="P11" s="262"/>
      <c r="Q11" s="262"/>
      <c r="R11" s="290">
        <f>IF(L11="x",5,0)+IF(M11="x",3,0)+IF(N11="x",1,0)+IF(O11="x",1,0)+IF(P11="x",3,0)+IF(Q11="x",5,0)</f>
        <v>0</v>
      </c>
      <c r="S11" s="291">
        <f>K11+R11</f>
        <v>0</v>
      </c>
      <c r="T11" s="248"/>
      <c r="U11" s="248"/>
      <c r="V11" s="248"/>
      <c r="W11" s="248"/>
      <c r="X11" s="249"/>
      <c r="AS11" s="251" t="s">
        <v>217</v>
      </c>
      <c r="AT11" s="252" t="s">
        <v>218</v>
      </c>
    </row>
    <row r="12" spans="1:46" s="250" customFormat="1" ht="176.25" customHeight="1" x14ac:dyDescent="0.25">
      <c r="A12" s="247"/>
      <c r="B12" s="194"/>
      <c r="C12" s="194"/>
      <c r="D12" s="175" t="s">
        <v>514</v>
      </c>
      <c r="E12" s="264"/>
      <c r="F12" s="262"/>
      <c r="G12" s="262"/>
      <c r="H12" s="262"/>
      <c r="I12" s="262"/>
      <c r="J12" s="262"/>
      <c r="K12" s="263">
        <f>IF(E12="x",5,0)+IF(F12="x",3,0)+IF(G12="x",1,0)+IF(H12="x",5,0)+IF(I12="x",3,0)+IF(J12="x",1,0)</f>
        <v>0</v>
      </c>
      <c r="L12" s="262"/>
      <c r="M12" s="262"/>
      <c r="N12" s="262"/>
      <c r="O12" s="262"/>
      <c r="P12" s="262"/>
      <c r="Q12" s="262"/>
      <c r="R12" s="290">
        <f>IF(L12="x",5,0)+IF(M12="x",3,0)+IF(N12="x",1,0)+IF(O12="x",1,0)+IF(P12="x",3,0)+IF(Q12="x",5,0)</f>
        <v>0</v>
      </c>
      <c r="S12" s="291">
        <f t="shared" ref="S12:S34" si="0">K12+R12</f>
        <v>0</v>
      </c>
      <c r="T12" s="248"/>
      <c r="U12" s="248"/>
      <c r="V12" s="248"/>
      <c r="W12" s="248"/>
      <c r="X12" s="249"/>
      <c r="AS12" s="251" t="s">
        <v>217</v>
      </c>
      <c r="AT12" s="252" t="s">
        <v>218</v>
      </c>
    </row>
    <row r="13" spans="1:46" s="250" customFormat="1" ht="176.25" customHeight="1" x14ac:dyDescent="0.25">
      <c r="A13" s="247"/>
      <c r="B13" s="194"/>
      <c r="C13" s="175"/>
      <c r="D13" s="175" t="s">
        <v>514</v>
      </c>
      <c r="E13" s="264"/>
      <c r="F13" s="262"/>
      <c r="G13" s="262"/>
      <c r="H13" s="262"/>
      <c r="I13" s="262"/>
      <c r="J13" s="262"/>
      <c r="K13" s="263">
        <f>IF(E13="x",5,0)+IF(F13="x",3,0)+IF(G13="x",1,0)+IF(H13="x",5,0)+IF(I13="x",3,0)+IF(J13="x",1,0)</f>
        <v>0</v>
      </c>
      <c r="L13" s="262"/>
      <c r="M13" s="262"/>
      <c r="N13" s="262"/>
      <c r="O13" s="262"/>
      <c r="P13" s="262"/>
      <c r="Q13" s="262"/>
      <c r="R13" s="290">
        <f>IF(L13="x",5,0)+IF(M13="x",3,0)+IF(N13="x",1,0)+IF(O13="x",1,0)+IF(P13="x",3,0)+IF(Q13="x",5,0)</f>
        <v>0</v>
      </c>
      <c r="S13" s="291">
        <f t="shared" si="0"/>
        <v>0</v>
      </c>
      <c r="T13" s="248"/>
      <c r="U13" s="248"/>
      <c r="V13" s="248"/>
      <c r="W13" s="248"/>
      <c r="X13" s="249"/>
      <c r="AS13" s="251" t="s">
        <v>217</v>
      </c>
      <c r="AT13" s="252" t="s">
        <v>218</v>
      </c>
    </row>
    <row r="14" spans="1:46" s="250" customFormat="1" ht="176.25" customHeight="1" x14ac:dyDescent="0.25">
      <c r="A14" s="247"/>
      <c r="B14" s="194"/>
      <c r="C14" s="175"/>
      <c r="D14" s="175" t="s">
        <v>514</v>
      </c>
      <c r="E14" s="264"/>
      <c r="F14" s="262"/>
      <c r="G14" s="262"/>
      <c r="H14" s="262"/>
      <c r="I14" s="262"/>
      <c r="J14" s="262"/>
      <c r="K14" s="263">
        <f>IF(E14="x",5,0)+IF(F14="x",3,0)+IF(G14="x",1,0)+IF(H14="x",5,0)+IF(I14="x",3,0)+IF(J14="x",1,0)</f>
        <v>0</v>
      </c>
      <c r="L14" s="262"/>
      <c r="M14" s="262"/>
      <c r="N14" s="262"/>
      <c r="O14" s="262"/>
      <c r="P14" s="262"/>
      <c r="Q14" s="262"/>
      <c r="R14" s="290">
        <f>IF(L14="x",5,0)+IF(M14="x",3,0)+IF(N14="x",1,0)+IF(O14="x",1,0)+IF(P14="x",3,0)+IF(Q14="x",5,0)</f>
        <v>0</v>
      </c>
      <c r="S14" s="291">
        <f t="shared" si="0"/>
        <v>0</v>
      </c>
      <c r="T14" s="248"/>
      <c r="U14" s="248"/>
      <c r="V14" s="248"/>
      <c r="W14" s="248"/>
      <c r="X14" s="249"/>
      <c r="AS14" s="251" t="s">
        <v>217</v>
      </c>
      <c r="AT14" s="252" t="s">
        <v>218</v>
      </c>
    </row>
    <row r="15" spans="1:46" s="250" customFormat="1" ht="176.25" customHeight="1" x14ac:dyDescent="0.25">
      <c r="A15" s="247"/>
      <c r="B15" s="194"/>
      <c r="C15" s="175"/>
      <c r="D15" s="175" t="s">
        <v>514</v>
      </c>
      <c r="E15" s="264"/>
      <c r="F15" s="262"/>
      <c r="G15" s="262"/>
      <c r="H15" s="262"/>
      <c r="I15" s="262"/>
      <c r="J15" s="262"/>
      <c r="K15" s="263">
        <f>IF(E15="x",5,0)+IF(F15="x",3,0)+IF(G15="x",1,0)+IF(H15="x",5,0)+IF(I15="x",3,0)+IF(J15="x",1,0)</f>
        <v>0</v>
      </c>
      <c r="L15" s="262"/>
      <c r="M15" s="262"/>
      <c r="N15" s="262"/>
      <c r="O15" s="262"/>
      <c r="P15" s="262"/>
      <c r="Q15" s="262"/>
      <c r="R15" s="290">
        <f>IF(L15="x",5,0)+IF(M15="x",3,0)+IF(N15="x",1,0)+IF(O15="x",1,0)+IF(P15="x",3,0)+IF(Q15="x",5,0)</f>
        <v>0</v>
      </c>
      <c r="S15" s="291">
        <f t="shared" si="0"/>
        <v>0</v>
      </c>
      <c r="T15" s="248"/>
      <c r="U15" s="248"/>
      <c r="V15" s="248"/>
      <c r="W15" s="248"/>
      <c r="X15" s="249"/>
      <c r="AS15" s="251" t="s">
        <v>217</v>
      </c>
      <c r="AT15" s="252" t="s">
        <v>218</v>
      </c>
    </row>
    <row r="16" spans="1:46" s="250" customFormat="1" ht="176.25" customHeight="1" x14ac:dyDescent="0.25">
      <c r="A16" s="247"/>
      <c r="B16" s="194"/>
      <c r="C16" s="175"/>
      <c r="D16" s="175" t="s">
        <v>514</v>
      </c>
      <c r="E16" s="265"/>
      <c r="F16" s="266"/>
      <c r="G16" s="266"/>
      <c r="H16" s="266"/>
      <c r="I16" s="266"/>
      <c r="J16" s="266"/>
      <c r="K16" s="263">
        <f t="shared" ref="K16:K18" si="1">IF(E16="x",5,0)+IF(F16="x",3,0)+IF(G16="x",1,0)+IF(H16="x",5,0)+IF(I16="x",3,0)+IF(J16="x",1,0)</f>
        <v>0</v>
      </c>
      <c r="L16" s="266"/>
      <c r="M16" s="266"/>
      <c r="N16" s="266"/>
      <c r="O16" s="266"/>
      <c r="P16" s="266"/>
      <c r="Q16" s="266"/>
      <c r="R16" s="290">
        <f t="shared" ref="R16:R18" si="2">IF(L16="x",5,0)+IF(M16="x",3,0)+IF(N16="x",1,0)+IF(O16="x",1,0)+IF(P16="x",3,0)+IF(Q16="x",5,0)</f>
        <v>0</v>
      </c>
      <c r="S16" s="291">
        <f t="shared" si="0"/>
        <v>0</v>
      </c>
      <c r="T16" s="248"/>
      <c r="U16" s="248"/>
      <c r="V16" s="248"/>
      <c r="W16" s="248"/>
      <c r="X16" s="249"/>
      <c r="AS16" s="251"/>
      <c r="AT16" s="252"/>
    </row>
    <row r="17" spans="1:46" s="250" customFormat="1" ht="176.25" customHeight="1" x14ac:dyDescent="0.25">
      <c r="A17" s="247"/>
      <c r="B17" s="194"/>
      <c r="C17" s="175"/>
      <c r="D17" s="175" t="s">
        <v>514</v>
      </c>
      <c r="E17" s="265"/>
      <c r="F17" s="266"/>
      <c r="G17" s="266"/>
      <c r="H17" s="266"/>
      <c r="I17" s="266"/>
      <c r="J17" s="266"/>
      <c r="K17" s="263">
        <f t="shared" si="1"/>
        <v>0</v>
      </c>
      <c r="L17" s="266"/>
      <c r="M17" s="266"/>
      <c r="N17" s="266"/>
      <c r="O17" s="266"/>
      <c r="P17" s="266"/>
      <c r="Q17" s="266"/>
      <c r="R17" s="290">
        <f t="shared" si="2"/>
        <v>0</v>
      </c>
      <c r="S17" s="291">
        <f t="shared" si="0"/>
        <v>0</v>
      </c>
      <c r="T17" s="248"/>
      <c r="U17" s="248"/>
      <c r="V17" s="248"/>
      <c r="W17" s="248"/>
      <c r="X17" s="249"/>
      <c r="AS17" s="251"/>
      <c r="AT17" s="252"/>
    </row>
    <row r="18" spans="1:46" s="250" customFormat="1" ht="176.25" customHeight="1" x14ac:dyDescent="0.25">
      <c r="A18" s="247"/>
      <c r="B18" s="194"/>
      <c r="C18" s="195"/>
      <c r="D18" s="175" t="s">
        <v>514</v>
      </c>
      <c r="E18" s="264"/>
      <c r="F18" s="262"/>
      <c r="G18" s="262"/>
      <c r="H18" s="262"/>
      <c r="I18" s="262"/>
      <c r="J18" s="262"/>
      <c r="K18" s="263">
        <f t="shared" si="1"/>
        <v>0</v>
      </c>
      <c r="L18" s="262"/>
      <c r="M18" s="262"/>
      <c r="N18" s="262"/>
      <c r="O18" s="262"/>
      <c r="P18" s="262"/>
      <c r="Q18" s="262"/>
      <c r="R18" s="290">
        <f t="shared" si="2"/>
        <v>0</v>
      </c>
      <c r="S18" s="291">
        <f t="shared" si="0"/>
        <v>0</v>
      </c>
      <c r="AS18" s="251" t="s">
        <v>272</v>
      </c>
      <c r="AT18" s="252" t="s">
        <v>273</v>
      </c>
    </row>
    <row r="19" spans="1:46" s="250" customFormat="1" ht="176.25" customHeight="1" x14ac:dyDescent="0.25">
      <c r="A19" s="247"/>
      <c r="B19" s="194"/>
      <c r="C19" s="194"/>
      <c r="D19" s="175" t="s">
        <v>514</v>
      </c>
      <c r="E19" s="264"/>
      <c r="F19" s="262"/>
      <c r="G19" s="262"/>
      <c r="H19" s="262"/>
      <c r="I19" s="262"/>
      <c r="J19" s="262"/>
      <c r="K19" s="263">
        <f>IF(E19="x",5,0)+IF(F19="x",3,0)+IF(G19="x",1,0)+IF(H19="x",5,0)+IF(I19="x",3,0)+IF(J19="x",1,0)</f>
        <v>0</v>
      </c>
      <c r="L19" s="262"/>
      <c r="M19" s="262"/>
      <c r="N19" s="262"/>
      <c r="O19" s="262"/>
      <c r="P19" s="262"/>
      <c r="Q19" s="262"/>
      <c r="R19" s="290">
        <f>IF(L19="x",5,0)+IF(M19="x",3,0)+IF(N19="x",1,0)+IF(O19="x",1,0)+IF(P19="x",3,0)+IF(Q19="x",5,0)</f>
        <v>0</v>
      </c>
      <c r="S19" s="291">
        <f t="shared" si="0"/>
        <v>0</v>
      </c>
      <c r="T19" s="248"/>
      <c r="U19" s="248"/>
      <c r="V19" s="248"/>
      <c r="W19" s="248"/>
      <c r="X19" s="249"/>
      <c r="AS19" s="251" t="s">
        <v>217</v>
      </c>
      <c r="AT19" s="252" t="s">
        <v>218</v>
      </c>
    </row>
    <row r="20" spans="1:46" s="250" customFormat="1" ht="176.25" customHeight="1" x14ac:dyDescent="0.25">
      <c r="A20" s="247"/>
      <c r="B20" s="194"/>
      <c r="C20" s="194"/>
      <c r="D20" s="175" t="s">
        <v>514</v>
      </c>
      <c r="E20" s="265"/>
      <c r="F20" s="266"/>
      <c r="G20" s="266"/>
      <c r="H20" s="266"/>
      <c r="I20" s="266"/>
      <c r="J20" s="266"/>
      <c r="K20" s="263">
        <f t="shared" ref="K20:K22" si="3">IF(E20="x",5,0)+IF(F20="x",3,0)+IF(G20="x",1,0)+IF(H20="x",5,0)+IF(I20="x",3,0)+IF(J20="x",1,0)</f>
        <v>0</v>
      </c>
      <c r="L20" s="266"/>
      <c r="M20" s="266"/>
      <c r="N20" s="266"/>
      <c r="O20" s="266"/>
      <c r="P20" s="266"/>
      <c r="Q20" s="266"/>
      <c r="R20" s="290">
        <f t="shared" ref="R20:R22" si="4">IF(L20="x",5,0)+IF(M20="x",3,0)+IF(N20="x",1,0)+IF(O20="x",1,0)+IF(P20="x",3,0)+IF(Q20="x",5,0)</f>
        <v>0</v>
      </c>
      <c r="S20" s="291">
        <f t="shared" si="0"/>
        <v>0</v>
      </c>
      <c r="T20" s="248"/>
      <c r="U20" s="248"/>
      <c r="V20" s="248"/>
      <c r="W20" s="248"/>
      <c r="X20" s="249"/>
      <c r="AS20" s="251"/>
      <c r="AT20" s="252"/>
    </row>
    <row r="21" spans="1:46" s="250" customFormat="1" ht="176.25" customHeight="1" x14ac:dyDescent="0.25">
      <c r="A21" s="247"/>
      <c r="B21" s="194"/>
      <c r="C21" s="194"/>
      <c r="D21" s="175" t="s">
        <v>520</v>
      </c>
      <c r="E21" s="265"/>
      <c r="F21" s="266"/>
      <c r="G21" s="266"/>
      <c r="H21" s="266"/>
      <c r="I21" s="266"/>
      <c r="J21" s="266"/>
      <c r="K21" s="263">
        <f t="shared" si="3"/>
        <v>0</v>
      </c>
      <c r="L21" s="266"/>
      <c r="M21" s="266"/>
      <c r="N21" s="266"/>
      <c r="O21" s="266"/>
      <c r="P21" s="266"/>
      <c r="Q21" s="266"/>
      <c r="R21" s="290">
        <f t="shared" si="4"/>
        <v>0</v>
      </c>
      <c r="S21" s="291">
        <f t="shared" si="0"/>
        <v>0</v>
      </c>
      <c r="T21" s="248"/>
      <c r="U21" s="248"/>
      <c r="V21" s="248"/>
      <c r="W21" s="248"/>
      <c r="X21" s="249"/>
      <c r="AS21" s="251"/>
      <c r="AT21" s="252"/>
    </row>
    <row r="22" spans="1:46" s="250" customFormat="1" ht="176.25" customHeight="1" x14ac:dyDescent="0.25">
      <c r="A22" s="247"/>
      <c r="B22" s="194"/>
      <c r="C22" s="194"/>
      <c r="D22" s="175" t="s">
        <v>514</v>
      </c>
      <c r="E22" s="264"/>
      <c r="F22" s="262"/>
      <c r="G22" s="262"/>
      <c r="H22" s="262"/>
      <c r="I22" s="262"/>
      <c r="J22" s="262"/>
      <c r="K22" s="263">
        <f t="shared" si="3"/>
        <v>0</v>
      </c>
      <c r="L22" s="262"/>
      <c r="M22" s="262"/>
      <c r="N22" s="262"/>
      <c r="O22" s="262"/>
      <c r="P22" s="262"/>
      <c r="Q22" s="262"/>
      <c r="R22" s="290">
        <f t="shared" si="4"/>
        <v>0</v>
      </c>
      <c r="S22" s="291">
        <f t="shared" si="0"/>
        <v>0</v>
      </c>
      <c r="AS22" s="251" t="s">
        <v>272</v>
      </c>
      <c r="AT22" s="252" t="s">
        <v>273</v>
      </c>
    </row>
    <row r="23" spans="1:46" s="250" customFormat="1" ht="176.25" customHeight="1" x14ac:dyDescent="0.25">
      <c r="A23" s="247"/>
      <c r="B23" s="194"/>
      <c r="C23" s="194"/>
      <c r="D23" s="175" t="s">
        <v>514</v>
      </c>
      <c r="E23" s="264"/>
      <c r="F23" s="262"/>
      <c r="G23" s="262"/>
      <c r="H23" s="262"/>
      <c r="I23" s="262"/>
      <c r="J23" s="262"/>
      <c r="K23" s="263">
        <f>IF(E23="x",5,0)+IF(F23="x",3,0)+IF(G23="x",1,0)+IF(H23="x",5,0)+IF(I23="x",3,0)+IF(J23="x",1,0)</f>
        <v>0</v>
      </c>
      <c r="L23" s="262"/>
      <c r="M23" s="262"/>
      <c r="N23" s="262"/>
      <c r="O23" s="262"/>
      <c r="P23" s="262"/>
      <c r="Q23" s="262"/>
      <c r="R23" s="290">
        <f>IF(L23="x",5,0)+IF(M23="x",3,0)+IF(N23="x",1,0)+IF(O23="x",1,0)+IF(P23="x",3,0)+IF(Q23="x",5,0)</f>
        <v>0</v>
      </c>
      <c r="S23" s="291">
        <f t="shared" si="0"/>
        <v>0</v>
      </c>
      <c r="T23" s="248"/>
      <c r="U23" s="248"/>
      <c r="V23" s="248"/>
      <c r="W23" s="248"/>
      <c r="X23" s="249"/>
      <c r="AS23" s="251" t="s">
        <v>217</v>
      </c>
      <c r="AT23" s="252" t="s">
        <v>218</v>
      </c>
    </row>
    <row r="24" spans="1:46" s="250" customFormat="1" ht="176.25" customHeight="1" x14ac:dyDescent="0.25">
      <c r="A24" s="247"/>
      <c r="B24" s="194"/>
      <c r="C24" s="194"/>
      <c r="D24" s="175" t="s">
        <v>521</v>
      </c>
      <c r="E24" s="265"/>
      <c r="F24" s="266"/>
      <c r="G24" s="266"/>
      <c r="H24" s="266"/>
      <c r="I24" s="266"/>
      <c r="J24" s="266"/>
      <c r="K24" s="263">
        <f t="shared" ref="K24:K26" si="5">IF(E24="x",5,0)+IF(F24="x",3,0)+IF(G24="x",1,0)+IF(H24="x",5,0)+IF(I24="x",3,0)+IF(J24="x",1,0)</f>
        <v>0</v>
      </c>
      <c r="L24" s="266"/>
      <c r="M24" s="266"/>
      <c r="N24" s="266"/>
      <c r="O24" s="266"/>
      <c r="P24" s="266"/>
      <c r="Q24" s="266"/>
      <c r="R24" s="290">
        <f t="shared" ref="R24:R26" si="6">IF(L24="x",5,0)+IF(M24="x",3,0)+IF(N24="x",1,0)+IF(O24="x",1,0)+IF(P24="x",3,0)+IF(Q24="x",5,0)</f>
        <v>0</v>
      </c>
      <c r="S24" s="291">
        <f t="shared" si="0"/>
        <v>0</v>
      </c>
      <c r="T24" s="248"/>
      <c r="U24" s="248"/>
      <c r="V24" s="248"/>
      <c r="W24" s="248"/>
      <c r="X24" s="249"/>
      <c r="AS24" s="251"/>
      <c r="AT24" s="252"/>
    </row>
    <row r="25" spans="1:46" s="250" customFormat="1" ht="176.25" customHeight="1" x14ac:dyDescent="0.25">
      <c r="A25" s="247"/>
      <c r="B25" s="194"/>
      <c r="C25" s="194"/>
      <c r="D25" s="175" t="s">
        <v>522</v>
      </c>
      <c r="E25" s="265"/>
      <c r="F25" s="266"/>
      <c r="G25" s="266"/>
      <c r="H25" s="266"/>
      <c r="I25" s="266"/>
      <c r="J25" s="266"/>
      <c r="K25" s="263">
        <f t="shared" si="5"/>
        <v>0</v>
      </c>
      <c r="L25" s="266"/>
      <c r="M25" s="266"/>
      <c r="N25" s="266"/>
      <c r="O25" s="266"/>
      <c r="P25" s="266"/>
      <c r="Q25" s="266"/>
      <c r="R25" s="290">
        <f t="shared" si="6"/>
        <v>0</v>
      </c>
      <c r="S25" s="291">
        <f t="shared" si="0"/>
        <v>0</v>
      </c>
      <c r="T25" s="248"/>
      <c r="U25" s="248"/>
      <c r="V25" s="248"/>
      <c r="W25" s="248"/>
      <c r="X25" s="249"/>
      <c r="AS25" s="251"/>
      <c r="AT25" s="252"/>
    </row>
    <row r="26" spans="1:46" s="250" customFormat="1" ht="176.25" customHeight="1" x14ac:dyDescent="0.25">
      <c r="A26" s="247"/>
      <c r="B26" s="194"/>
      <c r="C26" s="194"/>
      <c r="D26" s="175" t="s">
        <v>523</v>
      </c>
      <c r="E26" s="264"/>
      <c r="F26" s="262"/>
      <c r="G26" s="262"/>
      <c r="H26" s="262"/>
      <c r="I26" s="262"/>
      <c r="J26" s="262"/>
      <c r="K26" s="263">
        <f t="shared" si="5"/>
        <v>0</v>
      </c>
      <c r="L26" s="262"/>
      <c r="M26" s="262"/>
      <c r="N26" s="262"/>
      <c r="O26" s="262"/>
      <c r="P26" s="262"/>
      <c r="Q26" s="262"/>
      <c r="R26" s="290">
        <f t="shared" si="6"/>
        <v>0</v>
      </c>
      <c r="S26" s="291">
        <f t="shared" si="0"/>
        <v>0</v>
      </c>
      <c r="AS26" s="251" t="s">
        <v>272</v>
      </c>
      <c r="AT26" s="252" t="s">
        <v>273</v>
      </c>
    </row>
    <row r="27" spans="1:46" s="250" customFormat="1" ht="176.25" customHeight="1" x14ac:dyDescent="0.25">
      <c r="A27" s="247"/>
      <c r="B27" s="194"/>
      <c r="C27" s="194"/>
      <c r="D27" s="175" t="s">
        <v>514</v>
      </c>
      <c r="E27" s="264"/>
      <c r="F27" s="262"/>
      <c r="G27" s="262"/>
      <c r="H27" s="262"/>
      <c r="I27" s="262"/>
      <c r="J27" s="262"/>
      <c r="K27" s="263">
        <f>IF(E27="x",5,0)+IF(F27="x",3,0)+IF(G27="x",1,0)+IF(H27="x",5,0)+IF(I27="x",3,0)+IF(J27="x",1,0)</f>
        <v>0</v>
      </c>
      <c r="L27" s="262"/>
      <c r="M27" s="262"/>
      <c r="N27" s="262"/>
      <c r="O27" s="262"/>
      <c r="P27" s="262"/>
      <c r="Q27" s="262"/>
      <c r="R27" s="290">
        <f>IF(L27="x",5,0)+IF(M27="x",3,0)+IF(N27="x",1,0)+IF(O27="x",1,0)+IF(P27="x",3,0)+IF(Q27="x",5,0)</f>
        <v>0</v>
      </c>
      <c r="S27" s="291">
        <f t="shared" si="0"/>
        <v>0</v>
      </c>
      <c r="T27" s="248"/>
      <c r="U27" s="248"/>
      <c r="V27" s="248"/>
      <c r="W27" s="248"/>
      <c r="X27" s="249"/>
      <c r="AS27" s="251" t="s">
        <v>217</v>
      </c>
      <c r="AT27" s="252" t="s">
        <v>218</v>
      </c>
    </row>
    <row r="28" spans="1:46" s="250" customFormat="1" ht="176.25" customHeight="1" x14ac:dyDescent="0.25">
      <c r="A28" s="247"/>
      <c r="B28" s="194"/>
      <c r="C28" s="194"/>
      <c r="D28" s="175" t="s">
        <v>514</v>
      </c>
      <c r="E28" s="265"/>
      <c r="F28" s="266"/>
      <c r="G28" s="266"/>
      <c r="H28" s="266"/>
      <c r="I28" s="266"/>
      <c r="J28" s="266"/>
      <c r="K28" s="263">
        <f t="shared" ref="K28:K30" si="7">IF(E28="x",5,0)+IF(F28="x",3,0)+IF(G28="x",1,0)+IF(H28="x",5,0)+IF(I28="x",3,0)+IF(J28="x",1,0)</f>
        <v>0</v>
      </c>
      <c r="L28" s="266"/>
      <c r="M28" s="266"/>
      <c r="N28" s="266"/>
      <c r="O28" s="266"/>
      <c r="P28" s="266"/>
      <c r="Q28" s="266"/>
      <c r="R28" s="290">
        <f t="shared" ref="R28:R30" si="8">IF(L28="x",5,0)+IF(M28="x",3,0)+IF(N28="x",1,0)+IF(O28="x",1,0)+IF(P28="x",3,0)+IF(Q28="x",5,0)</f>
        <v>0</v>
      </c>
      <c r="S28" s="291">
        <f t="shared" si="0"/>
        <v>0</v>
      </c>
      <c r="T28" s="248"/>
      <c r="U28" s="248"/>
      <c r="V28" s="248"/>
      <c r="W28" s="248"/>
      <c r="X28" s="249"/>
      <c r="AS28" s="251"/>
      <c r="AT28" s="252"/>
    </row>
    <row r="29" spans="1:46" s="250" customFormat="1" ht="176.25" customHeight="1" x14ac:dyDescent="0.25">
      <c r="A29" s="247"/>
      <c r="B29" s="194"/>
      <c r="C29" s="194"/>
      <c r="D29" s="175" t="s">
        <v>514</v>
      </c>
      <c r="E29" s="265"/>
      <c r="F29" s="266"/>
      <c r="G29" s="266"/>
      <c r="H29" s="266"/>
      <c r="I29" s="266"/>
      <c r="J29" s="266"/>
      <c r="K29" s="263">
        <f t="shared" si="7"/>
        <v>0</v>
      </c>
      <c r="L29" s="266"/>
      <c r="M29" s="266"/>
      <c r="N29" s="266"/>
      <c r="O29" s="266"/>
      <c r="P29" s="266"/>
      <c r="Q29" s="266"/>
      <c r="R29" s="290">
        <f t="shared" si="8"/>
        <v>0</v>
      </c>
      <c r="S29" s="291">
        <f t="shared" si="0"/>
        <v>0</v>
      </c>
      <c r="T29" s="248"/>
      <c r="U29" s="248"/>
      <c r="V29" s="248"/>
      <c r="W29" s="248"/>
      <c r="X29" s="249"/>
      <c r="AS29" s="251"/>
      <c r="AT29" s="252"/>
    </row>
    <row r="30" spans="1:46" s="250" customFormat="1" ht="176.25" customHeight="1" x14ac:dyDescent="0.25">
      <c r="A30" s="247"/>
      <c r="B30" s="194"/>
      <c r="C30" s="194"/>
      <c r="D30" s="175" t="s">
        <v>514</v>
      </c>
      <c r="E30" s="264"/>
      <c r="F30" s="262"/>
      <c r="G30" s="262"/>
      <c r="H30" s="262"/>
      <c r="I30" s="262"/>
      <c r="J30" s="262"/>
      <c r="K30" s="263">
        <f t="shared" si="7"/>
        <v>0</v>
      </c>
      <c r="L30" s="262"/>
      <c r="M30" s="262"/>
      <c r="N30" s="262"/>
      <c r="O30" s="262"/>
      <c r="P30" s="262"/>
      <c r="Q30" s="262"/>
      <c r="R30" s="290">
        <f t="shared" si="8"/>
        <v>0</v>
      </c>
      <c r="S30" s="291">
        <f t="shared" si="0"/>
        <v>0</v>
      </c>
      <c r="AS30" s="251" t="s">
        <v>272</v>
      </c>
      <c r="AT30" s="252" t="s">
        <v>273</v>
      </c>
    </row>
    <row r="31" spans="1:46" s="250" customFormat="1" ht="32.25" hidden="1" customHeight="1" x14ac:dyDescent="0.25">
      <c r="A31" s="247"/>
      <c r="B31" s="194"/>
      <c r="C31" s="194"/>
      <c r="D31" s="175" t="s">
        <v>524</v>
      </c>
      <c r="E31" s="264"/>
      <c r="F31" s="262"/>
      <c r="G31" s="262"/>
      <c r="H31" s="262"/>
      <c r="I31" s="262"/>
      <c r="J31" s="262"/>
      <c r="K31" s="263">
        <f>IF(E31="x",5,0)+IF(F31="x",3,0)+IF(G31="x",1,0)+IF(H31="x",5,0)+IF(I31="x",3,0)+IF(J31="x",1,0)</f>
        <v>0</v>
      </c>
      <c r="L31" s="262"/>
      <c r="M31" s="262"/>
      <c r="N31" s="262"/>
      <c r="O31" s="262"/>
      <c r="P31" s="262"/>
      <c r="Q31" s="262"/>
      <c r="R31" s="290">
        <f>IF(L31="x",5,0)+IF(M31="x",3,0)+IF(N31="x",1,0)+IF(O31="x",1,0)+IF(P31="x",3,0)+IF(Q31="x",5,0)</f>
        <v>0</v>
      </c>
      <c r="S31" s="291">
        <f t="shared" si="0"/>
        <v>0</v>
      </c>
      <c r="T31" s="248"/>
      <c r="U31" s="248"/>
      <c r="V31" s="248"/>
      <c r="W31" s="248"/>
      <c r="X31" s="249"/>
      <c r="AS31" s="251" t="s">
        <v>217</v>
      </c>
      <c r="AT31" s="252" t="s">
        <v>218</v>
      </c>
    </row>
    <row r="32" spans="1:46" s="250" customFormat="1" ht="32.25" hidden="1" customHeight="1" x14ac:dyDescent="0.25">
      <c r="A32" s="247"/>
      <c r="B32" s="194"/>
      <c r="C32" s="194"/>
      <c r="D32" s="175" t="s">
        <v>525</v>
      </c>
      <c r="E32" s="265"/>
      <c r="F32" s="266"/>
      <c r="G32" s="266"/>
      <c r="H32" s="266"/>
      <c r="I32" s="266"/>
      <c r="J32" s="266"/>
      <c r="K32" s="263">
        <f t="shared" ref="K32:K34" si="9">IF(E32="x",5,0)+IF(F32="x",3,0)+IF(G32="x",1,0)+IF(H32="x",5,0)+IF(I32="x",3,0)+IF(J32="x",1,0)</f>
        <v>0</v>
      </c>
      <c r="L32" s="266"/>
      <c r="M32" s="266"/>
      <c r="N32" s="266"/>
      <c r="O32" s="266"/>
      <c r="P32" s="266"/>
      <c r="Q32" s="266"/>
      <c r="R32" s="290">
        <f t="shared" ref="R32:R34" si="10">IF(L32="x",5,0)+IF(M32="x",3,0)+IF(N32="x",1,0)+IF(O32="x",1,0)+IF(P32="x",3,0)+IF(Q32="x",5,0)</f>
        <v>0</v>
      </c>
      <c r="S32" s="291">
        <f t="shared" si="0"/>
        <v>0</v>
      </c>
      <c r="T32" s="248"/>
      <c r="U32" s="248"/>
      <c r="V32" s="248"/>
      <c r="W32" s="248"/>
      <c r="X32" s="249"/>
      <c r="AS32" s="251"/>
      <c r="AT32" s="252"/>
    </row>
    <row r="33" spans="1:46" s="250" customFormat="1" ht="32.25" hidden="1" customHeight="1" x14ac:dyDescent="0.25">
      <c r="A33" s="247"/>
      <c r="B33" s="194"/>
      <c r="C33" s="194"/>
      <c r="D33" s="175" t="s">
        <v>526</v>
      </c>
      <c r="E33" s="265"/>
      <c r="F33" s="266"/>
      <c r="G33" s="266"/>
      <c r="H33" s="266"/>
      <c r="I33" s="266"/>
      <c r="J33" s="266"/>
      <c r="K33" s="263">
        <f t="shared" si="9"/>
        <v>0</v>
      </c>
      <c r="L33" s="266"/>
      <c r="M33" s="266"/>
      <c r="N33" s="266"/>
      <c r="O33" s="266"/>
      <c r="P33" s="266"/>
      <c r="Q33" s="266"/>
      <c r="R33" s="290">
        <f t="shared" si="10"/>
        <v>0</v>
      </c>
      <c r="S33" s="291">
        <f t="shared" si="0"/>
        <v>0</v>
      </c>
      <c r="T33" s="248"/>
      <c r="U33" s="248"/>
      <c r="V33" s="248"/>
      <c r="W33" s="248"/>
      <c r="X33" s="249"/>
      <c r="AS33" s="251"/>
      <c r="AT33" s="252"/>
    </row>
    <row r="34" spans="1:46" s="250" customFormat="1" ht="32.25" hidden="1" customHeight="1" x14ac:dyDescent="0.25">
      <c r="A34" s="247"/>
      <c r="B34" s="194"/>
      <c r="C34" s="194"/>
      <c r="D34" s="175" t="s">
        <v>527</v>
      </c>
      <c r="E34" s="264"/>
      <c r="F34" s="262"/>
      <c r="G34" s="262"/>
      <c r="H34" s="262"/>
      <c r="I34" s="262"/>
      <c r="J34" s="262"/>
      <c r="K34" s="263">
        <f t="shared" si="9"/>
        <v>0</v>
      </c>
      <c r="L34" s="262"/>
      <c r="M34" s="262"/>
      <c r="N34" s="262"/>
      <c r="O34" s="262"/>
      <c r="P34" s="262"/>
      <c r="Q34" s="262"/>
      <c r="R34" s="290">
        <f t="shared" si="10"/>
        <v>0</v>
      </c>
      <c r="S34" s="291">
        <f t="shared" si="0"/>
        <v>0</v>
      </c>
      <c r="AS34" s="251" t="s">
        <v>272</v>
      </c>
      <c r="AT34" s="252" t="s">
        <v>273</v>
      </c>
    </row>
    <row r="35" spans="1:46" ht="33" customHeight="1" thickBot="1" x14ac:dyDescent="0.3">
      <c r="A35" s="236"/>
      <c r="B35" s="369"/>
      <c r="C35" s="369"/>
      <c r="D35" s="253"/>
      <c r="E35" s="370" t="s">
        <v>313</v>
      </c>
      <c r="F35" s="371"/>
      <c r="G35" s="371"/>
      <c r="H35" s="371"/>
      <c r="I35" s="371"/>
      <c r="J35" s="372"/>
      <c r="K35" s="376">
        <f>SUM(K11:K14)</f>
        <v>0</v>
      </c>
      <c r="L35" s="378" t="s">
        <v>329</v>
      </c>
      <c r="M35" s="378"/>
      <c r="N35" s="378"/>
      <c r="O35" s="378"/>
      <c r="P35" s="378"/>
      <c r="Q35" s="378"/>
      <c r="R35" s="370">
        <f>SUM(R11:R14)</f>
        <v>0</v>
      </c>
      <c r="S35" s="379">
        <f>SUM(S11:S34)</f>
        <v>0</v>
      </c>
      <c r="AS35" s="254"/>
      <c r="AT35" s="255"/>
    </row>
    <row r="36" spans="1:46" ht="32.25" customHeight="1" thickBot="1" x14ac:dyDescent="0.3">
      <c r="A36" s="236"/>
      <c r="B36" s="369"/>
      <c r="C36" s="369"/>
      <c r="D36" s="253"/>
      <c r="E36" s="373"/>
      <c r="F36" s="374"/>
      <c r="G36" s="374"/>
      <c r="H36" s="374"/>
      <c r="I36" s="374"/>
      <c r="J36" s="375"/>
      <c r="K36" s="377"/>
      <c r="L36" s="378"/>
      <c r="M36" s="378"/>
      <c r="N36" s="378"/>
      <c r="O36" s="378"/>
      <c r="P36" s="378"/>
      <c r="Q36" s="378"/>
      <c r="R36" s="373"/>
      <c r="S36" s="380"/>
      <c r="AS36" s="256"/>
    </row>
    <row r="37" spans="1:46" ht="18" hidden="1" customHeight="1" x14ac:dyDescent="0.25">
      <c r="A37" s="236"/>
      <c r="B37" s="191"/>
      <c r="C37" s="191"/>
      <c r="D37" s="191"/>
      <c r="E37" s="190"/>
      <c r="F37" s="190"/>
      <c r="G37" s="190"/>
      <c r="H37" s="190"/>
      <c r="I37" s="190"/>
      <c r="J37" s="190"/>
      <c r="K37" s="190"/>
      <c r="L37" s="190"/>
      <c r="M37" s="190"/>
      <c r="N37" s="190"/>
      <c r="O37" s="190"/>
      <c r="P37" s="190"/>
      <c r="Q37" s="190"/>
      <c r="R37" s="190"/>
    </row>
    <row r="38" spans="1:46" ht="27" hidden="1" customHeight="1" x14ac:dyDescent="0.25">
      <c r="A38" s="236"/>
      <c r="B38" s="366"/>
      <c r="C38" s="366"/>
      <c r="D38" s="191"/>
      <c r="E38" s="190"/>
      <c r="F38" s="190"/>
      <c r="G38" s="190"/>
      <c r="H38" s="190"/>
      <c r="I38" s="190"/>
      <c r="J38" s="190"/>
      <c r="K38" s="190"/>
      <c r="L38" s="190"/>
      <c r="M38" s="190"/>
      <c r="N38" s="190"/>
      <c r="O38" s="190"/>
      <c r="P38" s="190"/>
      <c r="Q38" s="190"/>
      <c r="R38" s="190"/>
    </row>
    <row r="39" spans="1:46" ht="15.75" hidden="1" customHeight="1" x14ac:dyDescent="0.25">
      <c r="A39" s="236"/>
      <c r="B39" s="191"/>
      <c r="C39" s="191"/>
      <c r="D39" s="191"/>
      <c r="E39" s="190"/>
      <c r="F39" s="190"/>
      <c r="G39" s="190"/>
      <c r="H39" s="190"/>
      <c r="I39" s="190"/>
      <c r="J39" s="190"/>
      <c r="K39" s="190"/>
      <c r="L39" s="190"/>
      <c r="M39" s="190"/>
      <c r="N39" s="190"/>
      <c r="O39" s="190"/>
      <c r="P39" s="190"/>
      <c r="Q39" s="190"/>
      <c r="R39" s="190"/>
    </row>
    <row r="40" spans="1:46" ht="0.75" customHeight="1" thickTop="1" x14ac:dyDescent="0.25">
      <c r="A40" s="367"/>
      <c r="B40" s="368"/>
      <c r="C40" s="368"/>
      <c r="D40" s="368"/>
      <c r="E40" s="368"/>
      <c r="F40" s="368"/>
      <c r="G40" s="368"/>
      <c r="H40" s="368"/>
      <c r="I40" s="368"/>
      <c r="J40" s="368"/>
      <c r="K40" s="368"/>
      <c r="L40" s="368"/>
      <c r="M40" s="368"/>
      <c r="N40" s="368"/>
      <c r="O40" s="368"/>
      <c r="P40" s="368"/>
      <c r="Q40" s="368"/>
      <c r="R40" s="368"/>
    </row>
  </sheetData>
  <autoFilter ref="A10:WXB36" xr:uid="{00000000-0009-0000-0000-000000000000}"/>
  <mergeCells count="23">
    <mergeCell ref="S35:S36"/>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 ref="B38:C38"/>
    <mergeCell ref="A40:R40"/>
    <mergeCell ref="B35:C36"/>
    <mergeCell ref="E35:J36"/>
    <mergeCell ref="K35:K36"/>
    <mergeCell ref="L35:Q36"/>
    <mergeCell ref="R35:R36"/>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E884-F8CF-42EC-93D4-680F33064E21}">
  <dimension ref="A1:BJ78"/>
  <sheetViews>
    <sheetView zoomScale="75" zoomScaleNormal="75" workbookViewId="0">
      <selection activeCell="C32" sqref="C32"/>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Urbanistica, ambiente, commercio, suape</v>
      </c>
      <c r="D6" s="358"/>
      <c r="E6" s="534" t="s">
        <v>615</v>
      </c>
      <c r="F6" s="534"/>
      <c r="G6" s="534"/>
      <c r="H6" s="534"/>
      <c r="I6" s="534"/>
      <c r="J6" s="534"/>
      <c r="L6" s="358">
        <v>2024</v>
      </c>
      <c r="M6" s="361"/>
      <c r="N6" s="127"/>
      <c r="BI6" s="49" t="s">
        <v>193</v>
      </c>
      <c r="BJ6" s="50" t="s">
        <v>194</v>
      </c>
    </row>
    <row r="7" spans="1:62" ht="16.149999999999999" customHeight="1" x14ac:dyDescent="0.25">
      <c r="A7" s="183"/>
      <c r="B7" s="362" t="s">
        <v>589</v>
      </c>
      <c r="C7" s="365" t="str">
        <f>Dirigente!C7</f>
        <v>Giuseppe Pellegrino</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614</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(D14/D$43)*80</f>
        <v>5</v>
      </c>
      <c r="F14" s="315">
        <f>G14/100</f>
        <v>0</v>
      </c>
      <c r="G14" s="317"/>
      <c r="H14" s="318" t="str">
        <f t="shared" ref="H14:H22"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(D15/D$43)*80</f>
        <v>5</v>
      </c>
      <c r="F15" s="315">
        <f t="shared" ref="F15:F22" si="1">G15/100</f>
        <v>0</v>
      </c>
      <c r="G15" s="317"/>
      <c r="H15" s="320" t="str">
        <f t="shared" si="0"/>
        <v>x</v>
      </c>
      <c r="I15" s="320" t="str">
        <f t="shared" ref="I15:I22" si="2">IF(F15&lt;=0.5,IF(F15&gt;=0.21,"x",""),"")</f>
        <v/>
      </c>
      <c r="J15" s="320" t="str">
        <f t="shared" ref="J15:J22" si="3">IF(F15&lt;=0.7,IF(F15&gt;=0.51,"x",""),"")</f>
        <v/>
      </c>
      <c r="K15" s="320" t="str">
        <f t="shared" ref="K15:K22" si="4">IF(F15&lt;=0.9,IF(F15&gt;=0.71,"x",""),"")</f>
        <v/>
      </c>
      <c r="L15" s="320" t="str">
        <f t="shared" ref="L15:L22" si="5">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(D16/D$43)*80</f>
        <v>5</v>
      </c>
      <c r="F16" s="315">
        <f t="shared" si="1"/>
        <v>0</v>
      </c>
      <c r="G16" s="317"/>
      <c r="H16" s="320" t="str">
        <f t="shared" si="0"/>
        <v>x</v>
      </c>
      <c r="I16" s="320" t="str">
        <f t="shared" si="2"/>
        <v/>
      </c>
      <c r="J16" s="320" t="str">
        <f t="shared" si="3"/>
        <v/>
      </c>
      <c r="K16" s="320" t="str">
        <f t="shared" si="4"/>
        <v/>
      </c>
      <c r="L16" s="320" t="str">
        <f t="shared" si="5"/>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(D17/D$43)*80</f>
        <v>5</v>
      </c>
      <c r="F17" s="315">
        <f t="shared" si="1"/>
        <v>0</v>
      </c>
      <c r="G17" s="317"/>
      <c r="H17" s="320" t="str">
        <f t="shared" si="0"/>
        <v>x</v>
      </c>
      <c r="I17" s="320" t="str">
        <f t="shared" si="2"/>
        <v/>
      </c>
      <c r="J17" s="320" t="str">
        <f t="shared" si="3"/>
        <v/>
      </c>
      <c r="K17" s="320" t="str">
        <f t="shared" si="4"/>
        <v/>
      </c>
      <c r="L17" s="320" t="str">
        <f t="shared" si="5"/>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91.5"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(D18/D$43)*80</f>
        <v>30</v>
      </c>
      <c r="F18" s="315">
        <f t="shared" si="1"/>
        <v>0</v>
      </c>
      <c r="G18" s="317"/>
      <c r="H18" s="320" t="str">
        <f t="shared" si="0"/>
        <v>x</v>
      </c>
      <c r="I18" s="320" t="str">
        <f t="shared" si="2"/>
        <v/>
      </c>
      <c r="J18" s="320" t="str">
        <f t="shared" si="3"/>
        <v/>
      </c>
      <c r="K18" s="320" t="str">
        <f t="shared" si="4"/>
        <v/>
      </c>
      <c r="L18" s="320" t="str">
        <f t="shared" si="5"/>
        <v/>
      </c>
      <c r="M18" s="320"/>
      <c r="N18" s="127"/>
      <c r="BI18" s="49" t="s">
        <v>280</v>
      </c>
      <c r="BJ18" s="50" t="s">
        <v>281</v>
      </c>
    </row>
    <row r="19" spans="1:62" ht="70.150000000000006" customHeight="1" thickBot="1" x14ac:dyDescent="0.3">
      <c r="A19" s="126"/>
      <c r="B19" s="341" t="s">
        <v>581</v>
      </c>
      <c r="C19" s="314"/>
      <c r="D19" s="315">
        <v>5</v>
      </c>
      <c r="E19" s="347">
        <f>(D19/D$43)*80</f>
        <v>5</v>
      </c>
      <c r="F19" s="315">
        <f t="shared" si="1"/>
        <v>0</v>
      </c>
      <c r="G19" s="317"/>
      <c r="H19" s="320" t="str">
        <f t="shared" si="0"/>
        <v>x</v>
      </c>
      <c r="I19" s="320" t="str">
        <f t="shared" si="2"/>
        <v/>
      </c>
      <c r="J19" s="320" t="str">
        <f t="shared" si="3"/>
        <v/>
      </c>
      <c r="K19" s="320" t="str">
        <f t="shared" si="4"/>
        <v/>
      </c>
      <c r="L19" s="320" t="str">
        <f t="shared" si="5"/>
        <v/>
      </c>
      <c r="M19" s="320"/>
      <c r="N19" s="127"/>
      <c r="BI19" s="133"/>
      <c r="BJ19" s="134"/>
    </row>
    <row r="20" spans="1:62" ht="24" customHeight="1" thickBot="1" x14ac:dyDescent="0.3">
      <c r="A20" s="126"/>
      <c r="B20" s="341" t="s">
        <v>590</v>
      </c>
      <c r="D20" s="315">
        <v>5</v>
      </c>
      <c r="E20" s="316" t="e">
        <f t="shared" ref="E20:E22" si="6">(D20/D$68)*100</f>
        <v>#DIV/0!</v>
      </c>
      <c r="F20" s="315">
        <f t="shared" si="1"/>
        <v>0</v>
      </c>
      <c r="G20" s="317"/>
      <c r="H20" s="320" t="str">
        <f t="shared" si="0"/>
        <v>x</v>
      </c>
      <c r="I20" s="320" t="str">
        <f t="shared" si="2"/>
        <v/>
      </c>
      <c r="J20" s="320" t="str">
        <f t="shared" si="3"/>
        <v/>
      </c>
      <c r="K20" s="320" t="str">
        <f t="shared" si="4"/>
        <v/>
      </c>
      <c r="L20" s="320" t="str">
        <f t="shared" si="5"/>
        <v/>
      </c>
      <c r="M20" s="320"/>
      <c r="N20" s="127"/>
      <c r="BI20" s="133"/>
      <c r="BJ20" s="134"/>
    </row>
    <row r="21" spans="1:62" ht="24" hidden="1" customHeight="1" x14ac:dyDescent="0.25">
      <c r="A21" s="126"/>
      <c r="B21" s="314">
        <f>'Elenco Obiettivi'!C17</f>
        <v>0</v>
      </c>
      <c r="C21" s="314">
        <f>'Elenco Obiettivi'!E17</f>
        <v>0</v>
      </c>
      <c r="D21" s="315"/>
      <c r="E21" s="316" t="e">
        <f t="shared" si="6"/>
        <v>#DIV/0!</v>
      </c>
      <c r="F21" s="315">
        <f t="shared" si="1"/>
        <v>0</v>
      </c>
      <c r="G21" s="317"/>
      <c r="H21" s="320" t="str">
        <f t="shared" si="0"/>
        <v>x</v>
      </c>
      <c r="I21" s="320" t="str">
        <f t="shared" si="2"/>
        <v/>
      </c>
      <c r="J21" s="320" t="str">
        <f t="shared" si="3"/>
        <v/>
      </c>
      <c r="K21" s="320" t="str">
        <f t="shared" si="4"/>
        <v/>
      </c>
      <c r="L21" s="320" t="str">
        <f t="shared" si="5"/>
        <v/>
      </c>
      <c r="M21" s="320"/>
      <c r="N21" s="127"/>
      <c r="BI21" s="133"/>
      <c r="BJ21" s="134"/>
    </row>
    <row r="22" spans="1:62" ht="24" hidden="1" customHeight="1" x14ac:dyDescent="0.25">
      <c r="A22" s="126"/>
      <c r="B22" s="314">
        <f>'Elenco Obiettivi'!C18</f>
        <v>0</v>
      </c>
      <c r="C22" s="314">
        <f>'Elenco Obiettivi'!E18</f>
        <v>0</v>
      </c>
      <c r="D22" s="315"/>
      <c r="E22" s="316" t="e">
        <f t="shared" si="6"/>
        <v>#DIV/0!</v>
      </c>
      <c r="F22" s="315">
        <f t="shared" si="1"/>
        <v>0</v>
      </c>
      <c r="G22" s="317"/>
      <c r="H22" s="320" t="str">
        <f t="shared" si="0"/>
        <v>x</v>
      </c>
      <c r="I22" s="320" t="str">
        <f t="shared" si="2"/>
        <v/>
      </c>
      <c r="J22" s="320" t="str">
        <f t="shared" si="3"/>
        <v/>
      </c>
      <c r="K22" s="320" t="str">
        <f t="shared" si="4"/>
        <v/>
      </c>
      <c r="L22" s="320" t="str">
        <f t="shared" si="5"/>
        <v/>
      </c>
      <c r="M22" s="320"/>
      <c r="N22" s="127"/>
      <c r="BI22" s="133"/>
      <c r="BJ22" s="134"/>
    </row>
    <row r="23" spans="1:62" s="60" customFormat="1" ht="24" customHeight="1" thickBot="1" x14ac:dyDescent="0.3">
      <c r="A23" s="126"/>
      <c r="B23" s="513" t="s">
        <v>284</v>
      </c>
      <c r="C23" s="514"/>
      <c r="D23" s="333" t="s">
        <v>285</v>
      </c>
      <c r="E23" s="491" t="s">
        <v>286</v>
      </c>
      <c r="F23" s="491"/>
      <c r="G23" s="491"/>
      <c r="H23" s="490" t="s">
        <v>287</v>
      </c>
      <c r="I23" s="490"/>
      <c r="J23" s="490"/>
      <c r="K23" s="490"/>
      <c r="L23" s="490"/>
      <c r="M23" s="328" t="s">
        <v>288</v>
      </c>
      <c r="N23" s="127"/>
      <c r="BI23" s="133"/>
      <c r="BJ23" s="134"/>
    </row>
    <row r="24" spans="1:62" s="60" customFormat="1" ht="24" customHeight="1" x14ac:dyDescent="0.25">
      <c r="A24" s="126"/>
      <c r="B24" s="515"/>
      <c r="C24" s="507"/>
      <c r="D24" s="334">
        <f>SUM(D14:D22)</f>
        <v>60</v>
      </c>
      <c r="E24" s="491">
        <f>SUM(E14:E19)</f>
        <v>55</v>
      </c>
      <c r="F24" s="491"/>
      <c r="G24" s="491"/>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516"/>
      <c r="C25" s="516"/>
      <c r="D25" s="516"/>
      <c r="E25" s="516"/>
      <c r="F25" s="516"/>
      <c r="G25" s="516"/>
      <c r="H25" s="516"/>
      <c r="I25" s="516"/>
      <c r="J25" s="516"/>
      <c r="K25" s="516"/>
      <c r="L25" s="516"/>
      <c r="M25" s="516"/>
      <c r="N25" s="127"/>
      <c r="BI25" s="135"/>
      <c r="BJ25" s="136"/>
    </row>
    <row r="26" spans="1:62" s="60" customFormat="1" ht="24" customHeight="1" x14ac:dyDescent="0.25">
      <c r="A26" s="126"/>
      <c r="B26" s="529" t="s">
        <v>289</v>
      </c>
      <c r="C26" s="530"/>
      <c r="D26" s="512" t="str">
        <f>D10</f>
        <v>Peso Assoluto Obiettivo</v>
      </c>
      <c r="E26" s="512" t="str">
        <f>E10</f>
        <v>Peso % Obiettivo</v>
      </c>
      <c r="F26" s="512" t="str">
        <f>F10</f>
        <v>Fornule</v>
      </c>
      <c r="G26" s="512" t="str">
        <f>G10</f>
        <v>Risultato (%)</v>
      </c>
      <c r="H26" s="329">
        <v>1</v>
      </c>
      <c r="I26" s="329">
        <v>2</v>
      </c>
      <c r="J26" s="329">
        <v>3</v>
      </c>
      <c r="K26" s="329">
        <v>4</v>
      </c>
      <c r="L26" s="329">
        <v>5</v>
      </c>
      <c r="M26" s="489" t="str">
        <f>M10</f>
        <v>NOTE</v>
      </c>
      <c r="N26" s="127"/>
      <c r="BI26" s="135"/>
      <c r="BJ26" s="136"/>
    </row>
    <row r="27" spans="1:62" s="60" customFormat="1" ht="24" customHeight="1" x14ac:dyDescent="0.25">
      <c r="A27" s="126"/>
      <c r="B27" s="531"/>
      <c r="C27" s="532"/>
      <c r="D27" s="512"/>
      <c r="E27" s="512"/>
      <c r="F27" s="512"/>
      <c r="G27" s="512"/>
      <c r="H27" s="330" t="s">
        <v>232</v>
      </c>
      <c r="I27" s="330" t="s">
        <v>233</v>
      </c>
      <c r="J27" s="331" t="s">
        <v>234</v>
      </c>
      <c r="K27" s="331" t="s">
        <v>270</v>
      </c>
      <c r="L27" s="331" t="s">
        <v>271</v>
      </c>
      <c r="M27" s="489"/>
      <c r="N27" s="127"/>
      <c r="BI27" s="135"/>
      <c r="BJ27" s="136"/>
    </row>
    <row r="28" spans="1:62" s="60" customFormat="1" ht="34.15" customHeight="1" x14ac:dyDescent="0.25">
      <c r="A28" s="126"/>
      <c r="B28" s="332" t="s">
        <v>586</v>
      </c>
      <c r="C28" s="332" t="s">
        <v>238</v>
      </c>
      <c r="D28" s="512"/>
      <c r="E28" s="512"/>
      <c r="F28" s="512"/>
      <c r="G28" s="512"/>
      <c r="H28" s="328" t="s">
        <v>56</v>
      </c>
      <c r="I28" s="328" t="s">
        <v>57</v>
      </c>
      <c r="J28" s="328" t="s">
        <v>243</v>
      </c>
      <c r="K28" s="328" t="s">
        <v>244</v>
      </c>
      <c r="L28" s="328" t="s">
        <v>245</v>
      </c>
      <c r="M28" s="489"/>
      <c r="N28" s="127"/>
      <c r="BI28" s="135"/>
      <c r="BJ28" s="136"/>
    </row>
    <row r="29" spans="1:62" s="60" customFormat="1" ht="42.75" customHeight="1" x14ac:dyDescent="0.25">
      <c r="A29" s="126"/>
      <c r="B29" s="314" t="s">
        <v>610</v>
      </c>
      <c r="C29" s="314" t="s">
        <v>609</v>
      </c>
      <c r="D29" s="315">
        <v>20</v>
      </c>
      <c r="E29" s="347">
        <f>(D29/D$43)*80</f>
        <v>20</v>
      </c>
      <c r="F29" s="315">
        <f t="shared" ref="F29:F39" si="7">G29/100</f>
        <v>0</v>
      </c>
      <c r="G29" s="317"/>
      <c r="H29" s="320" t="str">
        <f t="shared" ref="H29:H40" si="8">IF($F29&lt;=0.2,IF($F29&gt;=0,"x",""),"")</f>
        <v>x</v>
      </c>
      <c r="I29" s="320" t="str">
        <f t="shared" ref="I29:I40" si="9">IF(F29&lt;=0.5,IF(F29&gt;=0.21,"x",""),"")</f>
        <v/>
      </c>
      <c r="J29" s="320" t="str">
        <f t="shared" ref="J29:J40" si="10">IF(F29&lt;=0.7,IF(F29&gt;=0.51,"x",""),"")</f>
        <v/>
      </c>
      <c r="K29" s="320" t="str">
        <f t="shared" ref="K29:K40" si="11">IF(F29&lt;=0.9,IF(F29&gt;=0.71,"x",""),"")</f>
        <v/>
      </c>
      <c r="L29" s="320" t="str">
        <f t="shared" ref="L29:L40" si="12">IF(F29&lt;=1,IF(F29&gt;0.9,"x",""),"")</f>
        <v/>
      </c>
      <c r="M29" s="320"/>
      <c r="N29" s="127"/>
      <c r="BI29" s="135"/>
      <c r="BJ29" s="136"/>
    </row>
    <row r="30" spans="1:62" s="60" customFormat="1" ht="18.600000000000001" customHeight="1" x14ac:dyDescent="0.25">
      <c r="A30" s="126"/>
      <c r="B30" s="314"/>
      <c r="C30" s="314"/>
      <c r="D30" s="315"/>
      <c r="E30" s="347">
        <f t="shared" ref="E30:E40" si="13">(D30/D$43)*80</f>
        <v>0</v>
      </c>
      <c r="F30" s="315">
        <f t="shared" si="7"/>
        <v>0</v>
      </c>
      <c r="G30" s="317"/>
      <c r="H30" s="320" t="str">
        <f t="shared" si="8"/>
        <v>x</v>
      </c>
      <c r="I30" s="320" t="str">
        <f t="shared" si="9"/>
        <v/>
      </c>
      <c r="J30" s="320" t="str">
        <f t="shared" si="10"/>
        <v/>
      </c>
      <c r="K30" s="320" t="str">
        <f t="shared" si="11"/>
        <v/>
      </c>
      <c r="L30" s="320" t="str">
        <f t="shared" si="12"/>
        <v/>
      </c>
      <c r="M30" s="320"/>
      <c r="N30" s="127"/>
      <c r="BI30" s="135"/>
      <c r="BJ30" s="136"/>
    </row>
    <row r="31" spans="1:62" s="60" customFormat="1" ht="18.600000000000001" customHeight="1" x14ac:dyDescent="0.25">
      <c r="A31" s="126"/>
      <c r="B31" s="314"/>
      <c r="C31" s="314"/>
      <c r="D31" s="315"/>
      <c r="E31" s="347">
        <f t="shared" si="13"/>
        <v>0</v>
      </c>
      <c r="F31" s="315">
        <f t="shared" si="7"/>
        <v>0</v>
      </c>
      <c r="G31" s="317"/>
      <c r="H31" s="320" t="str">
        <f t="shared" si="8"/>
        <v>x</v>
      </c>
      <c r="I31" s="320" t="str">
        <f t="shared" si="9"/>
        <v/>
      </c>
      <c r="J31" s="320" t="str">
        <f t="shared" si="10"/>
        <v/>
      </c>
      <c r="K31" s="320" t="str">
        <f t="shared" si="11"/>
        <v/>
      </c>
      <c r="L31" s="320" t="str">
        <f t="shared" si="12"/>
        <v/>
      </c>
      <c r="M31" s="320"/>
      <c r="N31" s="127"/>
      <c r="BI31" s="135"/>
      <c r="BJ31" s="136"/>
    </row>
    <row r="32" spans="1:62" s="60" customFormat="1" ht="18.600000000000001" customHeight="1" x14ac:dyDescent="0.25">
      <c r="A32" s="126"/>
      <c r="B32" s="314"/>
      <c r="C32" s="314"/>
      <c r="D32" s="315"/>
      <c r="E32" s="347">
        <f t="shared" si="13"/>
        <v>0</v>
      </c>
      <c r="F32" s="315">
        <f t="shared" si="7"/>
        <v>0</v>
      </c>
      <c r="G32" s="317"/>
      <c r="H32" s="320" t="str">
        <f t="shared" si="8"/>
        <v>x</v>
      </c>
      <c r="I32" s="320" t="str">
        <f t="shared" si="9"/>
        <v/>
      </c>
      <c r="J32" s="320" t="str">
        <f t="shared" si="10"/>
        <v/>
      </c>
      <c r="K32" s="320" t="str">
        <f t="shared" si="11"/>
        <v/>
      </c>
      <c r="L32" s="320" t="str">
        <f t="shared" si="12"/>
        <v/>
      </c>
      <c r="M32" s="320"/>
      <c r="N32" s="127"/>
      <c r="BI32" s="135"/>
      <c r="BJ32" s="136"/>
    </row>
    <row r="33" spans="1:62" s="60" customFormat="1" ht="18.600000000000001" customHeight="1" x14ac:dyDescent="0.25">
      <c r="A33" s="126"/>
      <c r="B33" s="314"/>
      <c r="C33" s="314"/>
      <c r="D33" s="315"/>
      <c r="E33" s="347">
        <f t="shared" si="13"/>
        <v>0</v>
      </c>
      <c r="F33" s="315">
        <f t="shared" si="7"/>
        <v>0</v>
      </c>
      <c r="G33" s="317"/>
      <c r="H33" s="320" t="str">
        <f t="shared" si="8"/>
        <v>x</v>
      </c>
      <c r="I33" s="320" t="str">
        <f t="shared" si="9"/>
        <v/>
      </c>
      <c r="J33" s="320" t="str">
        <f t="shared" si="10"/>
        <v/>
      </c>
      <c r="K33" s="320" t="str">
        <f t="shared" si="11"/>
        <v/>
      </c>
      <c r="L33" s="320" t="str">
        <f t="shared" si="12"/>
        <v/>
      </c>
      <c r="M33" s="320"/>
      <c r="N33" s="127"/>
      <c r="BI33" s="135"/>
      <c r="BJ33" s="136"/>
    </row>
    <row r="34" spans="1:62" s="60" customFormat="1" ht="18.600000000000001" customHeight="1" x14ac:dyDescent="0.25">
      <c r="A34" s="126"/>
      <c r="B34" s="314"/>
      <c r="C34" s="314"/>
      <c r="D34" s="315"/>
      <c r="E34" s="347">
        <f t="shared" si="13"/>
        <v>0</v>
      </c>
      <c r="F34" s="315">
        <f t="shared" si="7"/>
        <v>0</v>
      </c>
      <c r="G34" s="317"/>
      <c r="H34" s="320" t="str">
        <f t="shared" si="8"/>
        <v>x</v>
      </c>
      <c r="I34" s="320" t="str">
        <f t="shared" si="9"/>
        <v/>
      </c>
      <c r="J34" s="320" t="str">
        <f t="shared" si="10"/>
        <v/>
      </c>
      <c r="K34" s="320" t="str">
        <f t="shared" si="11"/>
        <v/>
      </c>
      <c r="L34" s="320" t="str">
        <f t="shared" si="12"/>
        <v/>
      </c>
      <c r="M34" s="320"/>
      <c r="N34" s="127"/>
      <c r="BI34" s="135"/>
      <c r="BJ34" s="136"/>
    </row>
    <row r="35" spans="1:62" s="60" customFormat="1" ht="18.600000000000001" customHeight="1" x14ac:dyDescent="0.25">
      <c r="A35" s="126"/>
      <c r="B35" s="314"/>
      <c r="C35" s="314"/>
      <c r="D35" s="315"/>
      <c r="E35" s="347">
        <f t="shared" si="13"/>
        <v>0</v>
      </c>
      <c r="F35" s="315">
        <f t="shared" si="7"/>
        <v>0</v>
      </c>
      <c r="G35" s="317"/>
      <c r="H35" s="320" t="str">
        <f t="shared" si="8"/>
        <v>x</v>
      </c>
      <c r="I35" s="320" t="str">
        <f t="shared" si="9"/>
        <v/>
      </c>
      <c r="J35" s="320" t="str">
        <f t="shared" si="10"/>
        <v/>
      </c>
      <c r="K35" s="320" t="str">
        <f t="shared" si="11"/>
        <v/>
      </c>
      <c r="L35" s="320" t="str">
        <f t="shared" si="12"/>
        <v/>
      </c>
      <c r="M35" s="320"/>
      <c r="N35" s="127"/>
      <c r="BI35" s="135"/>
      <c r="BJ35" s="136"/>
    </row>
    <row r="36" spans="1:62" s="60" customFormat="1" ht="18.600000000000001" customHeight="1" x14ac:dyDescent="0.25">
      <c r="A36" s="126"/>
      <c r="B36" s="314"/>
      <c r="C36" s="314"/>
      <c r="D36" s="315"/>
      <c r="E36" s="347">
        <f t="shared" si="13"/>
        <v>0</v>
      </c>
      <c r="F36" s="315">
        <f t="shared" si="7"/>
        <v>0</v>
      </c>
      <c r="G36" s="317"/>
      <c r="H36" s="320" t="str">
        <f t="shared" si="8"/>
        <v>x</v>
      </c>
      <c r="I36" s="320" t="str">
        <f t="shared" si="9"/>
        <v/>
      </c>
      <c r="J36" s="320" t="str">
        <f t="shared" si="10"/>
        <v/>
      </c>
      <c r="K36" s="320" t="str">
        <f t="shared" si="11"/>
        <v/>
      </c>
      <c r="L36" s="320" t="str">
        <f t="shared" si="12"/>
        <v/>
      </c>
      <c r="M36" s="320"/>
      <c r="N36" s="127"/>
      <c r="BI36" s="135"/>
      <c r="BJ36" s="136"/>
    </row>
    <row r="37" spans="1:62" s="60" customFormat="1" ht="18.600000000000001" customHeight="1" x14ac:dyDescent="0.25">
      <c r="A37" s="126"/>
      <c r="B37" s="314"/>
      <c r="C37" s="314"/>
      <c r="D37" s="315"/>
      <c r="E37" s="347">
        <f t="shared" si="13"/>
        <v>0</v>
      </c>
      <c r="F37" s="315">
        <f t="shared" si="7"/>
        <v>0</v>
      </c>
      <c r="G37" s="317"/>
      <c r="H37" s="320" t="str">
        <f t="shared" si="8"/>
        <v>x</v>
      </c>
      <c r="I37" s="320" t="str">
        <f t="shared" si="9"/>
        <v/>
      </c>
      <c r="J37" s="320" t="str">
        <f t="shared" si="10"/>
        <v/>
      </c>
      <c r="K37" s="320" t="str">
        <f t="shared" si="11"/>
        <v/>
      </c>
      <c r="L37" s="320" t="str">
        <f t="shared" si="12"/>
        <v/>
      </c>
      <c r="M37" s="320"/>
      <c r="N37" s="127"/>
      <c r="BI37" s="135"/>
      <c r="BJ37" s="136"/>
    </row>
    <row r="38" spans="1:62" s="60" customFormat="1" ht="18.600000000000001" customHeight="1" x14ac:dyDescent="0.25">
      <c r="A38" s="126"/>
      <c r="B38" s="314"/>
      <c r="C38" s="314"/>
      <c r="D38" s="315"/>
      <c r="E38" s="347">
        <f t="shared" si="13"/>
        <v>0</v>
      </c>
      <c r="F38" s="315">
        <f t="shared" si="7"/>
        <v>0</v>
      </c>
      <c r="G38" s="317"/>
      <c r="H38" s="320" t="str">
        <f t="shared" si="8"/>
        <v>x</v>
      </c>
      <c r="I38" s="320" t="str">
        <f t="shared" si="9"/>
        <v/>
      </c>
      <c r="J38" s="320" t="str">
        <f t="shared" si="10"/>
        <v/>
      </c>
      <c r="K38" s="320" t="str">
        <f t="shared" si="11"/>
        <v/>
      </c>
      <c r="L38" s="320" t="str">
        <f t="shared" si="12"/>
        <v/>
      </c>
      <c r="M38" s="320"/>
      <c r="N38" s="127"/>
      <c r="BI38" s="135"/>
      <c r="BJ38" s="136"/>
    </row>
    <row r="39" spans="1:62" s="60" customFormat="1" ht="18.600000000000001" customHeight="1" x14ac:dyDescent="0.25">
      <c r="A39" s="126"/>
      <c r="B39" s="314"/>
      <c r="C39" s="314"/>
      <c r="D39" s="315"/>
      <c r="E39" s="347">
        <f t="shared" si="13"/>
        <v>0</v>
      </c>
      <c r="F39" s="315">
        <f t="shared" si="7"/>
        <v>0</v>
      </c>
      <c r="G39" s="317"/>
      <c r="H39" s="320" t="str">
        <f t="shared" si="8"/>
        <v>x</v>
      </c>
      <c r="I39" s="320" t="str">
        <f t="shared" si="9"/>
        <v/>
      </c>
      <c r="J39" s="320" t="str">
        <f t="shared" si="10"/>
        <v/>
      </c>
      <c r="K39" s="320" t="str">
        <f t="shared" si="11"/>
        <v/>
      </c>
      <c r="L39" s="320" t="str">
        <f t="shared" si="12"/>
        <v/>
      </c>
      <c r="M39" s="320"/>
      <c r="N39" s="127"/>
      <c r="BI39" s="135"/>
      <c r="BJ39" s="136"/>
    </row>
    <row r="40" spans="1:62" s="60" customFormat="1" ht="18.600000000000001" customHeight="1" x14ac:dyDescent="0.25">
      <c r="A40" s="126"/>
      <c r="B40" s="314"/>
      <c r="C40" s="314"/>
      <c r="D40" s="315"/>
      <c r="E40" s="347">
        <f t="shared" si="13"/>
        <v>0</v>
      </c>
      <c r="F40" s="315">
        <f>G40/100</f>
        <v>0</v>
      </c>
      <c r="G40" s="317"/>
      <c r="H40" s="320" t="str">
        <f t="shared" si="8"/>
        <v>x</v>
      </c>
      <c r="I40" s="320" t="str">
        <f t="shared" si="9"/>
        <v/>
      </c>
      <c r="J40" s="320" t="str">
        <f t="shared" si="10"/>
        <v/>
      </c>
      <c r="K40" s="320" t="str">
        <f t="shared" si="11"/>
        <v/>
      </c>
      <c r="L40" s="320" t="str">
        <f t="shared" si="12"/>
        <v/>
      </c>
      <c r="M40" s="320"/>
      <c r="N40" s="127"/>
      <c r="BI40" s="135"/>
      <c r="BJ40" s="136"/>
    </row>
    <row r="41" spans="1:62" s="60" customFormat="1" ht="17.45" customHeight="1" thickBot="1" x14ac:dyDescent="0.3">
      <c r="A41" s="126"/>
      <c r="B41" s="505" t="s">
        <v>582</v>
      </c>
      <c r="C41" s="524"/>
      <c r="D41" s="348" t="s">
        <v>285</v>
      </c>
      <c r="E41" s="510" t="s">
        <v>286</v>
      </c>
      <c r="F41" s="510"/>
      <c r="G41" s="510"/>
      <c r="H41" s="504" t="s">
        <v>287</v>
      </c>
      <c r="I41" s="505"/>
      <c r="J41" s="505"/>
      <c r="K41" s="505"/>
      <c r="L41" s="505"/>
      <c r="M41" s="508" t="s">
        <v>288</v>
      </c>
      <c r="N41" s="127"/>
      <c r="P41" s="312">
        <f>SUM(E29:E40)</f>
        <v>20</v>
      </c>
      <c r="BI41" s="133"/>
      <c r="BJ41" s="134"/>
    </row>
    <row r="42" spans="1:62" s="60" customFormat="1" ht="17.45" customHeight="1" x14ac:dyDescent="0.25">
      <c r="A42" s="126"/>
      <c r="B42" s="525"/>
      <c r="C42" s="526"/>
      <c r="D42" s="349">
        <f>SUM(D29:D40)</f>
        <v>20</v>
      </c>
      <c r="E42" s="501">
        <f>SUM(E29:E40)</f>
        <v>20</v>
      </c>
      <c r="F42" s="502"/>
      <c r="G42" s="503"/>
      <c r="H42" s="506"/>
      <c r="I42" s="507"/>
      <c r="J42" s="507"/>
      <c r="K42" s="507"/>
      <c r="L42" s="507"/>
      <c r="M42" s="509"/>
      <c r="N42" s="127"/>
      <c r="P42" s="312"/>
      <c r="BI42" s="345"/>
      <c r="BJ42" s="345"/>
    </row>
    <row r="43" spans="1:62" s="60" customFormat="1" ht="24" customHeight="1" x14ac:dyDescent="0.25">
      <c r="A43" s="126"/>
      <c r="B43" s="527" t="s">
        <v>583</v>
      </c>
      <c r="C43" s="528"/>
      <c r="D43" s="350">
        <f>D42+D24</f>
        <v>80</v>
      </c>
      <c r="E43" s="511">
        <f>E42+E24</f>
        <v>75</v>
      </c>
      <c r="F43" s="511"/>
      <c r="G43" s="511"/>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492" t="s">
        <v>290</v>
      </c>
      <c r="C44" s="493"/>
      <c r="D44" s="496" t="s">
        <v>291</v>
      </c>
      <c r="E44" s="496" t="s">
        <v>292</v>
      </c>
      <c r="F44" s="496" t="s">
        <v>293</v>
      </c>
      <c r="G44" s="498" t="s">
        <v>294</v>
      </c>
      <c r="H44" s="500" t="s">
        <v>295</v>
      </c>
      <c r="I44" s="500"/>
      <c r="J44" s="500"/>
      <c r="K44" s="500"/>
      <c r="L44" s="500"/>
      <c r="M44" s="352"/>
      <c r="N44" s="127"/>
      <c r="BI44" s="135"/>
    </row>
    <row r="45" spans="1:62" ht="24" customHeight="1" x14ac:dyDescent="0.25">
      <c r="A45" s="126"/>
      <c r="B45" s="492"/>
      <c r="C45" s="493"/>
      <c r="D45" s="497"/>
      <c r="E45" s="497"/>
      <c r="F45" s="497"/>
      <c r="G45" s="499"/>
      <c r="H45" s="329">
        <v>1</v>
      </c>
      <c r="I45" s="329">
        <v>2</v>
      </c>
      <c r="J45" s="329">
        <v>3</v>
      </c>
      <c r="K45" s="329">
        <v>4</v>
      </c>
      <c r="L45" s="329">
        <v>5</v>
      </c>
      <c r="M45" s="489" t="str">
        <f>M26</f>
        <v>NOTE</v>
      </c>
      <c r="N45" s="127"/>
      <c r="BI45" s="49"/>
      <c r="BJ45" s="50"/>
    </row>
    <row r="46" spans="1:62" ht="24" customHeight="1" x14ac:dyDescent="0.25">
      <c r="A46" s="126"/>
      <c r="B46" s="494"/>
      <c r="C46" s="495"/>
      <c r="D46" s="497"/>
      <c r="E46" s="497"/>
      <c r="F46" s="497"/>
      <c r="G46" s="499"/>
      <c r="H46" s="330" t="s">
        <v>232</v>
      </c>
      <c r="I46" s="330" t="s">
        <v>233</v>
      </c>
      <c r="J46" s="331" t="s">
        <v>234</v>
      </c>
      <c r="K46" s="331" t="s">
        <v>270</v>
      </c>
      <c r="L46" s="331" t="s">
        <v>271</v>
      </c>
      <c r="M46" s="489"/>
      <c r="N46" s="127"/>
      <c r="BI46" s="49"/>
      <c r="BJ46" s="50"/>
    </row>
    <row r="47" spans="1:62" ht="24" customHeight="1" x14ac:dyDescent="0.25">
      <c r="A47" s="126"/>
      <c r="B47" s="353" t="s">
        <v>296</v>
      </c>
      <c r="C47" s="353" t="s">
        <v>297</v>
      </c>
      <c r="D47" s="497"/>
      <c r="E47" s="497"/>
      <c r="F47" s="497"/>
      <c r="G47" s="499"/>
      <c r="H47" s="328" t="s">
        <v>298</v>
      </c>
      <c r="I47" s="328" t="s">
        <v>299</v>
      </c>
      <c r="J47" s="328" t="s">
        <v>300</v>
      </c>
      <c r="K47" s="328" t="s">
        <v>301</v>
      </c>
      <c r="L47" s="328" t="s">
        <v>302</v>
      </c>
      <c r="M47" s="489"/>
      <c r="N47" s="127"/>
    </row>
    <row r="48" spans="1:62" ht="27.6" customHeight="1" x14ac:dyDescent="0.25">
      <c r="A48" s="126"/>
      <c r="B48" s="321"/>
      <c r="C48" s="321"/>
      <c r="D48" s="316">
        <v>0</v>
      </c>
      <c r="E48" s="346" t="e">
        <f>(D48/D$68)*20</f>
        <v>#DIV/0!</v>
      </c>
      <c r="F48" s="323">
        <f t="shared" ref="F48:F66" si="14">G48/100</f>
        <v>0</v>
      </c>
      <c r="G48" s="324"/>
      <c r="H48" s="320" t="str">
        <f t="shared" ref="H48:H66" si="15">IF($F48&lt;=0.2,IF($F48&gt;=0,"x",""),"")</f>
        <v>x</v>
      </c>
      <c r="I48" s="320" t="str">
        <f t="shared" ref="I48:I66" si="16">IF(F48&lt;=0.5,IF(F48&gt;=0.21,"x",""),"")</f>
        <v/>
      </c>
      <c r="J48" s="320" t="str">
        <f t="shared" ref="J48:J66" si="17">IF(F48&lt;=0.7,IF(F48&gt;=0.51,"x",""),"")</f>
        <v/>
      </c>
      <c r="K48" s="320" t="str">
        <f t="shared" ref="K48:K66" si="18">IF(F48&lt;=0.9,IF(F48&gt;=0.71,"x",""),"")</f>
        <v/>
      </c>
      <c r="L48" s="320" t="str">
        <f t="shared" ref="L48:L66" si="19">IF(F48&lt;=1,IF(F48&gt;0.9,"x",""),"")</f>
        <v/>
      </c>
      <c r="M48" s="325"/>
      <c r="N48" s="127"/>
      <c r="BI48" s="42"/>
      <c r="BJ48" s="42"/>
    </row>
    <row r="49" spans="1:62" ht="27.6" customHeight="1" x14ac:dyDescent="0.25">
      <c r="A49" s="126"/>
      <c r="B49" s="321"/>
      <c r="C49" s="321"/>
      <c r="D49" s="316"/>
      <c r="E49" s="346" t="e">
        <f t="shared" ref="E49:E56" si="20">(D49/D$68)*20</f>
        <v>#DIV/0!</v>
      </c>
      <c r="F49" s="323">
        <f t="shared" si="14"/>
        <v>0</v>
      </c>
      <c r="G49" s="324"/>
      <c r="H49" s="320" t="str">
        <f t="shared" si="15"/>
        <v>x</v>
      </c>
      <c r="I49" s="320" t="str">
        <f t="shared" si="16"/>
        <v/>
      </c>
      <c r="J49" s="320" t="str">
        <f t="shared" si="17"/>
        <v/>
      </c>
      <c r="K49" s="320" t="str">
        <f t="shared" si="18"/>
        <v/>
      </c>
      <c r="L49" s="320" t="str">
        <f t="shared" si="19"/>
        <v/>
      </c>
      <c r="M49" s="325"/>
      <c r="N49" s="127"/>
      <c r="BI49" s="42"/>
      <c r="BJ49" s="42"/>
    </row>
    <row r="50" spans="1:62" ht="27.6" customHeight="1" x14ac:dyDescent="0.25">
      <c r="A50" s="126"/>
      <c r="B50" s="321"/>
      <c r="C50" s="321"/>
      <c r="D50" s="316"/>
      <c r="E50" s="346" t="e">
        <f t="shared" si="20"/>
        <v>#DIV/0!</v>
      </c>
      <c r="F50" s="323">
        <f t="shared" si="14"/>
        <v>0</v>
      </c>
      <c r="G50" s="324"/>
      <c r="H50" s="320" t="str">
        <f t="shared" si="15"/>
        <v>x</v>
      </c>
      <c r="I50" s="320" t="str">
        <f t="shared" si="16"/>
        <v/>
      </c>
      <c r="J50" s="320" t="str">
        <f t="shared" si="17"/>
        <v/>
      </c>
      <c r="K50" s="320" t="str">
        <f t="shared" si="18"/>
        <v/>
      </c>
      <c r="L50" s="320" t="str">
        <f t="shared" si="19"/>
        <v/>
      </c>
      <c r="M50" s="325"/>
      <c r="N50" s="127"/>
      <c r="BI50" s="42"/>
      <c r="BJ50" s="42"/>
    </row>
    <row r="51" spans="1:62" ht="27.6" customHeight="1" x14ac:dyDescent="0.25">
      <c r="A51" s="126"/>
      <c r="B51" s="321"/>
      <c r="C51" s="321"/>
      <c r="D51" s="316"/>
      <c r="E51" s="346" t="e">
        <f t="shared" si="20"/>
        <v>#DIV/0!</v>
      </c>
      <c r="F51" s="323">
        <f t="shared" si="14"/>
        <v>0</v>
      </c>
      <c r="G51" s="324"/>
      <c r="H51" s="320" t="str">
        <f t="shared" si="15"/>
        <v>x</v>
      </c>
      <c r="I51" s="320" t="str">
        <f t="shared" si="16"/>
        <v/>
      </c>
      <c r="J51" s="320" t="str">
        <f t="shared" si="17"/>
        <v/>
      </c>
      <c r="K51" s="320" t="str">
        <f t="shared" si="18"/>
        <v/>
      </c>
      <c r="L51" s="320" t="str">
        <f t="shared" si="19"/>
        <v/>
      </c>
      <c r="M51" s="325"/>
      <c r="N51" s="127"/>
      <c r="BI51" s="42"/>
      <c r="BJ51" s="42"/>
    </row>
    <row r="52" spans="1:62" ht="27.6" customHeight="1" x14ac:dyDescent="0.25">
      <c r="A52" s="126"/>
      <c r="B52" s="321"/>
      <c r="C52" s="321"/>
      <c r="D52" s="316"/>
      <c r="E52" s="346" t="e">
        <f t="shared" si="20"/>
        <v>#DIV/0!</v>
      </c>
      <c r="F52" s="323">
        <f t="shared" si="14"/>
        <v>0</v>
      </c>
      <c r="G52" s="324"/>
      <c r="H52" s="320" t="str">
        <f t="shared" si="15"/>
        <v>x</v>
      </c>
      <c r="I52" s="320" t="str">
        <f t="shared" si="16"/>
        <v/>
      </c>
      <c r="J52" s="320" t="str">
        <f t="shared" si="17"/>
        <v/>
      </c>
      <c r="K52" s="320" t="str">
        <f t="shared" si="18"/>
        <v/>
      </c>
      <c r="L52" s="320" t="str">
        <f t="shared" si="19"/>
        <v/>
      </c>
      <c r="M52" s="325"/>
      <c r="N52" s="127"/>
      <c r="BI52" s="42"/>
      <c r="BJ52" s="42"/>
    </row>
    <row r="53" spans="1:62" ht="27.6" customHeight="1" x14ac:dyDescent="0.25">
      <c r="A53" s="126"/>
      <c r="B53" s="321"/>
      <c r="C53" s="321"/>
      <c r="D53" s="316"/>
      <c r="E53" s="346" t="e">
        <f t="shared" si="20"/>
        <v>#DIV/0!</v>
      </c>
      <c r="F53" s="323">
        <f t="shared" si="14"/>
        <v>0</v>
      </c>
      <c r="G53" s="324"/>
      <c r="H53" s="320" t="str">
        <f t="shared" si="15"/>
        <v>x</v>
      </c>
      <c r="I53" s="320" t="str">
        <f t="shared" si="16"/>
        <v/>
      </c>
      <c r="J53" s="320" t="str">
        <f t="shared" si="17"/>
        <v/>
      </c>
      <c r="K53" s="320" t="str">
        <f t="shared" si="18"/>
        <v/>
      </c>
      <c r="L53" s="320" t="str">
        <f t="shared" si="19"/>
        <v/>
      </c>
      <c r="M53" s="325"/>
      <c r="N53" s="127"/>
      <c r="BI53" s="42"/>
      <c r="BJ53" s="42"/>
    </row>
    <row r="54" spans="1:62" ht="27.6" customHeight="1" x14ac:dyDescent="0.25">
      <c r="A54" s="126"/>
      <c r="B54" s="321"/>
      <c r="C54" s="321"/>
      <c r="D54" s="316"/>
      <c r="E54" s="346" t="e">
        <f t="shared" si="20"/>
        <v>#DIV/0!</v>
      </c>
      <c r="F54" s="323">
        <f t="shared" si="14"/>
        <v>0</v>
      </c>
      <c r="G54" s="324"/>
      <c r="H54" s="320" t="str">
        <f t="shared" si="15"/>
        <v>x</v>
      </c>
      <c r="I54" s="320" t="str">
        <f t="shared" si="16"/>
        <v/>
      </c>
      <c r="J54" s="320" t="str">
        <f t="shared" si="17"/>
        <v/>
      </c>
      <c r="K54" s="320" t="str">
        <f t="shared" si="18"/>
        <v/>
      </c>
      <c r="L54" s="320" t="str">
        <f t="shared" si="19"/>
        <v/>
      </c>
      <c r="M54" s="325"/>
      <c r="N54" s="127"/>
      <c r="BI54" s="42"/>
      <c r="BJ54" s="42"/>
    </row>
    <row r="55" spans="1:62" ht="27.6" customHeight="1" x14ac:dyDescent="0.25">
      <c r="A55" s="126"/>
      <c r="B55" s="321"/>
      <c r="C55" s="321"/>
      <c r="D55" s="316"/>
      <c r="E55" s="346" t="e">
        <f t="shared" si="20"/>
        <v>#DIV/0!</v>
      </c>
      <c r="F55" s="323">
        <f t="shared" si="14"/>
        <v>0</v>
      </c>
      <c r="G55" s="324"/>
      <c r="H55" s="320" t="str">
        <f t="shared" si="15"/>
        <v>x</v>
      </c>
      <c r="I55" s="320" t="str">
        <f t="shared" si="16"/>
        <v/>
      </c>
      <c r="J55" s="320" t="str">
        <f t="shared" si="17"/>
        <v/>
      </c>
      <c r="K55" s="320" t="str">
        <f t="shared" si="18"/>
        <v/>
      </c>
      <c r="L55" s="320" t="str">
        <f t="shared" si="19"/>
        <v/>
      </c>
      <c r="M55" s="325"/>
      <c r="N55" s="127"/>
      <c r="BI55" s="42"/>
      <c r="BJ55" s="42"/>
    </row>
    <row r="56" spans="1:62" ht="27.6" customHeight="1" x14ac:dyDescent="0.25">
      <c r="A56" s="126"/>
      <c r="B56" s="321"/>
      <c r="C56" s="321"/>
      <c r="D56" s="316"/>
      <c r="E56" s="346" t="e">
        <f t="shared" si="20"/>
        <v>#DIV/0!</v>
      </c>
      <c r="F56" s="323">
        <f t="shared" si="14"/>
        <v>0</v>
      </c>
      <c r="G56" s="324"/>
      <c r="H56" s="320" t="str">
        <f t="shared" si="15"/>
        <v>x</v>
      </c>
      <c r="I56" s="320" t="str">
        <f t="shared" si="16"/>
        <v/>
      </c>
      <c r="J56" s="320" t="str">
        <f t="shared" si="17"/>
        <v/>
      </c>
      <c r="K56" s="320" t="str">
        <f t="shared" si="18"/>
        <v/>
      </c>
      <c r="L56" s="320" t="str">
        <f t="shared" si="19"/>
        <v/>
      </c>
      <c r="M56" s="325"/>
      <c r="N56" s="127"/>
      <c r="BI56" s="42"/>
      <c r="BJ56" s="42"/>
    </row>
    <row r="57" spans="1:62" ht="24" hidden="1" customHeight="1" x14ac:dyDescent="0.25">
      <c r="A57" s="126"/>
      <c r="B57" s="321" t="s">
        <v>570</v>
      </c>
      <c r="C57" s="326"/>
      <c r="D57" s="316"/>
      <c r="E57" s="322" t="e">
        <f t="shared" ref="E57:E66" si="21">(D57/D$68)*100</f>
        <v>#DIV/0!</v>
      </c>
      <c r="F57" s="323">
        <f t="shared" si="14"/>
        <v>0</v>
      </c>
      <c r="G57" s="324"/>
      <c r="H57" s="320" t="str">
        <f t="shared" si="15"/>
        <v>x</v>
      </c>
      <c r="I57" s="320" t="str">
        <f t="shared" si="16"/>
        <v/>
      </c>
      <c r="J57" s="320" t="str">
        <f t="shared" si="17"/>
        <v/>
      </c>
      <c r="K57" s="320" t="str">
        <f t="shared" si="18"/>
        <v/>
      </c>
      <c r="L57" s="320" t="str">
        <f t="shared" si="19"/>
        <v/>
      </c>
      <c r="M57" s="325"/>
      <c r="N57" s="127"/>
      <c r="BI57" s="42"/>
      <c r="BJ57" s="42"/>
    </row>
    <row r="58" spans="1:62" ht="24" hidden="1" customHeight="1" x14ac:dyDescent="0.25">
      <c r="A58" s="126"/>
      <c r="B58" s="321" t="s">
        <v>570</v>
      </c>
      <c r="C58" s="326"/>
      <c r="D58" s="316"/>
      <c r="E58" s="322" t="e">
        <f t="shared" si="21"/>
        <v>#DIV/0!</v>
      </c>
      <c r="F58" s="323">
        <f t="shared" si="14"/>
        <v>0</v>
      </c>
      <c r="G58" s="324"/>
      <c r="H58" s="320" t="str">
        <f t="shared" si="15"/>
        <v>x</v>
      </c>
      <c r="I58" s="320" t="str">
        <f t="shared" si="16"/>
        <v/>
      </c>
      <c r="J58" s="320" t="str">
        <f t="shared" si="17"/>
        <v/>
      </c>
      <c r="K58" s="320" t="str">
        <f t="shared" si="18"/>
        <v/>
      </c>
      <c r="L58" s="320" t="str">
        <f t="shared" si="19"/>
        <v/>
      </c>
      <c r="M58" s="325"/>
      <c r="N58" s="127"/>
      <c r="BI58" s="42"/>
      <c r="BJ58" s="42"/>
    </row>
    <row r="59" spans="1:62" ht="24" hidden="1" customHeight="1" x14ac:dyDescent="0.25">
      <c r="A59" s="126"/>
      <c r="B59" s="321" t="s">
        <v>570</v>
      </c>
      <c r="C59" s="326"/>
      <c r="D59" s="316"/>
      <c r="E59" s="322" t="e">
        <f t="shared" si="21"/>
        <v>#DIV/0!</v>
      </c>
      <c r="F59" s="323">
        <f t="shared" si="14"/>
        <v>0</v>
      </c>
      <c r="G59" s="324"/>
      <c r="H59" s="320" t="str">
        <f t="shared" si="15"/>
        <v>x</v>
      </c>
      <c r="I59" s="320" t="str">
        <f t="shared" si="16"/>
        <v/>
      </c>
      <c r="J59" s="320" t="str">
        <f t="shared" si="17"/>
        <v/>
      </c>
      <c r="K59" s="320" t="str">
        <f t="shared" si="18"/>
        <v/>
      </c>
      <c r="L59" s="320" t="str">
        <f t="shared" si="19"/>
        <v/>
      </c>
      <c r="M59" s="325"/>
      <c r="N59" s="127"/>
      <c r="BI59" s="42"/>
      <c r="BJ59" s="42"/>
    </row>
    <row r="60" spans="1:62" ht="24" hidden="1" customHeight="1" x14ac:dyDescent="0.25">
      <c r="A60" s="126"/>
      <c r="B60" s="321" t="s">
        <v>570</v>
      </c>
      <c r="C60" s="326"/>
      <c r="D60" s="316"/>
      <c r="E60" s="322" t="e">
        <f t="shared" si="21"/>
        <v>#DIV/0!</v>
      </c>
      <c r="F60" s="323">
        <f t="shared" si="14"/>
        <v>0</v>
      </c>
      <c r="G60" s="324"/>
      <c r="H60" s="320" t="str">
        <f t="shared" si="15"/>
        <v>x</v>
      </c>
      <c r="I60" s="320" t="str">
        <f t="shared" si="16"/>
        <v/>
      </c>
      <c r="J60" s="320" t="str">
        <f t="shared" si="17"/>
        <v/>
      </c>
      <c r="K60" s="320" t="str">
        <f t="shared" si="18"/>
        <v/>
      </c>
      <c r="L60" s="320" t="str">
        <f t="shared" si="19"/>
        <v/>
      </c>
      <c r="M60" s="325"/>
      <c r="N60" s="127"/>
      <c r="BI60" s="42"/>
      <c r="BJ60" s="42"/>
    </row>
    <row r="61" spans="1:62" ht="24" hidden="1" customHeight="1" x14ac:dyDescent="0.25">
      <c r="A61" s="126"/>
      <c r="B61" s="321" t="s">
        <v>570</v>
      </c>
      <c r="C61" s="326"/>
      <c r="D61" s="316"/>
      <c r="E61" s="322" t="e">
        <f t="shared" si="21"/>
        <v>#DIV/0!</v>
      </c>
      <c r="F61" s="323">
        <f t="shared" si="14"/>
        <v>0</v>
      </c>
      <c r="G61" s="324"/>
      <c r="H61" s="320" t="str">
        <f t="shared" si="15"/>
        <v>x</v>
      </c>
      <c r="I61" s="320" t="str">
        <f t="shared" si="16"/>
        <v/>
      </c>
      <c r="J61" s="320" t="str">
        <f t="shared" si="17"/>
        <v/>
      </c>
      <c r="K61" s="320" t="str">
        <f t="shared" si="18"/>
        <v/>
      </c>
      <c r="L61" s="320" t="str">
        <f t="shared" si="19"/>
        <v/>
      </c>
      <c r="M61" s="325"/>
      <c r="N61" s="127"/>
      <c r="BI61" s="42"/>
      <c r="BJ61" s="42"/>
    </row>
    <row r="62" spans="1:62" ht="24" hidden="1" customHeight="1" x14ac:dyDescent="0.25">
      <c r="A62" s="126"/>
      <c r="B62" s="321" t="s">
        <v>570</v>
      </c>
      <c r="C62" s="326"/>
      <c r="D62" s="316"/>
      <c r="E62" s="322" t="e">
        <f t="shared" si="21"/>
        <v>#DIV/0!</v>
      </c>
      <c r="F62" s="323">
        <f t="shared" si="14"/>
        <v>0</v>
      </c>
      <c r="G62" s="324"/>
      <c r="H62" s="320" t="str">
        <f t="shared" si="15"/>
        <v>x</v>
      </c>
      <c r="I62" s="320" t="str">
        <f t="shared" si="16"/>
        <v/>
      </c>
      <c r="J62" s="320" t="str">
        <f t="shared" si="17"/>
        <v/>
      </c>
      <c r="K62" s="320" t="str">
        <f t="shared" si="18"/>
        <v/>
      </c>
      <c r="L62" s="320" t="str">
        <f t="shared" si="19"/>
        <v/>
      </c>
      <c r="M62" s="325"/>
      <c r="N62" s="127"/>
      <c r="BI62" s="42"/>
      <c r="BJ62" s="42"/>
    </row>
    <row r="63" spans="1:62" ht="24" hidden="1" customHeight="1" x14ac:dyDescent="0.25">
      <c r="A63" s="126"/>
      <c r="B63" s="321" t="s">
        <v>570</v>
      </c>
      <c r="C63" s="326"/>
      <c r="D63" s="316"/>
      <c r="E63" s="322" t="e">
        <f t="shared" si="21"/>
        <v>#DIV/0!</v>
      </c>
      <c r="F63" s="323">
        <f t="shared" si="14"/>
        <v>0</v>
      </c>
      <c r="G63" s="324"/>
      <c r="H63" s="320" t="str">
        <f t="shared" si="15"/>
        <v>x</v>
      </c>
      <c r="I63" s="320" t="str">
        <f t="shared" si="16"/>
        <v/>
      </c>
      <c r="J63" s="320" t="str">
        <f t="shared" si="17"/>
        <v/>
      </c>
      <c r="K63" s="320" t="str">
        <f t="shared" si="18"/>
        <v/>
      </c>
      <c r="L63" s="320" t="str">
        <f t="shared" si="19"/>
        <v/>
      </c>
      <c r="M63" s="325"/>
      <c r="N63" s="127"/>
      <c r="BI63" s="42"/>
      <c r="BJ63" s="42"/>
    </row>
    <row r="64" spans="1:62" ht="24" hidden="1" customHeight="1" x14ac:dyDescent="0.25">
      <c r="A64" s="126"/>
      <c r="B64" s="321" t="s">
        <v>570</v>
      </c>
      <c r="C64" s="326"/>
      <c r="D64" s="316"/>
      <c r="E64" s="322" t="e">
        <f t="shared" si="21"/>
        <v>#DIV/0!</v>
      </c>
      <c r="F64" s="323">
        <f>G64/100</f>
        <v>0</v>
      </c>
      <c r="G64" s="324"/>
      <c r="H64" s="320" t="str">
        <f t="shared" si="15"/>
        <v>x</v>
      </c>
      <c r="I64" s="320" t="str">
        <f t="shared" si="16"/>
        <v/>
      </c>
      <c r="J64" s="320" t="str">
        <f t="shared" si="17"/>
        <v/>
      </c>
      <c r="K64" s="320" t="str">
        <f t="shared" si="18"/>
        <v/>
      </c>
      <c r="L64" s="320" t="str">
        <f t="shared" si="19"/>
        <v/>
      </c>
      <c r="M64" s="325"/>
      <c r="N64" s="127"/>
    </row>
    <row r="65" spans="1:62" ht="19.899999999999999" hidden="1" customHeight="1" x14ac:dyDescent="0.25">
      <c r="A65" s="126"/>
      <c r="B65" s="321"/>
      <c r="C65" s="326"/>
      <c r="D65" s="316"/>
      <c r="E65" s="322" t="e">
        <f t="shared" si="21"/>
        <v>#DIV/0!</v>
      </c>
      <c r="F65" s="323">
        <f>G65/100</f>
        <v>0</v>
      </c>
      <c r="G65" s="324"/>
      <c r="H65" s="320" t="str">
        <f t="shared" si="15"/>
        <v>x</v>
      </c>
      <c r="I65" s="320" t="str">
        <f t="shared" si="16"/>
        <v/>
      </c>
      <c r="J65" s="320" t="str">
        <f t="shared" si="17"/>
        <v/>
      </c>
      <c r="K65" s="320" t="str">
        <f t="shared" si="18"/>
        <v/>
      </c>
      <c r="L65" s="320" t="str">
        <f t="shared" si="19"/>
        <v/>
      </c>
      <c r="M65" s="325"/>
      <c r="N65" s="127"/>
    </row>
    <row r="66" spans="1:62" ht="48.6" hidden="1" customHeight="1" x14ac:dyDescent="0.25">
      <c r="A66" s="126"/>
      <c r="D66" s="316"/>
      <c r="E66" s="322" t="e">
        <f t="shared" si="21"/>
        <v>#DIV/0!</v>
      </c>
      <c r="F66" s="323">
        <f t="shared" si="14"/>
        <v>0</v>
      </c>
      <c r="G66" s="324"/>
      <c r="H66" s="320" t="str">
        <f t="shared" si="15"/>
        <v>x</v>
      </c>
      <c r="I66" s="320" t="str">
        <f t="shared" si="16"/>
        <v/>
      </c>
      <c r="J66" s="320" t="str">
        <f t="shared" si="17"/>
        <v/>
      </c>
      <c r="K66" s="320" t="str">
        <f t="shared" si="18"/>
        <v/>
      </c>
      <c r="L66" s="320" t="str">
        <f t="shared" si="19"/>
        <v/>
      </c>
      <c r="M66" s="325"/>
      <c r="N66" s="127"/>
      <c r="O66" s="145">
        <f>SUM(E29:E40)</f>
        <v>20</v>
      </c>
      <c r="P66" s="313" t="e">
        <f>SUM(E48:E66)</f>
        <v>#DIV/0!</v>
      </c>
    </row>
    <row r="67" spans="1:62" s="60" customFormat="1" ht="24" customHeight="1" x14ac:dyDescent="0.25">
      <c r="A67" s="126"/>
      <c r="B67" s="490" t="s">
        <v>305</v>
      </c>
      <c r="C67" s="490"/>
      <c r="D67" s="354">
        <f>SUM(D48:D66)</f>
        <v>0</v>
      </c>
      <c r="E67" s="491" t="s">
        <v>306</v>
      </c>
      <c r="F67" s="491"/>
      <c r="G67" s="491"/>
      <c r="H67" s="490" t="s">
        <v>287</v>
      </c>
      <c r="I67" s="490"/>
      <c r="J67" s="490"/>
      <c r="K67" s="490"/>
      <c r="L67" s="490"/>
      <c r="M67" s="328" t="s">
        <v>288</v>
      </c>
      <c r="N67" s="127"/>
      <c r="O67" s="311" t="e">
        <f>SUM(E48:E66)</f>
        <v>#DIV/0!</v>
      </c>
      <c r="P67" s="60" t="e">
        <f>SUM(P3:P66)</f>
        <v>#DIV/0!</v>
      </c>
      <c r="BI67" s="135"/>
      <c r="BJ67" s="136"/>
    </row>
    <row r="68" spans="1:62" s="60" customFormat="1" ht="24" customHeight="1" x14ac:dyDescent="0.25">
      <c r="A68" s="126"/>
      <c r="B68" s="490" t="s">
        <v>535</v>
      </c>
      <c r="C68" s="490"/>
      <c r="D68" s="354">
        <f>SUM(D48:D56)</f>
        <v>0</v>
      </c>
      <c r="E68" s="491" t="e">
        <f>SUM(E48:E56)</f>
        <v>#DIV/0!</v>
      </c>
      <c r="F68" s="491"/>
      <c r="G68" s="491"/>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485"/>
      <c r="B70" s="486"/>
      <c r="C70" s="486"/>
      <c r="D70" s="486"/>
      <c r="E70" s="486"/>
      <c r="F70" s="486"/>
      <c r="G70" s="486"/>
      <c r="H70" s="486"/>
      <c r="I70" s="486"/>
      <c r="J70" s="486"/>
      <c r="K70" s="486"/>
      <c r="L70" s="486"/>
      <c r="M70" s="486"/>
      <c r="N70" s="487"/>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488" t="s">
        <v>537</v>
      </c>
      <c r="D72" s="488"/>
      <c r="E72" s="488"/>
      <c r="F72" s="488"/>
      <c r="G72" s="488"/>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488" t="s">
        <v>538</v>
      </c>
      <c r="D74" s="488"/>
      <c r="E74" s="488"/>
      <c r="F74" s="488"/>
      <c r="G74" s="488"/>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488" t="s">
        <v>307</v>
      </c>
      <c r="D76" s="488"/>
      <c r="E76" s="488"/>
      <c r="F76" s="488"/>
      <c r="G76" s="488"/>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B1:M1"/>
    <mergeCell ref="B2:M2"/>
    <mergeCell ref="E5:J5"/>
    <mergeCell ref="E6:J6"/>
    <mergeCell ref="B10:C12"/>
    <mergeCell ref="D10:D13"/>
    <mergeCell ref="E10:E13"/>
    <mergeCell ref="F10:F13"/>
    <mergeCell ref="G10:G13"/>
    <mergeCell ref="H10:L10"/>
    <mergeCell ref="M10:M13"/>
    <mergeCell ref="B43:C43"/>
    <mergeCell ref="E43:G43"/>
    <mergeCell ref="B44:C46"/>
    <mergeCell ref="D44:D47"/>
    <mergeCell ref="E44:E47"/>
    <mergeCell ref="F44:F47"/>
    <mergeCell ref="G44:G47"/>
    <mergeCell ref="B23:C24"/>
    <mergeCell ref="E23:G23"/>
    <mergeCell ref="H23:L23"/>
    <mergeCell ref="E24:G24"/>
    <mergeCell ref="B25:M25"/>
    <mergeCell ref="M26:M28"/>
    <mergeCell ref="B41:C42"/>
    <mergeCell ref="E41:G41"/>
    <mergeCell ref="H41:L42"/>
    <mergeCell ref="M41:M42"/>
    <mergeCell ref="E42:G42"/>
    <mergeCell ref="B26:C27"/>
    <mergeCell ref="D26:D28"/>
    <mergeCell ref="E26:E28"/>
    <mergeCell ref="F26:F28"/>
    <mergeCell ref="G26:G28"/>
    <mergeCell ref="H44:L44"/>
    <mergeCell ref="M45:M47"/>
    <mergeCell ref="B67:C67"/>
    <mergeCell ref="E67:G67"/>
    <mergeCell ref="H67:L67"/>
    <mergeCell ref="C76:G76"/>
    <mergeCell ref="B68:C68"/>
    <mergeCell ref="E68:G68"/>
    <mergeCell ref="A70:N70"/>
    <mergeCell ref="C72:G72"/>
    <mergeCell ref="C74:G74"/>
  </mergeCells>
  <conditionalFormatting sqref="H29:H40 H14:H22">
    <cfRule type="cellIs" dxfId="164" priority="6" stopIfTrue="1" operator="equal">
      <formula>"X"</formula>
    </cfRule>
  </conditionalFormatting>
  <conditionalFormatting sqref="H48:H66">
    <cfRule type="cellIs" dxfId="163" priority="1" stopIfTrue="1" operator="equal">
      <formula>"X"</formula>
    </cfRule>
  </conditionalFormatting>
  <conditionalFormatting sqref="I29:I40 I14:I22">
    <cfRule type="cellIs" dxfId="162" priority="8" stopIfTrue="1" operator="equal">
      <formula>"X"</formula>
    </cfRule>
  </conditionalFormatting>
  <conditionalFormatting sqref="I48:I66">
    <cfRule type="cellIs" dxfId="161" priority="3" stopIfTrue="1" operator="equal">
      <formula>"X"</formula>
    </cfRule>
  </conditionalFormatting>
  <conditionalFormatting sqref="J29:J40 J14:J22">
    <cfRule type="cellIs" dxfId="160" priority="9" stopIfTrue="1" operator="equal">
      <formula>"X"</formula>
    </cfRule>
  </conditionalFormatting>
  <conditionalFormatting sqref="J48:J66">
    <cfRule type="cellIs" dxfId="159" priority="4" stopIfTrue="1" operator="equal">
      <formula>"X"</formula>
    </cfRule>
  </conditionalFormatting>
  <conditionalFormatting sqref="K29:K40 K14:K22">
    <cfRule type="cellIs" dxfId="158" priority="7" stopIfTrue="1" operator="equal">
      <formula>"X"</formula>
    </cfRule>
  </conditionalFormatting>
  <conditionalFormatting sqref="K48:K66">
    <cfRule type="cellIs" dxfId="157" priority="2" stopIfTrue="1" operator="equal">
      <formula>"X"</formula>
    </cfRule>
  </conditionalFormatting>
  <conditionalFormatting sqref="L48:L66 L14:M22">
    <cfRule type="cellIs" dxfId="156" priority="5" stopIfTrue="1" operator="equal">
      <formula>"X"</formula>
    </cfRule>
  </conditionalFormatting>
  <conditionalFormatting sqref="L29:M40">
    <cfRule type="cellIs" dxfId="155" priority="10" stopIfTrue="1" operator="equal">
      <formula>"X"</formula>
    </cfRule>
  </conditionalFormatting>
  <dataValidations count="2">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18286C3C-C884-4715-95AC-5A2382444863}">
      <formula1>Comportamenti</formula1>
    </dataValidation>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8F52EA10-96D6-4A81-A84F-F9AEF37133A6}">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F024A9-2F15-4B7D-A9CD-50670C1E29A4}">
          <x14:formula1>
            <xm:f>Foglio1!$B$2:$B$10</xm:f>
          </x14:formula1>
          <xm:sqref>B38:B45 C48</xm:sqref>
        </x14:dataValidation>
        <x14:dataValidation type="list" allowBlank="1" showInputMessage="1" showErrorMessage="1" xr:uid="{83170999-F7B4-4F36-8A1F-87C331A2A480}">
          <x14:formula1>
            <xm:f>Foglio1!$A$2:$A$10</xm:f>
          </x14:formula1>
          <xm:sqref>A38:A45 B48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E708-0B6B-408E-9FF9-2F53727EA52B}">
  <dimension ref="A1:BJ78"/>
  <sheetViews>
    <sheetView tabSelected="1" zoomScaleNormal="100" workbookViewId="0">
      <selection activeCell="B30" sqref="B30"/>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Urbanistica, ambiente, commercio, suape</v>
      </c>
      <c r="D6" s="358"/>
      <c r="E6" s="534" t="s">
        <v>615</v>
      </c>
      <c r="F6" s="534"/>
      <c r="G6" s="534"/>
      <c r="H6" s="534"/>
      <c r="I6" s="534"/>
      <c r="J6" s="534"/>
      <c r="L6" s="358">
        <v>2024</v>
      </c>
      <c r="M6" s="361"/>
      <c r="N6" s="127"/>
      <c r="BI6" s="49" t="s">
        <v>193</v>
      </c>
      <c r="BJ6" s="50" t="s">
        <v>194</v>
      </c>
    </row>
    <row r="7" spans="1:62" ht="16.149999999999999" customHeight="1" x14ac:dyDescent="0.25">
      <c r="A7" s="183"/>
      <c r="B7" s="362" t="s">
        <v>589</v>
      </c>
      <c r="C7" s="365" t="str">
        <f>Dirigente!C7</f>
        <v>Giuseppe Pellegrino</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616</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(D14/D$43)*80</f>
        <v>5</v>
      </c>
      <c r="F14" s="315">
        <f>G14/100</f>
        <v>0</v>
      </c>
      <c r="G14" s="317"/>
      <c r="H14" s="318" t="str">
        <f t="shared" ref="H14:H22"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(D15/D$43)*80</f>
        <v>5</v>
      </c>
      <c r="F15" s="315">
        <f t="shared" ref="F15:F22" si="1">G15/100</f>
        <v>0</v>
      </c>
      <c r="G15" s="317"/>
      <c r="H15" s="320" t="str">
        <f t="shared" si="0"/>
        <v>x</v>
      </c>
      <c r="I15" s="320" t="str">
        <f t="shared" ref="I15:I22" si="2">IF(F15&lt;=0.5,IF(F15&gt;=0.21,"x",""),"")</f>
        <v/>
      </c>
      <c r="J15" s="320" t="str">
        <f t="shared" ref="J15:J22" si="3">IF(F15&lt;=0.7,IF(F15&gt;=0.51,"x",""),"")</f>
        <v/>
      </c>
      <c r="K15" s="320" t="str">
        <f t="shared" ref="K15:K22" si="4">IF(F15&lt;=0.9,IF(F15&gt;=0.71,"x",""),"")</f>
        <v/>
      </c>
      <c r="L15" s="320" t="str">
        <f t="shared" ref="L15:L22" si="5">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(D16/D$43)*80</f>
        <v>5</v>
      </c>
      <c r="F16" s="315">
        <f t="shared" si="1"/>
        <v>0</v>
      </c>
      <c r="G16" s="317"/>
      <c r="H16" s="320" t="str">
        <f t="shared" si="0"/>
        <v>x</v>
      </c>
      <c r="I16" s="320" t="str">
        <f t="shared" si="2"/>
        <v/>
      </c>
      <c r="J16" s="320" t="str">
        <f t="shared" si="3"/>
        <v/>
      </c>
      <c r="K16" s="320" t="str">
        <f t="shared" si="4"/>
        <v/>
      </c>
      <c r="L16" s="320" t="str">
        <f t="shared" si="5"/>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(D17/D$43)*80</f>
        <v>5</v>
      </c>
      <c r="F17" s="315">
        <f t="shared" si="1"/>
        <v>0</v>
      </c>
      <c r="G17" s="317"/>
      <c r="H17" s="320" t="str">
        <f t="shared" si="0"/>
        <v>x</v>
      </c>
      <c r="I17" s="320" t="str">
        <f t="shared" si="2"/>
        <v/>
      </c>
      <c r="J17" s="320" t="str">
        <f t="shared" si="3"/>
        <v/>
      </c>
      <c r="K17" s="320" t="str">
        <f t="shared" si="4"/>
        <v/>
      </c>
      <c r="L17" s="320" t="str">
        <f t="shared" si="5"/>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(D18/D$43)*80</f>
        <v>30</v>
      </c>
      <c r="F18" s="315">
        <f t="shared" si="1"/>
        <v>0</v>
      </c>
      <c r="G18" s="317"/>
      <c r="H18" s="320" t="str">
        <f t="shared" si="0"/>
        <v>x</v>
      </c>
      <c r="I18" s="320" t="str">
        <f t="shared" si="2"/>
        <v/>
      </c>
      <c r="J18" s="320" t="str">
        <f t="shared" si="3"/>
        <v/>
      </c>
      <c r="K18" s="320" t="str">
        <f t="shared" si="4"/>
        <v/>
      </c>
      <c r="L18" s="320" t="str">
        <f t="shared" si="5"/>
        <v/>
      </c>
      <c r="M18" s="320"/>
      <c r="N18" s="127"/>
      <c r="BI18" s="49" t="s">
        <v>280</v>
      </c>
      <c r="BJ18" s="50" t="s">
        <v>281</v>
      </c>
    </row>
    <row r="19" spans="1:62" ht="70.150000000000006" customHeight="1" thickBot="1" x14ac:dyDescent="0.3">
      <c r="A19" s="126"/>
      <c r="B19" s="341" t="s">
        <v>581</v>
      </c>
      <c r="C19" s="314"/>
      <c r="D19" s="315">
        <v>5</v>
      </c>
      <c r="E19" s="347">
        <f>(D19/D$43)*80</f>
        <v>5</v>
      </c>
      <c r="F19" s="315">
        <f t="shared" si="1"/>
        <v>0</v>
      </c>
      <c r="G19" s="317"/>
      <c r="H19" s="320" t="str">
        <f t="shared" si="0"/>
        <v>x</v>
      </c>
      <c r="I19" s="320" t="str">
        <f t="shared" si="2"/>
        <v/>
      </c>
      <c r="J19" s="320" t="str">
        <f t="shared" si="3"/>
        <v/>
      </c>
      <c r="K19" s="320" t="str">
        <f t="shared" si="4"/>
        <v/>
      </c>
      <c r="L19" s="320" t="str">
        <f t="shared" si="5"/>
        <v/>
      </c>
      <c r="M19" s="320"/>
      <c r="N19" s="127"/>
      <c r="BI19" s="133"/>
      <c r="BJ19" s="134"/>
    </row>
    <row r="20" spans="1:62" ht="24" customHeight="1" thickBot="1" x14ac:dyDescent="0.3">
      <c r="A20" s="126"/>
      <c r="B20" s="341" t="s">
        <v>590</v>
      </c>
      <c r="D20" s="315">
        <v>5</v>
      </c>
      <c r="E20" s="316" t="e">
        <f t="shared" ref="E20:E22" si="6">(D20/D$68)*100</f>
        <v>#DIV/0!</v>
      </c>
      <c r="F20" s="315">
        <f t="shared" si="1"/>
        <v>0</v>
      </c>
      <c r="G20" s="317"/>
      <c r="H20" s="320" t="str">
        <f t="shared" si="0"/>
        <v>x</v>
      </c>
      <c r="I20" s="320" t="str">
        <f t="shared" si="2"/>
        <v/>
      </c>
      <c r="J20" s="320" t="str">
        <f t="shared" si="3"/>
        <v/>
      </c>
      <c r="K20" s="320" t="str">
        <f t="shared" si="4"/>
        <v/>
      </c>
      <c r="L20" s="320" t="str">
        <f t="shared" si="5"/>
        <v/>
      </c>
      <c r="M20" s="320"/>
      <c r="N20" s="127"/>
      <c r="BI20" s="133"/>
      <c r="BJ20" s="134"/>
    </row>
    <row r="21" spans="1:62" ht="24" hidden="1" customHeight="1" x14ac:dyDescent="0.25">
      <c r="A21" s="126"/>
      <c r="B21" s="314">
        <f>'Elenco Obiettivi'!C17</f>
        <v>0</v>
      </c>
      <c r="C21" s="314">
        <f>'Elenco Obiettivi'!E17</f>
        <v>0</v>
      </c>
      <c r="D21" s="315"/>
      <c r="E21" s="316" t="e">
        <f t="shared" si="6"/>
        <v>#DIV/0!</v>
      </c>
      <c r="F21" s="315">
        <f t="shared" si="1"/>
        <v>0</v>
      </c>
      <c r="G21" s="317"/>
      <c r="H21" s="320" t="str">
        <f t="shared" si="0"/>
        <v>x</v>
      </c>
      <c r="I21" s="320" t="str">
        <f t="shared" si="2"/>
        <v/>
      </c>
      <c r="J21" s="320" t="str">
        <f t="shared" si="3"/>
        <v/>
      </c>
      <c r="K21" s="320" t="str">
        <f t="shared" si="4"/>
        <v/>
      </c>
      <c r="L21" s="320" t="str">
        <f t="shared" si="5"/>
        <v/>
      </c>
      <c r="M21" s="320"/>
      <c r="N21" s="127"/>
      <c r="BI21" s="133"/>
      <c r="BJ21" s="134"/>
    </row>
    <row r="22" spans="1:62" ht="24" hidden="1" customHeight="1" x14ac:dyDescent="0.25">
      <c r="A22" s="126"/>
      <c r="B22" s="314">
        <f>'Elenco Obiettivi'!C18</f>
        <v>0</v>
      </c>
      <c r="C22" s="314">
        <f>'Elenco Obiettivi'!E18</f>
        <v>0</v>
      </c>
      <c r="D22" s="315"/>
      <c r="E22" s="316" t="e">
        <f t="shared" si="6"/>
        <v>#DIV/0!</v>
      </c>
      <c r="F22" s="315">
        <f t="shared" si="1"/>
        <v>0</v>
      </c>
      <c r="G22" s="317"/>
      <c r="H22" s="320" t="str">
        <f t="shared" si="0"/>
        <v>x</v>
      </c>
      <c r="I22" s="320" t="str">
        <f t="shared" si="2"/>
        <v/>
      </c>
      <c r="J22" s="320" t="str">
        <f t="shared" si="3"/>
        <v/>
      </c>
      <c r="K22" s="320" t="str">
        <f t="shared" si="4"/>
        <v/>
      </c>
      <c r="L22" s="320" t="str">
        <f t="shared" si="5"/>
        <v/>
      </c>
      <c r="M22" s="320"/>
      <c r="N22" s="127"/>
      <c r="BI22" s="133"/>
      <c r="BJ22" s="134"/>
    </row>
    <row r="23" spans="1:62" s="60" customFormat="1" ht="24" customHeight="1" thickBot="1" x14ac:dyDescent="0.3">
      <c r="A23" s="126"/>
      <c r="B23" s="513" t="s">
        <v>284</v>
      </c>
      <c r="C23" s="514"/>
      <c r="D23" s="333" t="s">
        <v>285</v>
      </c>
      <c r="E23" s="491" t="s">
        <v>286</v>
      </c>
      <c r="F23" s="491"/>
      <c r="G23" s="491"/>
      <c r="H23" s="490" t="s">
        <v>287</v>
      </c>
      <c r="I23" s="490"/>
      <c r="J23" s="490"/>
      <c r="K23" s="490"/>
      <c r="L23" s="490"/>
      <c r="M23" s="328" t="s">
        <v>288</v>
      </c>
      <c r="N23" s="127"/>
      <c r="BI23" s="133"/>
      <c r="BJ23" s="134"/>
    </row>
    <row r="24" spans="1:62" s="60" customFormat="1" ht="24" customHeight="1" x14ac:dyDescent="0.25">
      <c r="A24" s="126"/>
      <c r="B24" s="515"/>
      <c r="C24" s="507"/>
      <c r="D24" s="334">
        <f>SUM(D14:D22)</f>
        <v>60</v>
      </c>
      <c r="E24" s="491">
        <f>SUM(E14:E19)</f>
        <v>55</v>
      </c>
      <c r="F24" s="491"/>
      <c r="G24" s="491"/>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516"/>
      <c r="C25" s="516"/>
      <c r="D25" s="516"/>
      <c r="E25" s="516"/>
      <c r="F25" s="516"/>
      <c r="G25" s="516"/>
      <c r="H25" s="516"/>
      <c r="I25" s="516"/>
      <c r="J25" s="516"/>
      <c r="K25" s="516"/>
      <c r="L25" s="516"/>
      <c r="M25" s="516"/>
      <c r="N25" s="127"/>
      <c r="BI25" s="135"/>
      <c r="BJ25" s="136"/>
    </row>
    <row r="26" spans="1:62" s="60" customFormat="1" ht="24" customHeight="1" x14ac:dyDescent="0.25">
      <c r="A26" s="126"/>
      <c r="B26" s="529" t="s">
        <v>289</v>
      </c>
      <c r="C26" s="530"/>
      <c r="D26" s="512" t="str">
        <f>D10</f>
        <v>Peso Assoluto Obiettivo</v>
      </c>
      <c r="E26" s="512" t="str">
        <f>E10</f>
        <v>Peso % Obiettivo</v>
      </c>
      <c r="F26" s="512" t="str">
        <f>F10</f>
        <v>Fornule</v>
      </c>
      <c r="G26" s="512" t="str">
        <f>G10</f>
        <v>Risultato (%)</v>
      </c>
      <c r="H26" s="329">
        <v>1</v>
      </c>
      <c r="I26" s="329">
        <v>2</v>
      </c>
      <c r="J26" s="329">
        <v>3</v>
      </c>
      <c r="K26" s="329">
        <v>4</v>
      </c>
      <c r="L26" s="329">
        <v>5</v>
      </c>
      <c r="M26" s="489" t="str">
        <f>M10</f>
        <v>NOTE</v>
      </c>
      <c r="N26" s="127"/>
      <c r="BI26" s="135"/>
      <c r="BJ26" s="136"/>
    </row>
    <row r="27" spans="1:62" s="60" customFormat="1" ht="24" customHeight="1" x14ac:dyDescent="0.25">
      <c r="A27" s="126"/>
      <c r="B27" s="531"/>
      <c r="C27" s="532"/>
      <c r="D27" s="512"/>
      <c r="E27" s="512"/>
      <c r="F27" s="512"/>
      <c r="G27" s="512"/>
      <c r="H27" s="330" t="s">
        <v>232</v>
      </c>
      <c r="I27" s="330" t="s">
        <v>233</v>
      </c>
      <c r="J27" s="331" t="s">
        <v>234</v>
      </c>
      <c r="K27" s="331" t="s">
        <v>270</v>
      </c>
      <c r="L27" s="331" t="s">
        <v>271</v>
      </c>
      <c r="M27" s="489"/>
      <c r="N27" s="127"/>
      <c r="BI27" s="135"/>
      <c r="BJ27" s="136"/>
    </row>
    <row r="28" spans="1:62" s="60" customFormat="1" ht="34.15" customHeight="1" x14ac:dyDescent="0.25">
      <c r="A28" s="126"/>
      <c r="B28" s="332" t="s">
        <v>586</v>
      </c>
      <c r="C28" s="332" t="s">
        <v>238</v>
      </c>
      <c r="D28" s="512"/>
      <c r="E28" s="512"/>
      <c r="F28" s="512"/>
      <c r="G28" s="512"/>
      <c r="H28" s="328" t="s">
        <v>56</v>
      </c>
      <c r="I28" s="328" t="s">
        <v>57</v>
      </c>
      <c r="J28" s="328" t="s">
        <v>243</v>
      </c>
      <c r="K28" s="328" t="s">
        <v>244</v>
      </c>
      <c r="L28" s="328" t="s">
        <v>245</v>
      </c>
      <c r="M28" s="489"/>
      <c r="N28" s="127"/>
      <c r="BI28" s="135"/>
      <c r="BJ28" s="136"/>
    </row>
    <row r="29" spans="1:62" s="60" customFormat="1" ht="36" customHeight="1" x14ac:dyDescent="0.25">
      <c r="A29" s="126"/>
      <c r="B29" s="314" t="s">
        <v>601</v>
      </c>
      <c r="C29" s="314" t="s">
        <v>602</v>
      </c>
      <c r="D29" s="315">
        <v>20</v>
      </c>
      <c r="E29" s="347">
        <f>(D29/D$43)*80</f>
        <v>20</v>
      </c>
      <c r="F29" s="315">
        <f t="shared" ref="F29:F39" si="7">G29/100</f>
        <v>0</v>
      </c>
      <c r="G29" s="317"/>
      <c r="H29" s="320" t="str">
        <f t="shared" ref="H29:H40" si="8">IF($F29&lt;=0.2,IF($F29&gt;=0,"x",""),"")</f>
        <v>x</v>
      </c>
      <c r="I29" s="320" t="str">
        <f t="shared" ref="I29:I40" si="9">IF(F29&lt;=0.5,IF(F29&gt;=0.21,"x",""),"")</f>
        <v/>
      </c>
      <c r="J29" s="320" t="str">
        <f t="shared" ref="J29:J40" si="10">IF(F29&lt;=0.7,IF(F29&gt;=0.51,"x",""),"")</f>
        <v/>
      </c>
      <c r="K29" s="320" t="str">
        <f t="shared" ref="K29:K40" si="11">IF(F29&lt;=0.9,IF(F29&gt;=0.71,"x",""),"")</f>
        <v/>
      </c>
      <c r="L29" s="320" t="str">
        <f t="shared" ref="L29:L40" si="12">IF(F29&lt;=1,IF(F29&gt;0.9,"x",""),"")</f>
        <v/>
      </c>
      <c r="M29" s="320"/>
      <c r="N29" s="127"/>
      <c r="BI29" s="135"/>
      <c r="BJ29" s="136"/>
    </row>
    <row r="30" spans="1:62" s="60" customFormat="1" ht="18.600000000000001" customHeight="1" x14ac:dyDescent="0.25">
      <c r="A30" s="126"/>
      <c r="B30" s="314"/>
      <c r="C30" s="314"/>
      <c r="D30" s="315"/>
      <c r="E30" s="347">
        <f t="shared" ref="E30:E40" si="13">(D30/D$43)*80</f>
        <v>0</v>
      </c>
      <c r="F30" s="315">
        <f t="shared" si="7"/>
        <v>0</v>
      </c>
      <c r="G30" s="317"/>
      <c r="H30" s="320" t="str">
        <f t="shared" si="8"/>
        <v>x</v>
      </c>
      <c r="I30" s="320" t="str">
        <f t="shared" si="9"/>
        <v/>
      </c>
      <c r="J30" s="320" t="str">
        <f t="shared" si="10"/>
        <v/>
      </c>
      <c r="K30" s="320" t="str">
        <f t="shared" si="11"/>
        <v/>
      </c>
      <c r="L30" s="320" t="str">
        <f t="shared" si="12"/>
        <v/>
      </c>
      <c r="M30" s="320"/>
      <c r="N30" s="127"/>
      <c r="BI30" s="135"/>
      <c r="BJ30" s="136"/>
    </row>
    <row r="31" spans="1:62" s="60" customFormat="1" ht="18.600000000000001" customHeight="1" x14ac:dyDescent="0.25">
      <c r="A31" s="126"/>
      <c r="B31" s="314"/>
      <c r="C31" s="314"/>
      <c r="D31" s="315"/>
      <c r="E31" s="347">
        <f t="shared" si="13"/>
        <v>0</v>
      </c>
      <c r="F31" s="315">
        <f t="shared" si="7"/>
        <v>0</v>
      </c>
      <c r="G31" s="317"/>
      <c r="H31" s="320" t="str">
        <f t="shared" si="8"/>
        <v>x</v>
      </c>
      <c r="I31" s="320" t="str">
        <f t="shared" si="9"/>
        <v/>
      </c>
      <c r="J31" s="320" t="str">
        <f t="shared" si="10"/>
        <v/>
      </c>
      <c r="K31" s="320" t="str">
        <f t="shared" si="11"/>
        <v/>
      </c>
      <c r="L31" s="320" t="str">
        <f t="shared" si="12"/>
        <v/>
      </c>
      <c r="M31" s="320"/>
      <c r="N31" s="127"/>
      <c r="BI31" s="135"/>
      <c r="BJ31" s="136"/>
    </row>
    <row r="32" spans="1:62" s="60" customFormat="1" ht="18.600000000000001" customHeight="1" x14ac:dyDescent="0.25">
      <c r="A32" s="126"/>
      <c r="B32" s="314"/>
      <c r="C32" s="314"/>
      <c r="D32" s="315"/>
      <c r="E32" s="347">
        <f t="shared" si="13"/>
        <v>0</v>
      </c>
      <c r="F32" s="315">
        <f t="shared" si="7"/>
        <v>0</v>
      </c>
      <c r="G32" s="317"/>
      <c r="H32" s="320" t="str">
        <f t="shared" si="8"/>
        <v>x</v>
      </c>
      <c r="I32" s="320" t="str">
        <f t="shared" si="9"/>
        <v/>
      </c>
      <c r="J32" s="320" t="str">
        <f t="shared" si="10"/>
        <v/>
      </c>
      <c r="K32" s="320" t="str">
        <f t="shared" si="11"/>
        <v/>
      </c>
      <c r="L32" s="320" t="str">
        <f t="shared" si="12"/>
        <v/>
      </c>
      <c r="M32" s="320"/>
      <c r="N32" s="127"/>
      <c r="BI32" s="135"/>
      <c r="BJ32" s="136"/>
    </row>
    <row r="33" spans="1:62" s="60" customFormat="1" ht="18.600000000000001" customHeight="1" x14ac:dyDescent="0.25">
      <c r="A33" s="126"/>
      <c r="B33" s="314"/>
      <c r="C33" s="314"/>
      <c r="D33" s="315"/>
      <c r="E33" s="347">
        <f t="shared" si="13"/>
        <v>0</v>
      </c>
      <c r="F33" s="315">
        <f t="shared" si="7"/>
        <v>0</v>
      </c>
      <c r="G33" s="317"/>
      <c r="H33" s="320" t="str">
        <f t="shared" si="8"/>
        <v>x</v>
      </c>
      <c r="I33" s="320" t="str">
        <f t="shared" si="9"/>
        <v/>
      </c>
      <c r="J33" s="320" t="str">
        <f t="shared" si="10"/>
        <v/>
      </c>
      <c r="K33" s="320" t="str">
        <f t="shared" si="11"/>
        <v/>
      </c>
      <c r="L33" s="320" t="str">
        <f t="shared" si="12"/>
        <v/>
      </c>
      <c r="M33" s="320"/>
      <c r="N33" s="127"/>
      <c r="BI33" s="135"/>
      <c r="BJ33" s="136"/>
    </row>
    <row r="34" spans="1:62" s="60" customFormat="1" ht="18.600000000000001" customHeight="1" x14ac:dyDescent="0.25">
      <c r="A34" s="126"/>
      <c r="B34" s="314"/>
      <c r="C34" s="314"/>
      <c r="D34" s="315"/>
      <c r="E34" s="347">
        <f t="shared" si="13"/>
        <v>0</v>
      </c>
      <c r="F34" s="315">
        <f t="shared" si="7"/>
        <v>0</v>
      </c>
      <c r="G34" s="317"/>
      <c r="H34" s="320" t="str">
        <f t="shared" si="8"/>
        <v>x</v>
      </c>
      <c r="I34" s="320" t="str">
        <f t="shared" si="9"/>
        <v/>
      </c>
      <c r="J34" s="320" t="str">
        <f t="shared" si="10"/>
        <v/>
      </c>
      <c r="K34" s="320" t="str">
        <f t="shared" si="11"/>
        <v/>
      </c>
      <c r="L34" s="320" t="str">
        <f t="shared" si="12"/>
        <v/>
      </c>
      <c r="M34" s="320"/>
      <c r="N34" s="127"/>
      <c r="BI34" s="135"/>
      <c r="BJ34" s="136"/>
    </row>
    <row r="35" spans="1:62" s="60" customFormat="1" ht="18.600000000000001" customHeight="1" x14ac:dyDescent="0.25">
      <c r="A35" s="126"/>
      <c r="B35" s="314"/>
      <c r="C35" s="314"/>
      <c r="D35" s="315"/>
      <c r="E35" s="347">
        <f t="shared" si="13"/>
        <v>0</v>
      </c>
      <c r="F35" s="315">
        <f t="shared" si="7"/>
        <v>0</v>
      </c>
      <c r="G35" s="317"/>
      <c r="H35" s="320" t="str">
        <f t="shared" si="8"/>
        <v>x</v>
      </c>
      <c r="I35" s="320" t="str">
        <f t="shared" si="9"/>
        <v/>
      </c>
      <c r="J35" s="320" t="str">
        <f t="shared" si="10"/>
        <v/>
      </c>
      <c r="K35" s="320" t="str">
        <f t="shared" si="11"/>
        <v/>
      </c>
      <c r="L35" s="320" t="str">
        <f t="shared" si="12"/>
        <v/>
      </c>
      <c r="M35" s="320"/>
      <c r="N35" s="127"/>
      <c r="BI35" s="135"/>
      <c r="BJ35" s="136"/>
    </row>
    <row r="36" spans="1:62" s="60" customFormat="1" ht="18.600000000000001" customHeight="1" x14ac:dyDescent="0.25">
      <c r="A36" s="126"/>
      <c r="B36" s="314"/>
      <c r="C36" s="314"/>
      <c r="D36" s="315"/>
      <c r="E36" s="347">
        <f t="shared" si="13"/>
        <v>0</v>
      </c>
      <c r="F36" s="315">
        <f t="shared" si="7"/>
        <v>0</v>
      </c>
      <c r="G36" s="317"/>
      <c r="H36" s="320" t="str">
        <f t="shared" si="8"/>
        <v>x</v>
      </c>
      <c r="I36" s="320" t="str">
        <f t="shared" si="9"/>
        <v/>
      </c>
      <c r="J36" s="320" t="str">
        <f t="shared" si="10"/>
        <v/>
      </c>
      <c r="K36" s="320" t="str">
        <f t="shared" si="11"/>
        <v/>
      </c>
      <c r="L36" s="320" t="str">
        <f t="shared" si="12"/>
        <v/>
      </c>
      <c r="M36" s="320"/>
      <c r="N36" s="127"/>
      <c r="BI36" s="135"/>
      <c r="BJ36" s="136"/>
    </row>
    <row r="37" spans="1:62" s="60" customFormat="1" ht="18.600000000000001" customHeight="1" x14ac:dyDescent="0.25">
      <c r="A37" s="126"/>
      <c r="B37" s="314"/>
      <c r="C37" s="314"/>
      <c r="D37" s="315"/>
      <c r="E37" s="347">
        <f t="shared" si="13"/>
        <v>0</v>
      </c>
      <c r="F37" s="315">
        <f t="shared" si="7"/>
        <v>0</v>
      </c>
      <c r="G37" s="317"/>
      <c r="H37" s="320" t="str">
        <f t="shared" si="8"/>
        <v>x</v>
      </c>
      <c r="I37" s="320" t="str">
        <f t="shared" si="9"/>
        <v/>
      </c>
      <c r="J37" s="320" t="str">
        <f t="shared" si="10"/>
        <v/>
      </c>
      <c r="K37" s="320" t="str">
        <f t="shared" si="11"/>
        <v/>
      </c>
      <c r="L37" s="320" t="str">
        <f t="shared" si="12"/>
        <v/>
      </c>
      <c r="M37" s="320"/>
      <c r="N37" s="127"/>
      <c r="BI37" s="135"/>
      <c r="BJ37" s="136"/>
    </row>
    <row r="38" spans="1:62" s="60" customFormat="1" ht="18.600000000000001" customHeight="1" x14ac:dyDescent="0.25">
      <c r="A38" s="126"/>
      <c r="B38" s="314"/>
      <c r="C38" s="314"/>
      <c r="D38" s="315"/>
      <c r="E38" s="347">
        <f t="shared" si="13"/>
        <v>0</v>
      </c>
      <c r="F38" s="315">
        <f t="shared" si="7"/>
        <v>0</v>
      </c>
      <c r="G38" s="317"/>
      <c r="H38" s="320" t="str">
        <f t="shared" si="8"/>
        <v>x</v>
      </c>
      <c r="I38" s="320" t="str">
        <f t="shared" si="9"/>
        <v/>
      </c>
      <c r="J38" s="320" t="str">
        <f t="shared" si="10"/>
        <v/>
      </c>
      <c r="K38" s="320" t="str">
        <f t="shared" si="11"/>
        <v/>
      </c>
      <c r="L38" s="320" t="str">
        <f t="shared" si="12"/>
        <v/>
      </c>
      <c r="M38" s="320"/>
      <c r="N38" s="127"/>
      <c r="BI38" s="135"/>
      <c r="BJ38" s="136"/>
    </row>
    <row r="39" spans="1:62" s="60" customFormat="1" ht="18.600000000000001" customHeight="1" x14ac:dyDescent="0.25">
      <c r="A39" s="126"/>
      <c r="B39" s="314"/>
      <c r="C39" s="314"/>
      <c r="D39" s="315"/>
      <c r="E39" s="347">
        <f t="shared" si="13"/>
        <v>0</v>
      </c>
      <c r="F39" s="315">
        <f t="shared" si="7"/>
        <v>0</v>
      </c>
      <c r="G39" s="317"/>
      <c r="H39" s="320" t="str">
        <f t="shared" si="8"/>
        <v>x</v>
      </c>
      <c r="I39" s="320" t="str">
        <f t="shared" si="9"/>
        <v/>
      </c>
      <c r="J39" s="320" t="str">
        <f t="shared" si="10"/>
        <v/>
      </c>
      <c r="K39" s="320" t="str">
        <f t="shared" si="11"/>
        <v/>
      </c>
      <c r="L39" s="320" t="str">
        <f t="shared" si="12"/>
        <v/>
      </c>
      <c r="M39" s="320"/>
      <c r="N39" s="127"/>
      <c r="BI39" s="135"/>
      <c r="BJ39" s="136"/>
    </row>
    <row r="40" spans="1:62" s="60" customFormat="1" ht="18.600000000000001" customHeight="1" x14ac:dyDescent="0.25">
      <c r="A40" s="126"/>
      <c r="B40" s="314"/>
      <c r="C40" s="314"/>
      <c r="D40" s="315"/>
      <c r="E40" s="347">
        <f t="shared" si="13"/>
        <v>0</v>
      </c>
      <c r="F40" s="315">
        <f>G40/100</f>
        <v>0</v>
      </c>
      <c r="G40" s="317"/>
      <c r="H40" s="320" t="str">
        <f t="shared" si="8"/>
        <v>x</v>
      </c>
      <c r="I40" s="320" t="str">
        <f t="shared" si="9"/>
        <v/>
      </c>
      <c r="J40" s="320" t="str">
        <f t="shared" si="10"/>
        <v/>
      </c>
      <c r="K40" s="320" t="str">
        <f t="shared" si="11"/>
        <v/>
      </c>
      <c r="L40" s="320" t="str">
        <f t="shared" si="12"/>
        <v/>
      </c>
      <c r="M40" s="320"/>
      <c r="N40" s="127"/>
      <c r="BI40" s="135"/>
      <c r="BJ40" s="136"/>
    </row>
    <row r="41" spans="1:62" s="60" customFormat="1" ht="17.45" customHeight="1" thickBot="1" x14ac:dyDescent="0.3">
      <c r="A41" s="126"/>
      <c r="B41" s="505" t="s">
        <v>582</v>
      </c>
      <c r="C41" s="524"/>
      <c r="D41" s="348" t="s">
        <v>285</v>
      </c>
      <c r="E41" s="510" t="s">
        <v>286</v>
      </c>
      <c r="F41" s="510"/>
      <c r="G41" s="510"/>
      <c r="H41" s="504" t="s">
        <v>287</v>
      </c>
      <c r="I41" s="505"/>
      <c r="J41" s="505"/>
      <c r="K41" s="505"/>
      <c r="L41" s="505"/>
      <c r="M41" s="508" t="s">
        <v>288</v>
      </c>
      <c r="N41" s="127"/>
      <c r="P41" s="312">
        <f>SUM(E29:E40)</f>
        <v>20</v>
      </c>
      <c r="BI41" s="133"/>
      <c r="BJ41" s="134"/>
    </row>
    <row r="42" spans="1:62" s="60" customFormat="1" ht="17.45" customHeight="1" x14ac:dyDescent="0.25">
      <c r="A42" s="126"/>
      <c r="B42" s="525"/>
      <c r="C42" s="526"/>
      <c r="D42" s="349">
        <f>SUM(D29:D40)</f>
        <v>20</v>
      </c>
      <c r="E42" s="501">
        <f>SUM(E29:E40)</f>
        <v>20</v>
      </c>
      <c r="F42" s="502"/>
      <c r="G42" s="503"/>
      <c r="H42" s="506"/>
      <c r="I42" s="507"/>
      <c r="J42" s="507"/>
      <c r="K42" s="507"/>
      <c r="L42" s="507"/>
      <c r="M42" s="509"/>
      <c r="N42" s="127"/>
      <c r="P42" s="312"/>
      <c r="BI42" s="345"/>
      <c r="BJ42" s="345"/>
    </row>
    <row r="43" spans="1:62" s="60" customFormat="1" ht="24" customHeight="1" x14ac:dyDescent="0.25">
      <c r="A43" s="126"/>
      <c r="B43" s="527" t="s">
        <v>583</v>
      </c>
      <c r="C43" s="528"/>
      <c r="D43" s="350">
        <f>D42+D24</f>
        <v>80</v>
      </c>
      <c r="E43" s="511">
        <f>E42+E24</f>
        <v>75</v>
      </c>
      <c r="F43" s="511"/>
      <c r="G43" s="511"/>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492" t="s">
        <v>290</v>
      </c>
      <c r="C44" s="493"/>
      <c r="D44" s="496" t="s">
        <v>291</v>
      </c>
      <c r="E44" s="496" t="s">
        <v>292</v>
      </c>
      <c r="F44" s="496" t="s">
        <v>293</v>
      </c>
      <c r="G44" s="498" t="s">
        <v>294</v>
      </c>
      <c r="H44" s="500" t="s">
        <v>295</v>
      </c>
      <c r="I44" s="500"/>
      <c r="J44" s="500"/>
      <c r="K44" s="500"/>
      <c r="L44" s="500"/>
      <c r="M44" s="352"/>
      <c r="N44" s="127"/>
      <c r="BI44" s="135"/>
    </row>
    <row r="45" spans="1:62" ht="24" customHeight="1" x14ac:dyDescent="0.25">
      <c r="A45" s="126"/>
      <c r="B45" s="492"/>
      <c r="C45" s="493"/>
      <c r="D45" s="497"/>
      <c r="E45" s="497"/>
      <c r="F45" s="497"/>
      <c r="G45" s="499"/>
      <c r="H45" s="329">
        <v>1</v>
      </c>
      <c r="I45" s="329">
        <v>2</v>
      </c>
      <c r="J45" s="329">
        <v>3</v>
      </c>
      <c r="K45" s="329">
        <v>4</v>
      </c>
      <c r="L45" s="329">
        <v>5</v>
      </c>
      <c r="M45" s="489" t="str">
        <f>M26</f>
        <v>NOTE</v>
      </c>
      <c r="N45" s="127"/>
      <c r="BI45" s="49"/>
      <c r="BJ45" s="50"/>
    </row>
    <row r="46" spans="1:62" ht="24" customHeight="1" x14ac:dyDescent="0.25">
      <c r="A46" s="126"/>
      <c r="B46" s="494"/>
      <c r="C46" s="495"/>
      <c r="D46" s="497"/>
      <c r="E46" s="497"/>
      <c r="F46" s="497"/>
      <c r="G46" s="499"/>
      <c r="H46" s="330" t="s">
        <v>232</v>
      </c>
      <c r="I46" s="330" t="s">
        <v>233</v>
      </c>
      <c r="J46" s="331" t="s">
        <v>234</v>
      </c>
      <c r="K46" s="331" t="s">
        <v>270</v>
      </c>
      <c r="L46" s="331" t="s">
        <v>271</v>
      </c>
      <c r="M46" s="489"/>
      <c r="N46" s="127"/>
      <c r="BI46" s="49"/>
      <c r="BJ46" s="50"/>
    </row>
    <row r="47" spans="1:62" ht="24" customHeight="1" x14ac:dyDescent="0.25">
      <c r="A47" s="126"/>
      <c r="B47" s="353" t="s">
        <v>296</v>
      </c>
      <c r="C47" s="353" t="s">
        <v>297</v>
      </c>
      <c r="D47" s="497"/>
      <c r="E47" s="497"/>
      <c r="F47" s="497"/>
      <c r="G47" s="499"/>
      <c r="H47" s="328" t="s">
        <v>298</v>
      </c>
      <c r="I47" s="328" t="s">
        <v>299</v>
      </c>
      <c r="J47" s="328" t="s">
        <v>300</v>
      </c>
      <c r="K47" s="328" t="s">
        <v>301</v>
      </c>
      <c r="L47" s="328" t="s">
        <v>302</v>
      </c>
      <c r="M47" s="489"/>
      <c r="N47" s="127"/>
    </row>
    <row r="48" spans="1:62" ht="27.6" customHeight="1" x14ac:dyDescent="0.25">
      <c r="A48" s="126"/>
      <c r="B48" s="321"/>
      <c r="C48" s="321"/>
      <c r="D48" s="316">
        <v>0</v>
      </c>
      <c r="E48" s="346" t="e">
        <f>(D48/D$68)*20</f>
        <v>#DIV/0!</v>
      </c>
      <c r="F48" s="323">
        <f t="shared" ref="F48:F66" si="14">G48/100</f>
        <v>0</v>
      </c>
      <c r="G48" s="324"/>
      <c r="H48" s="320" t="str">
        <f t="shared" ref="H48:H66" si="15">IF($F48&lt;=0.2,IF($F48&gt;=0,"x",""),"")</f>
        <v>x</v>
      </c>
      <c r="I48" s="320" t="str">
        <f t="shared" ref="I48:I66" si="16">IF(F48&lt;=0.5,IF(F48&gt;=0.21,"x",""),"")</f>
        <v/>
      </c>
      <c r="J48" s="320" t="str">
        <f t="shared" ref="J48:J66" si="17">IF(F48&lt;=0.7,IF(F48&gt;=0.51,"x",""),"")</f>
        <v/>
      </c>
      <c r="K48" s="320" t="str">
        <f t="shared" ref="K48:K66" si="18">IF(F48&lt;=0.9,IF(F48&gt;=0.71,"x",""),"")</f>
        <v/>
      </c>
      <c r="L48" s="320" t="str">
        <f t="shared" ref="L48:L66" si="19">IF(F48&lt;=1,IF(F48&gt;0.9,"x",""),"")</f>
        <v/>
      </c>
      <c r="M48" s="325"/>
      <c r="N48" s="127"/>
      <c r="BI48" s="42"/>
      <c r="BJ48" s="42"/>
    </row>
    <row r="49" spans="1:62" ht="27.6" customHeight="1" x14ac:dyDescent="0.25">
      <c r="A49" s="126"/>
      <c r="B49" s="321"/>
      <c r="C49" s="321"/>
      <c r="D49" s="316"/>
      <c r="E49" s="346" t="e">
        <f t="shared" ref="E49:E56" si="20">(D49/D$68)*20</f>
        <v>#DIV/0!</v>
      </c>
      <c r="F49" s="323">
        <f t="shared" si="14"/>
        <v>0</v>
      </c>
      <c r="G49" s="324"/>
      <c r="H49" s="320" t="str">
        <f t="shared" si="15"/>
        <v>x</v>
      </c>
      <c r="I49" s="320" t="str">
        <f t="shared" si="16"/>
        <v/>
      </c>
      <c r="J49" s="320" t="str">
        <f t="shared" si="17"/>
        <v/>
      </c>
      <c r="K49" s="320" t="str">
        <f t="shared" si="18"/>
        <v/>
      </c>
      <c r="L49" s="320" t="str">
        <f t="shared" si="19"/>
        <v/>
      </c>
      <c r="M49" s="325"/>
      <c r="N49" s="127"/>
      <c r="BI49" s="42"/>
      <c r="BJ49" s="42"/>
    </row>
    <row r="50" spans="1:62" ht="27.6" customHeight="1" x14ac:dyDescent="0.25">
      <c r="A50" s="126"/>
      <c r="B50" s="321"/>
      <c r="C50" s="321"/>
      <c r="D50" s="316"/>
      <c r="E50" s="346" t="e">
        <f t="shared" si="20"/>
        <v>#DIV/0!</v>
      </c>
      <c r="F50" s="323">
        <f t="shared" si="14"/>
        <v>0</v>
      </c>
      <c r="G50" s="324"/>
      <c r="H50" s="320" t="str">
        <f t="shared" si="15"/>
        <v>x</v>
      </c>
      <c r="I50" s="320" t="str">
        <f t="shared" si="16"/>
        <v/>
      </c>
      <c r="J50" s="320" t="str">
        <f t="shared" si="17"/>
        <v/>
      </c>
      <c r="K50" s="320" t="str">
        <f t="shared" si="18"/>
        <v/>
      </c>
      <c r="L50" s="320" t="str">
        <f t="shared" si="19"/>
        <v/>
      </c>
      <c r="M50" s="325"/>
      <c r="N50" s="127"/>
      <c r="BI50" s="42"/>
      <c r="BJ50" s="42"/>
    </row>
    <row r="51" spans="1:62" ht="27.6" customHeight="1" x14ac:dyDescent="0.25">
      <c r="A51" s="126"/>
      <c r="B51" s="321"/>
      <c r="C51" s="321"/>
      <c r="D51" s="316"/>
      <c r="E51" s="346" t="e">
        <f t="shared" si="20"/>
        <v>#DIV/0!</v>
      </c>
      <c r="F51" s="323">
        <f t="shared" si="14"/>
        <v>0</v>
      </c>
      <c r="G51" s="324"/>
      <c r="H51" s="320" t="str">
        <f t="shared" si="15"/>
        <v>x</v>
      </c>
      <c r="I51" s="320" t="str">
        <f t="shared" si="16"/>
        <v/>
      </c>
      <c r="J51" s="320" t="str">
        <f t="shared" si="17"/>
        <v/>
      </c>
      <c r="K51" s="320" t="str">
        <f t="shared" si="18"/>
        <v/>
      </c>
      <c r="L51" s="320" t="str">
        <f t="shared" si="19"/>
        <v/>
      </c>
      <c r="M51" s="325"/>
      <c r="N51" s="127"/>
      <c r="BI51" s="42"/>
      <c r="BJ51" s="42"/>
    </row>
    <row r="52" spans="1:62" ht="27.6" customHeight="1" x14ac:dyDescent="0.25">
      <c r="A52" s="126"/>
      <c r="B52" s="321"/>
      <c r="C52" s="321"/>
      <c r="D52" s="316"/>
      <c r="E52" s="346" t="e">
        <f t="shared" si="20"/>
        <v>#DIV/0!</v>
      </c>
      <c r="F52" s="323">
        <f t="shared" si="14"/>
        <v>0</v>
      </c>
      <c r="G52" s="324"/>
      <c r="H52" s="320" t="str">
        <f t="shared" si="15"/>
        <v>x</v>
      </c>
      <c r="I52" s="320" t="str">
        <f t="shared" si="16"/>
        <v/>
      </c>
      <c r="J52" s="320" t="str">
        <f t="shared" si="17"/>
        <v/>
      </c>
      <c r="K52" s="320" t="str">
        <f t="shared" si="18"/>
        <v/>
      </c>
      <c r="L52" s="320" t="str">
        <f t="shared" si="19"/>
        <v/>
      </c>
      <c r="M52" s="325"/>
      <c r="N52" s="127"/>
      <c r="BI52" s="42"/>
      <c r="BJ52" s="42"/>
    </row>
    <row r="53" spans="1:62" ht="27.6" customHeight="1" x14ac:dyDescent="0.25">
      <c r="A53" s="126"/>
      <c r="B53" s="321"/>
      <c r="C53" s="321"/>
      <c r="D53" s="316"/>
      <c r="E53" s="346" t="e">
        <f t="shared" si="20"/>
        <v>#DIV/0!</v>
      </c>
      <c r="F53" s="323">
        <f t="shared" si="14"/>
        <v>0</v>
      </c>
      <c r="G53" s="324"/>
      <c r="H53" s="320" t="str">
        <f t="shared" si="15"/>
        <v>x</v>
      </c>
      <c r="I53" s="320" t="str">
        <f t="shared" si="16"/>
        <v/>
      </c>
      <c r="J53" s="320" t="str">
        <f t="shared" si="17"/>
        <v/>
      </c>
      <c r="K53" s="320" t="str">
        <f t="shared" si="18"/>
        <v/>
      </c>
      <c r="L53" s="320" t="str">
        <f t="shared" si="19"/>
        <v/>
      </c>
      <c r="M53" s="325"/>
      <c r="N53" s="127"/>
      <c r="BI53" s="42"/>
      <c r="BJ53" s="42"/>
    </row>
    <row r="54" spans="1:62" ht="27.6" customHeight="1" x14ac:dyDescent="0.25">
      <c r="A54" s="126"/>
      <c r="B54" s="321"/>
      <c r="C54" s="321"/>
      <c r="D54" s="316"/>
      <c r="E54" s="346" t="e">
        <f t="shared" si="20"/>
        <v>#DIV/0!</v>
      </c>
      <c r="F54" s="323">
        <f t="shared" si="14"/>
        <v>0</v>
      </c>
      <c r="G54" s="324"/>
      <c r="H54" s="320" t="str">
        <f t="shared" si="15"/>
        <v>x</v>
      </c>
      <c r="I54" s="320" t="str">
        <f t="shared" si="16"/>
        <v/>
      </c>
      <c r="J54" s="320" t="str">
        <f t="shared" si="17"/>
        <v/>
      </c>
      <c r="K54" s="320" t="str">
        <f t="shared" si="18"/>
        <v/>
      </c>
      <c r="L54" s="320" t="str">
        <f t="shared" si="19"/>
        <v/>
      </c>
      <c r="M54" s="325"/>
      <c r="N54" s="127"/>
      <c r="BI54" s="42"/>
      <c r="BJ54" s="42"/>
    </row>
    <row r="55" spans="1:62" ht="27.6" customHeight="1" x14ac:dyDescent="0.25">
      <c r="A55" s="126"/>
      <c r="B55" s="321"/>
      <c r="C55" s="321"/>
      <c r="D55" s="316"/>
      <c r="E55" s="346" t="e">
        <f t="shared" si="20"/>
        <v>#DIV/0!</v>
      </c>
      <c r="F55" s="323">
        <f t="shared" si="14"/>
        <v>0</v>
      </c>
      <c r="G55" s="324"/>
      <c r="H55" s="320" t="str">
        <f t="shared" si="15"/>
        <v>x</v>
      </c>
      <c r="I55" s="320" t="str">
        <f t="shared" si="16"/>
        <v/>
      </c>
      <c r="J55" s="320" t="str">
        <f t="shared" si="17"/>
        <v/>
      </c>
      <c r="K55" s="320" t="str">
        <f t="shared" si="18"/>
        <v/>
      </c>
      <c r="L55" s="320" t="str">
        <f t="shared" si="19"/>
        <v/>
      </c>
      <c r="M55" s="325"/>
      <c r="N55" s="127"/>
      <c r="BI55" s="42"/>
      <c r="BJ55" s="42"/>
    </row>
    <row r="56" spans="1:62" ht="27.6" customHeight="1" x14ac:dyDescent="0.25">
      <c r="A56" s="126"/>
      <c r="B56" s="321"/>
      <c r="C56" s="321"/>
      <c r="D56" s="316"/>
      <c r="E56" s="346" t="e">
        <f t="shared" si="20"/>
        <v>#DIV/0!</v>
      </c>
      <c r="F56" s="323">
        <f t="shared" si="14"/>
        <v>0</v>
      </c>
      <c r="G56" s="324"/>
      <c r="H56" s="320" t="str">
        <f t="shared" si="15"/>
        <v>x</v>
      </c>
      <c r="I56" s="320" t="str">
        <f t="shared" si="16"/>
        <v/>
      </c>
      <c r="J56" s="320" t="str">
        <f t="shared" si="17"/>
        <v/>
      </c>
      <c r="K56" s="320" t="str">
        <f t="shared" si="18"/>
        <v/>
      </c>
      <c r="L56" s="320" t="str">
        <f t="shared" si="19"/>
        <v/>
      </c>
      <c r="M56" s="325"/>
      <c r="N56" s="127"/>
      <c r="BI56" s="42"/>
      <c r="BJ56" s="42"/>
    </row>
    <row r="57" spans="1:62" ht="24" hidden="1" customHeight="1" x14ac:dyDescent="0.25">
      <c r="A57" s="126"/>
      <c r="B57" s="321" t="s">
        <v>570</v>
      </c>
      <c r="C57" s="326"/>
      <c r="D57" s="316"/>
      <c r="E57" s="322" t="e">
        <f t="shared" ref="E57:E66" si="21">(D57/D$68)*100</f>
        <v>#DIV/0!</v>
      </c>
      <c r="F57" s="323">
        <f t="shared" si="14"/>
        <v>0</v>
      </c>
      <c r="G57" s="324"/>
      <c r="H57" s="320" t="str">
        <f t="shared" si="15"/>
        <v>x</v>
      </c>
      <c r="I57" s="320" t="str">
        <f t="shared" si="16"/>
        <v/>
      </c>
      <c r="J57" s="320" t="str">
        <f t="shared" si="17"/>
        <v/>
      </c>
      <c r="K57" s="320" t="str">
        <f t="shared" si="18"/>
        <v/>
      </c>
      <c r="L57" s="320" t="str">
        <f t="shared" si="19"/>
        <v/>
      </c>
      <c r="M57" s="325"/>
      <c r="N57" s="127"/>
      <c r="BI57" s="42"/>
      <c r="BJ57" s="42"/>
    </row>
    <row r="58" spans="1:62" ht="24" hidden="1" customHeight="1" x14ac:dyDescent="0.25">
      <c r="A58" s="126"/>
      <c r="B58" s="321" t="s">
        <v>570</v>
      </c>
      <c r="C58" s="326"/>
      <c r="D58" s="316"/>
      <c r="E58" s="322" t="e">
        <f t="shared" si="21"/>
        <v>#DIV/0!</v>
      </c>
      <c r="F58" s="323">
        <f t="shared" si="14"/>
        <v>0</v>
      </c>
      <c r="G58" s="324"/>
      <c r="H58" s="320" t="str">
        <f t="shared" si="15"/>
        <v>x</v>
      </c>
      <c r="I58" s="320" t="str">
        <f t="shared" si="16"/>
        <v/>
      </c>
      <c r="J58" s="320" t="str">
        <f t="shared" si="17"/>
        <v/>
      </c>
      <c r="K58" s="320" t="str">
        <f t="shared" si="18"/>
        <v/>
      </c>
      <c r="L58" s="320" t="str">
        <f t="shared" si="19"/>
        <v/>
      </c>
      <c r="M58" s="325"/>
      <c r="N58" s="127"/>
      <c r="BI58" s="42"/>
      <c r="BJ58" s="42"/>
    </row>
    <row r="59" spans="1:62" ht="24" hidden="1" customHeight="1" x14ac:dyDescent="0.25">
      <c r="A59" s="126"/>
      <c r="B59" s="321" t="s">
        <v>570</v>
      </c>
      <c r="C59" s="326"/>
      <c r="D59" s="316"/>
      <c r="E59" s="322" t="e">
        <f t="shared" si="21"/>
        <v>#DIV/0!</v>
      </c>
      <c r="F59" s="323">
        <f t="shared" si="14"/>
        <v>0</v>
      </c>
      <c r="G59" s="324"/>
      <c r="H59" s="320" t="str">
        <f t="shared" si="15"/>
        <v>x</v>
      </c>
      <c r="I59" s="320" t="str">
        <f t="shared" si="16"/>
        <v/>
      </c>
      <c r="J59" s="320" t="str">
        <f t="shared" si="17"/>
        <v/>
      </c>
      <c r="K59" s="320" t="str">
        <f t="shared" si="18"/>
        <v/>
      </c>
      <c r="L59" s="320" t="str">
        <f t="shared" si="19"/>
        <v/>
      </c>
      <c r="M59" s="325"/>
      <c r="N59" s="127"/>
      <c r="BI59" s="42"/>
      <c r="BJ59" s="42"/>
    </row>
    <row r="60" spans="1:62" ht="24" hidden="1" customHeight="1" x14ac:dyDescent="0.25">
      <c r="A60" s="126"/>
      <c r="B60" s="321" t="s">
        <v>570</v>
      </c>
      <c r="C60" s="326"/>
      <c r="D60" s="316"/>
      <c r="E60" s="322" t="e">
        <f t="shared" si="21"/>
        <v>#DIV/0!</v>
      </c>
      <c r="F60" s="323">
        <f t="shared" si="14"/>
        <v>0</v>
      </c>
      <c r="G60" s="324"/>
      <c r="H60" s="320" t="str">
        <f t="shared" si="15"/>
        <v>x</v>
      </c>
      <c r="I60" s="320" t="str">
        <f t="shared" si="16"/>
        <v/>
      </c>
      <c r="J60" s="320" t="str">
        <f t="shared" si="17"/>
        <v/>
      </c>
      <c r="K60" s="320" t="str">
        <f t="shared" si="18"/>
        <v/>
      </c>
      <c r="L60" s="320" t="str">
        <f t="shared" si="19"/>
        <v/>
      </c>
      <c r="M60" s="325"/>
      <c r="N60" s="127"/>
      <c r="BI60" s="42"/>
      <c r="BJ60" s="42"/>
    </row>
    <row r="61" spans="1:62" ht="24" hidden="1" customHeight="1" x14ac:dyDescent="0.25">
      <c r="A61" s="126"/>
      <c r="B61" s="321" t="s">
        <v>570</v>
      </c>
      <c r="C61" s="326"/>
      <c r="D61" s="316"/>
      <c r="E61" s="322" t="e">
        <f t="shared" si="21"/>
        <v>#DIV/0!</v>
      </c>
      <c r="F61" s="323">
        <f t="shared" si="14"/>
        <v>0</v>
      </c>
      <c r="G61" s="324"/>
      <c r="H61" s="320" t="str">
        <f t="shared" si="15"/>
        <v>x</v>
      </c>
      <c r="I61" s="320" t="str">
        <f t="shared" si="16"/>
        <v/>
      </c>
      <c r="J61" s="320" t="str">
        <f t="shared" si="17"/>
        <v/>
      </c>
      <c r="K61" s="320" t="str">
        <f t="shared" si="18"/>
        <v/>
      </c>
      <c r="L61" s="320" t="str">
        <f t="shared" si="19"/>
        <v/>
      </c>
      <c r="M61" s="325"/>
      <c r="N61" s="127"/>
      <c r="BI61" s="42"/>
      <c r="BJ61" s="42"/>
    </row>
    <row r="62" spans="1:62" ht="24" hidden="1" customHeight="1" x14ac:dyDescent="0.25">
      <c r="A62" s="126"/>
      <c r="B62" s="321" t="s">
        <v>570</v>
      </c>
      <c r="C62" s="326"/>
      <c r="D62" s="316"/>
      <c r="E62" s="322" t="e">
        <f t="shared" si="21"/>
        <v>#DIV/0!</v>
      </c>
      <c r="F62" s="323">
        <f t="shared" si="14"/>
        <v>0</v>
      </c>
      <c r="G62" s="324"/>
      <c r="H62" s="320" t="str">
        <f t="shared" si="15"/>
        <v>x</v>
      </c>
      <c r="I62" s="320" t="str">
        <f t="shared" si="16"/>
        <v/>
      </c>
      <c r="J62" s="320" t="str">
        <f t="shared" si="17"/>
        <v/>
      </c>
      <c r="K62" s="320" t="str">
        <f t="shared" si="18"/>
        <v/>
      </c>
      <c r="L62" s="320" t="str">
        <f t="shared" si="19"/>
        <v/>
      </c>
      <c r="M62" s="325"/>
      <c r="N62" s="127"/>
      <c r="BI62" s="42"/>
      <c r="BJ62" s="42"/>
    </row>
    <row r="63" spans="1:62" ht="24" hidden="1" customHeight="1" x14ac:dyDescent="0.25">
      <c r="A63" s="126"/>
      <c r="B63" s="321" t="s">
        <v>570</v>
      </c>
      <c r="C63" s="326"/>
      <c r="D63" s="316"/>
      <c r="E63" s="322" t="e">
        <f t="shared" si="21"/>
        <v>#DIV/0!</v>
      </c>
      <c r="F63" s="323">
        <f t="shared" si="14"/>
        <v>0</v>
      </c>
      <c r="G63" s="324"/>
      <c r="H63" s="320" t="str">
        <f t="shared" si="15"/>
        <v>x</v>
      </c>
      <c r="I63" s="320" t="str">
        <f t="shared" si="16"/>
        <v/>
      </c>
      <c r="J63" s="320" t="str">
        <f t="shared" si="17"/>
        <v/>
      </c>
      <c r="K63" s="320" t="str">
        <f t="shared" si="18"/>
        <v/>
      </c>
      <c r="L63" s="320" t="str">
        <f t="shared" si="19"/>
        <v/>
      </c>
      <c r="M63" s="325"/>
      <c r="N63" s="127"/>
      <c r="BI63" s="42"/>
      <c r="BJ63" s="42"/>
    </row>
    <row r="64" spans="1:62" ht="24" hidden="1" customHeight="1" x14ac:dyDescent="0.25">
      <c r="A64" s="126"/>
      <c r="B64" s="321" t="s">
        <v>570</v>
      </c>
      <c r="C64" s="326"/>
      <c r="D64" s="316"/>
      <c r="E64" s="322" t="e">
        <f t="shared" si="21"/>
        <v>#DIV/0!</v>
      </c>
      <c r="F64" s="323">
        <f>G64/100</f>
        <v>0</v>
      </c>
      <c r="G64" s="324"/>
      <c r="H64" s="320" t="str">
        <f t="shared" si="15"/>
        <v>x</v>
      </c>
      <c r="I64" s="320" t="str">
        <f t="shared" si="16"/>
        <v/>
      </c>
      <c r="J64" s="320" t="str">
        <f t="shared" si="17"/>
        <v/>
      </c>
      <c r="K64" s="320" t="str">
        <f t="shared" si="18"/>
        <v/>
      </c>
      <c r="L64" s="320" t="str">
        <f t="shared" si="19"/>
        <v/>
      </c>
      <c r="M64" s="325"/>
      <c r="N64" s="127"/>
    </row>
    <row r="65" spans="1:62" ht="19.899999999999999" hidden="1" customHeight="1" x14ac:dyDescent="0.25">
      <c r="A65" s="126"/>
      <c r="B65" s="321"/>
      <c r="C65" s="326"/>
      <c r="D65" s="316"/>
      <c r="E65" s="322" t="e">
        <f t="shared" si="21"/>
        <v>#DIV/0!</v>
      </c>
      <c r="F65" s="323">
        <f>G65/100</f>
        <v>0</v>
      </c>
      <c r="G65" s="324"/>
      <c r="H65" s="320" t="str">
        <f t="shared" si="15"/>
        <v>x</v>
      </c>
      <c r="I65" s="320" t="str">
        <f t="shared" si="16"/>
        <v/>
      </c>
      <c r="J65" s="320" t="str">
        <f t="shared" si="17"/>
        <v/>
      </c>
      <c r="K65" s="320" t="str">
        <f t="shared" si="18"/>
        <v/>
      </c>
      <c r="L65" s="320" t="str">
        <f t="shared" si="19"/>
        <v/>
      </c>
      <c r="M65" s="325"/>
      <c r="N65" s="127"/>
    </row>
    <row r="66" spans="1:62" ht="48.6" hidden="1" customHeight="1" x14ac:dyDescent="0.25">
      <c r="A66" s="126"/>
      <c r="D66" s="316"/>
      <c r="E66" s="322" t="e">
        <f t="shared" si="21"/>
        <v>#DIV/0!</v>
      </c>
      <c r="F66" s="323">
        <f t="shared" si="14"/>
        <v>0</v>
      </c>
      <c r="G66" s="324"/>
      <c r="H66" s="320" t="str">
        <f t="shared" si="15"/>
        <v>x</v>
      </c>
      <c r="I66" s="320" t="str">
        <f t="shared" si="16"/>
        <v/>
      </c>
      <c r="J66" s="320" t="str">
        <f t="shared" si="17"/>
        <v/>
      </c>
      <c r="K66" s="320" t="str">
        <f t="shared" si="18"/>
        <v/>
      </c>
      <c r="L66" s="320" t="str">
        <f t="shared" si="19"/>
        <v/>
      </c>
      <c r="M66" s="325"/>
      <c r="N66" s="127"/>
      <c r="O66" s="145">
        <f>SUM(E29:E40)</f>
        <v>20</v>
      </c>
      <c r="P66" s="313" t="e">
        <f>SUM(E48:E66)</f>
        <v>#DIV/0!</v>
      </c>
    </row>
    <row r="67" spans="1:62" s="60" customFormat="1" ht="24" customHeight="1" x14ac:dyDescent="0.25">
      <c r="A67" s="126"/>
      <c r="B67" s="490" t="s">
        <v>305</v>
      </c>
      <c r="C67" s="490"/>
      <c r="D67" s="354">
        <f>SUM(D48:D66)</f>
        <v>0</v>
      </c>
      <c r="E67" s="491" t="s">
        <v>306</v>
      </c>
      <c r="F67" s="491"/>
      <c r="G67" s="491"/>
      <c r="H67" s="490" t="s">
        <v>287</v>
      </c>
      <c r="I67" s="490"/>
      <c r="J67" s="490"/>
      <c r="K67" s="490"/>
      <c r="L67" s="490"/>
      <c r="M67" s="328" t="s">
        <v>288</v>
      </c>
      <c r="N67" s="127"/>
      <c r="O67" s="311" t="e">
        <f>SUM(E48:E66)</f>
        <v>#DIV/0!</v>
      </c>
      <c r="P67" s="60" t="e">
        <f>SUM(P3:P66)</f>
        <v>#DIV/0!</v>
      </c>
      <c r="BI67" s="135"/>
      <c r="BJ67" s="136"/>
    </row>
    <row r="68" spans="1:62" s="60" customFormat="1" ht="24" customHeight="1" x14ac:dyDescent="0.25">
      <c r="A68" s="126"/>
      <c r="B68" s="490" t="s">
        <v>535</v>
      </c>
      <c r="C68" s="490"/>
      <c r="D68" s="354">
        <f>SUM(D48:D56)</f>
        <v>0</v>
      </c>
      <c r="E68" s="491" t="e">
        <f>SUM(E48:E56)</f>
        <v>#DIV/0!</v>
      </c>
      <c r="F68" s="491"/>
      <c r="G68" s="491"/>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485"/>
      <c r="B70" s="486"/>
      <c r="C70" s="486"/>
      <c r="D70" s="486"/>
      <c r="E70" s="486"/>
      <c r="F70" s="486"/>
      <c r="G70" s="486"/>
      <c r="H70" s="486"/>
      <c r="I70" s="486"/>
      <c r="J70" s="486"/>
      <c r="K70" s="486"/>
      <c r="L70" s="486"/>
      <c r="M70" s="486"/>
      <c r="N70" s="487"/>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488" t="s">
        <v>537</v>
      </c>
      <c r="D72" s="488"/>
      <c r="E72" s="488"/>
      <c r="F72" s="488"/>
      <c r="G72" s="488"/>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488" t="s">
        <v>538</v>
      </c>
      <c r="D74" s="488"/>
      <c r="E74" s="488"/>
      <c r="F74" s="488"/>
      <c r="G74" s="488"/>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488" t="s">
        <v>307</v>
      </c>
      <c r="D76" s="488"/>
      <c r="E76" s="488"/>
      <c r="F76" s="488"/>
      <c r="G76" s="488"/>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B1:M1"/>
    <mergeCell ref="B2:M2"/>
    <mergeCell ref="E5:J5"/>
    <mergeCell ref="E6:J6"/>
    <mergeCell ref="B10:C12"/>
    <mergeCell ref="D10:D13"/>
    <mergeCell ref="E10:E13"/>
    <mergeCell ref="F10:F13"/>
    <mergeCell ref="G10:G13"/>
    <mergeCell ref="H10:L10"/>
    <mergeCell ref="M10:M13"/>
    <mergeCell ref="B43:C43"/>
    <mergeCell ref="E43:G43"/>
    <mergeCell ref="B44:C46"/>
    <mergeCell ref="D44:D47"/>
    <mergeCell ref="E44:E47"/>
    <mergeCell ref="F44:F47"/>
    <mergeCell ref="G44:G47"/>
    <mergeCell ref="B23:C24"/>
    <mergeCell ref="E23:G23"/>
    <mergeCell ref="H23:L23"/>
    <mergeCell ref="E24:G24"/>
    <mergeCell ref="B25:M25"/>
    <mergeCell ref="M26:M28"/>
    <mergeCell ref="B41:C42"/>
    <mergeCell ref="E41:G41"/>
    <mergeCell ref="H41:L42"/>
    <mergeCell ref="M41:M42"/>
    <mergeCell ref="E42:G42"/>
    <mergeCell ref="B26:C27"/>
    <mergeCell ref="D26:D28"/>
    <mergeCell ref="E26:E28"/>
    <mergeCell ref="F26:F28"/>
    <mergeCell ref="G26:G28"/>
    <mergeCell ref="H44:L44"/>
    <mergeCell ref="M45:M47"/>
    <mergeCell ref="B67:C67"/>
    <mergeCell ref="E67:G67"/>
    <mergeCell ref="H67:L67"/>
    <mergeCell ref="C76:G76"/>
    <mergeCell ref="B68:C68"/>
    <mergeCell ref="E68:G68"/>
    <mergeCell ref="A70:N70"/>
    <mergeCell ref="C72:G72"/>
    <mergeCell ref="C74:G74"/>
  </mergeCells>
  <conditionalFormatting sqref="H29:H40 H14:H22">
    <cfRule type="cellIs" dxfId="154" priority="6" stopIfTrue="1" operator="equal">
      <formula>"X"</formula>
    </cfRule>
  </conditionalFormatting>
  <conditionalFormatting sqref="H48:H66">
    <cfRule type="cellIs" dxfId="153" priority="1" stopIfTrue="1" operator="equal">
      <formula>"X"</formula>
    </cfRule>
  </conditionalFormatting>
  <conditionalFormatting sqref="I29:I40 I14:I22">
    <cfRule type="cellIs" dxfId="152" priority="8" stopIfTrue="1" operator="equal">
      <formula>"X"</formula>
    </cfRule>
  </conditionalFormatting>
  <conditionalFormatting sqref="I48:I66">
    <cfRule type="cellIs" dxfId="151" priority="3" stopIfTrue="1" operator="equal">
      <formula>"X"</formula>
    </cfRule>
  </conditionalFormatting>
  <conditionalFormatting sqref="J29:J40 J14:J22">
    <cfRule type="cellIs" dxfId="150" priority="9" stopIfTrue="1" operator="equal">
      <formula>"X"</formula>
    </cfRule>
  </conditionalFormatting>
  <conditionalFormatting sqref="J48:J66">
    <cfRule type="cellIs" dxfId="149" priority="4" stopIfTrue="1" operator="equal">
      <formula>"X"</formula>
    </cfRule>
  </conditionalFormatting>
  <conditionalFormatting sqref="K29:K40 K14:K22">
    <cfRule type="cellIs" dxfId="148" priority="7" stopIfTrue="1" operator="equal">
      <formula>"X"</formula>
    </cfRule>
  </conditionalFormatting>
  <conditionalFormatting sqref="K48:K66">
    <cfRule type="cellIs" dxfId="147" priority="2" stopIfTrue="1" operator="equal">
      <formula>"X"</formula>
    </cfRule>
  </conditionalFormatting>
  <conditionalFormatting sqref="L48:L66 L14:M22">
    <cfRule type="cellIs" dxfId="146" priority="5" stopIfTrue="1" operator="equal">
      <formula>"X"</formula>
    </cfRule>
  </conditionalFormatting>
  <conditionalFormatting sqref="L29:M40">
    <cfRule type="cellIs" dxfId="145" priority="10" stopIfTrue="1" operator="equal">
      <formula>"X"</formula>
    </cfRule>
  </conditionalFormatting>
  <dataValidations count="2">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F9F38E02-2647-4035-A112-B5214B3974BF}">
      <formula1>Valore</formula1>
    </dataValidation>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39E4EE2F-06F3-48A5-A88E-843349014C47}">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C8D592-0049-4C1B-9739-AAAA98326621}">
          <x14:formula1>
            <xm:f>Foglio1!$A$2:$A$10</xm:f>
          </x14:formula1>
          <xm:sqref>A38:A45 B48</xm:sqref>
        </x14:dataValidation>
        <x14:dataValidation type="list" allowBlank="1" showInputMessage="1" showErrorMessage="1" xr:uid="{F243C075-F1A4-4940-BADF-3A85D3C46C49}">
          <x14:formula1>
            <xm:f>Foglio1!$B$2:$B$10</xm:f>
          </x14:formula1>
          <xm:sqref>B38:B45 C48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4F00-031E-4B9B-868A-86D984593503}">
  <dimension ref="A1:BJ79"/>
  <sheetViews>
    <sheetView zoomScaleNormal="100" workbookViewId="0">
      <selection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Urbanistica, ambiente, commercio, suape</v>
      </c>
      <c r="D6" s="358"/>
      <c r="E6" s="534"/>
      <c r="F6" s="534"/>
      <c r="G6" s="534"/>
      <c r="H6" s="534"/>
      <c r="I6" s="534"/>
      <c r="J6" s="534"/>
      <c r="L6" s="358">
        <v>2024</v>
      </c>
      <c r="M6" s="361"/>
      <c r="N6" s="127"/>
      <c r="BI6" s="49" t="s">
        <v>193</v>
      </c>
      <c r="BJ6" s="50" t="s">
        <v>194</v>
      </c>
    </row>
    <row r="7" spans="1:62" ht="16.149999999999999" customHeight="1" x14ac:dyDescent="0.25">
      <c r="A7" s="183"/>
      <c r="B7" s="362" t="s">
        <v>589</v>
      </c>
      <c r="C7" s="365" t="str">
        <f>Dirigente!C7</f>
        <v>Giuseppe Pellegrino</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24"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516"/>
      <c r="C26" s="516"/>
      <c r="D26" s="516"/>
      <c r="E26" s="516"/>
      <c r="F26" s="516"/>
      <c r="G26" s="516"/>
      <c r="H26" s="516"/>
      <c r="I26" s="516"/>
      <c r="J26" s="516"/>
      <c r="K26" s="516"/>
      <c r="L26" s="516"/>
      <c r="M26" s="516"/>
      <c r="N26" s="127"/>
      <c r="BI26" s="135"/>
      <c r="BJ26" s="136"/>
    </row>
    <row r="27" spans="1:62" s="60" customFormat="1" ht="24"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24"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15"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17.45"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24"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488" t="s">
        <v>537</v>
      </c>
      <c r="D73" s="488"/>
      <c r="E73" s="488"/>
      <c r="F73" s="488"/>
      <c r="G73" s="488"/>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144" priority="6" stopIfTrue="1" operator="equal">
      <formula>"X"</formula>
    </cfRule>
  </conditionalFormatting>
  <conditionalFormatting sqref="H49:H67">
    <cfRule type="cellIs" dxfId="143" priority="1" stopIfTrue="1" operator="equal">
      <formula>"X"</formula>
    </cfRule>
  </conditionalFormatting>
  <conditionalFormatting sqref="I14:I23 I30:I41">
    <cfRule type="cellIs" dxfId="142" priority="8" stopIfTrue="1" operator="equal">
      <formula>"X"</formula>
    </cfRule>
  </conditionalFormatting>
  <conditionalFormatting sqref="I49:I67">
    <cfRule type="cellIs" dxfId="141" priority="3" stopIfTrue="1" operator="equal">
      <formula>"X"</formula>
    </cfRule>
  </conditionalFormatting>
  <conditionalFormatting sqref="J14:J23 J30:J41">
    <cfRule type="cellIs" dxfId="140" priority="9" stopIfTrue="1" operator="equal">
      <formula>"X"</formula>
    </cfRule>
  </conditionalFormatting>
  <conditionalFormatting sqref="J49:J67">
    <cfRule type="cellIs" dxfId="139" priority="4" stopIfTrue="1" operator="equal">
      <formula>"X"</formula>
    </cfRule>
  </conditionalFormatting>
  <conditionalFormatting sqref="K14:K23 K30:K41">
    <cfRule type="cellIs" dxfId="138" priority="7" stopIfTrue="1" operator="equal">
      <formula>"X"</formula>
    </cfRule>
  </conditionalFormatting>
  <conditionalFormatting sqref="K49:K67">
    <cfRule type="cellIs" dxfId="137" priority="2" stopIfTrue="1" operator="equal">
      <formula>"X"</formula>
    </cfRule>
  </conditionalFormatting>
  <conditionalFormatting sqref="L49:L67">
    <cfRule type="cellIs" dxfId="136" priority="5" stopIfTrue="1" operator="equal">
      <formula>"X"</formula>
    </cfRule>
  </conditionalFormatting>
  <conditionalFormatting sqref="L14:M23 L30:M41">
    <cfRule type="cellIs" dxfId="135" priority="10" stopIfTrue="1" operator="equal">
      <formula>"X"</formula>
    </cfRule>
  </conditionalFormatting>
  <dataValidations count="2">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79923EA4-B258-40EE-8F28-4EE78142AB31}">
      <formula1>Comportamenti</formula1>
    </dataValidation>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3C1050DA-C138-4FD0-981F-5FE2815B88FC}">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45B957A-9F8C-4A46-9D7E-93DA851F8918}">
          <x14:formula1>
            <xm:f>Foglio1!$B$2:$B$10</xm:f>
          </x14:formula1>
          <xm:sqref>B39:B46 C49</xm:sqref>
        </x14:dataValidation>
        <x14:dataValidation type="list" allowBlank="1" showInputMessage="1" showErrorMessage="1" xr:uid="{BED111CC-B757-4D8B-B49B-3B7342E4ABB2}">
          <x14:formula1>
            <xm:f>Foglio1!$A$2:$A$10</xm:f>
          </x14:formula1>
          <xm:sqref>A39:A46 B49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346D6-A407-4873-BD97-057BDB25BB0E}">
  <dimension ref="A1:BJ79"/>
  <sheetViews>
    <sheetView topLeftCell="A15" zoomScaleNormal="100" workbookViewId="0">
      <selection activeCell="A1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Urbanistica, ambiente, commercio, suape</v>
      </c>
      <c r="D6" s="358"/>
      <c r="E6" s="534"/>
      <c r="F6" s="534"/>
      <c r="G6" s="534"/>
      <c r="H6" s="534"/>
      <c r="I6" s="534"/>
      <c r="J6" s="534"/>
      <c r="L6" s="358">
        <v>2024</v>
      </c>
      <c r="M6" s="361"/>
      <c r="N6" s="127"/>
      <c r="BI6" s="49" t="s">
        <v>193</v>
      </c>
      <c r="BJ6" s="50" t="s">
        <v>194</v>
      </c>
    </row>
    <row r="7" spans="1:62" ht="16.149999999999999" customHeight="1" x14ac:dyDescent="0.25">
      <c r="A7" s="183"/>
      <c r="B7" s="362" t="s">
        <v>589</v>
      </c>
      <c r="C7" s="365" t="str">
        <f>Dirigente!C7</f>
        <v>Giuseppe Pellegrino</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24"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516"/>
      <c r="C26" s="516"/>
      <c r="D26" s="516"/>
      <c r="E26" s="516"/>
      <c r="F26" s="516"/>
      <c r="G26" s="516"/>
      <c r="H26" s="516"/>
      <c r="I26" s="516"/>
      <c r="J26" s="516"/>
      <c r="K26" s="516"/>
      <c r="L26" s="516"/>
      <c r="M26" s="516"/>
      <c r="N26" s="127"/>
      <c r="BI26" s="135"/>
      <c r="BJ26" s="136"/>
    </row>
    <row r="27" spans="1:62" s="60" customFormat="1" ht="24"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24"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15"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17.45"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24"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488" t="s">
        <v>537</v>
      </c>
      <c r="D73" s="488"/>
      <c r="E73" s="488"/>
      <c r="F73" s="488"/>
      <c r="G73" s="488"/>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134" priority="6" stopIfTrue="1" operator="equal">
      <formula>"X"</formula>
    </cfRule>
  </conditionalFormatting>
  <conditionalFormatting sqref="H49:H67">
    <cfRule type="cellIs" dxfId="133" priority="1" stopIfTrue="1" operator="equal">
      <formula>"X"</formula>
    </cfRule>
  </conditionalFormatting>
  <conditionalFormatting sqref="I14:I23 I30:I41">
    <cfRule type="cellIs" dxfId="132" priority="8" stopIfTrue="1" operator="equal">
      <formula>"X"</formula>
    </cfRule>
  </conditionalFormatting>
  <conditionalFormatting sqref="I49:I67">
    <cfRule type="cellIs" dxfId="131" priority="3" stopIfTrue="1" operator="equal">
      <formula>"X"</formula>
    </cfRule>
  </conditionalFormatting>
  <conditionalFormatting sqref="J14:J23 J30:J41">
    <cfRule type="cellIs" dxfId="130" priority="9" stopIfTrue="1" operator="equal">
      <formula>"X"</formula>
    </cfRule>
  </conditionalFormatting>
  <conditionalFormatting sqref="J49:J67">
    <cfRule type="cellIs" dxfId="129" priority="4" stopIfTrue="1" operator="equal">
      <formula>"X"</formula>
    </cfRule>
  </conditionalFormatting>
  <conditionalFormatting sqref="K14:K23 K30:K41">
    <cfRule type="cellIs" dxfId="128" priority="7" stopIfTrue="1" operator="equal">
      <formula>"X"</formula>
    </cfRule>
  </conditionalFormatting>
  <conditionalFormatting sqref="K49:K67">
    <cfRule type="cellIs" dxfId="127" priority="2" stopIfTrue="1" operator="equal">
      <formula>"X"</formula>
    </cfRule>
  </conditionalFormatting>
  <conditionalFormatting sqref="L49:L67">
    <cfRule type="cellIs" dxfId="126" priority="5" stopIfTrue="1" operator="equal">
      <formula>"X"</formula>
    </cfRule>
  </conditionalFormatting>
  <conditionalFormatting sqref="L14:M23 L30:M41">
    <cfRule type="cellIs" dxfId="125" priority="10" stopIfTrue="1" operator="equal">
      <formula>"X"</formula>
    </cfRule>
  </conditionalFormatting>
  <dataValidations count="2">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C3B21633-8613-4B3D-89B4-963F7E36045B}">
      <formula1>Valore</formula1>
    </dataValidation>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B052F22F-DCCC-43B6-A667-5D2E2439B50F}">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0F961A0-1619-4C12-8EA4-DA2C39BA8AB0}">
          <x14:formula1>
            <xm:f>Foglio1!$A$2:$A$10</xm:f>
          </x14:formula1>
          <xm:sqref>A39:A46 B49</xm:sqref>
        </x14:dataValidation>
        <x14:dataValidation type="list" allowBlank="1" showInputMessage="1" showErrorMessage="1" xr:uid="{CAB3E46D-536A-4058-86F4-454186DB8908}">
          <x14:formula1>
            <xm:f>Foglio1!$B$2:$B$10</xm:f>
          </x14:formula1>
          <xm:sqref>B39:B46 C49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E5B2-8A02-43F6-9EE8-451036A4B729}">
  <dimension ref="A1:BJ79"/>
  <sheetViews>
    <sheetView topLeftCell="A45" zoomScaleNormal="100" workbookViewId="0">
      <selection activeCell="A4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Urbanistica, ambiente, commercio, suape</v>
      </c>
      <c r="D6" s="358"/>
      <c r="E6" s="534"/>
      <c r="F6" s="534"/>
      <c r="G6" s="534"/>
      <c r="H6" s="534"/>
      <c r="I6" s="534"/>
      <c r="J6" s="534"/>
      <c r="L6" s="358">
        <v>2024</v>
      </c>
      <c r="M6" s="361"/>
      <c r="N6" s="127"/>
      <c r="BI6" s="49" t="s">
        <v>193</v>
      </c>
      <c r="BJ6" s="50" t="s">
        <v>194</v>
      </c>
    </row>
    <row r="7" spans="1:62" ht="16.149999999999999" customHeight="1" x14ac:dyDescent="0.25">
      <c r="A7" s="183"/>
      <c r="B7" s="362" t="s">
        <v>589</v>
      </c>
      <c r="C7" s="365" t="str">
        <f>Dirigente!C7</f>
        <v>Giuseppe Pellegrino</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24"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516"/>
      <c r="C26" s="516"/>
      <c r="D26" s="516"/>
      <c r="E26" s="516"/>
      <c r="F26" s="516"/>
      <c r="G26" s="516"/>
      <c r="H26" s="516"/>
      <c r="I26" s="516"/>
      <c r="J26" s="516"/>
      <c r="K26" s="516"/>
      <c r="L26" s="516"/>
      <c r="M26" s="516"/>
      <c r="N26" s="127"/>
      <c r="BI26" s="135"/>
      <c r="BJ26" s="136"/>
    </row>
    <row r="27" spans="1:62" s="60" customFormat="1" ht="24"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24"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15"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17.45"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24"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488" t="s">
        <v>537</v>
      </c>
      <c r="D73" s="488"/>
      <c r="E73" s="488"/>
      <c r="F73" s="488"/>
      <c r="G73" s="488"/>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124" priority="6" stopIfTrue="1" operator="equal">
      <formula>"X"</formula>
    </cfRule>
  </conditionalFormatting>
  <conditionalFormatting sqref="H49:H67">
    <cfRule type="cellIs" dxfId="123" priority="1" stopIfTrue="1" operator="equal">
      <formula>"X"</formula>
    </cfRule>
  </conditionalFormatting>
  <conditionalFormatting sqref="I14:I23 I30:I41">
    <cfRule type="cellIs" dxfId="122" priority="8" stopIfTrue="1" operator="equal">
      <formula>"X"</formula>
    </cfRule>
  </conditionalFormatting>
  <conditionalFormatting sqref="I49:I67">
    <cfRule type="cellIs" dxfId="121" priority="3" stopIfTrue="1" operator="equal">
      <formula>"X"</formula>
    </cfRule>
  </conditionalFormatting>
  <conditionalFormatting sqref="J14:J23 J30:J41">
    <cfRule type="cellIs" dxfId="120" priority="9" stopIfTrue="1" operator="equal">
      <formula>"X"</formula>
    </cfRule>
  </conditionalFormatting>
  <conditionalFormatting sqref="J49:J67">
    <cfRule type="cellIs" dxfId="119" priority="4" stopIfTrue="1" operator="equal">
      <formula>"X"</formula>
    </cfRule>
  </conditionalFormatting>
  <conditionalFormatting sqref="K14:K23 K30:K41">
    <cfRule type="cellIs" dxfId="118" priority="7" stopIfTrue="1" operator="equal">
      <formula>"X"</formula>
    </cfRule>
  </conditionalFormatting>
  <conditionalFormatting sqref="K49:K67">
    <cfRule type="cellIs" dxfId="117" priority="2" stopIfTrue="1" operator="equal">
      <formula>"X"</formula>
    </cfRule>
  </conditionalFormatting>
  <conditionalFormatting sqref="L49:L67">
    <cfRule type="cellIs" dxfId="116" priority="5" stopIfTrue="1" operator="equal">
      <formula>"X"</formula>
    </cfRule>
  </conditionalFormatting>
  <conditionalFormatting sqref="L14:M23 L30:M41">
    <cfRule type="cellIs" dxfId="115" priority="10" stopIfTrue="1" operator="equal">
      <formula>"X"</formula>
    </cfRule>
  </conditionalFormatting>
  <dataValidations count="2">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6AC6A16A-E6E4-4923-B151-2A9F0A554C04}">
      <formula1>Comportamenti</formula1>
    </dataValidation>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25B9F83F-0EFD-404C-97EC-15CE66A201C6}">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FBA713-4CBA-47AA-BC2C-FC5D98EBDC23}">
          <x14:formula1>
            <xm:f>Foglio1!$B$2:$B$10</xm:f>
          </x14:formula1>
          <xm:sqref>B39:B46 C49</xm:sqref>
        </x14:dataValidation>
        <x14:dataValidation type="list" allowBlank="1" showInputMessage="1" showErrorMessage="1" xr:uid="{845A19DF-B30A-479A-83E9-0F5868F401DB}">
          <x14:formula1>
            <xm:f>Foglio1!$A$2:$A$10</xm:f>
          </x14:formula1>
          <xm:sqref>A39:A46 B49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B6D1F-7A82-40E6-B6DF-733AA589BA60}">
  <dimension ref="A1:BJ79"/>
  <sheetViews>
    <sheetView topLeftCell="A45" zoomScaleNormal="100" workbookViewId="0">
      <selection activeCell="A4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Urbanistica, ambiente, commercio, suape</v>
      </c>
      <c r="D6" s="358"/>
      <c r="E6" s="534"/>
      <c r="F6" s="534"/>
      <c r="G6" s="534"/>
      <c r="H6" s="534"/>
      <c r="I6" s="534"/>
      <c r="J6" s="534"/>
      <c r="L6" s="358">
        <v>2024</v>
      </c>
      <c r="M6" s="361"/>
      <c r="N6" s="127"/>
      <c r="BI6" s="49" t="s">
        <v>193</v>
      </c>
      <c r="BJ6" s="50" t="s">
        <v>194</v>
      </c>
    </row>
    <row r="7" spans="1:62" ht="16.149999999999999" customHeight="1" x14ac:dyDescent="0.25">
      <c r="A7" s="183"/>
      <c r="B7" s="362" t="s">
        <v>589</v>
      </c>
      <c r="C7" s="365" t="str">
        <f>Dirigente!C7</f>
        <v>Giuseppe Pellegrino</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24"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516"/>
      <c r="C26" s="516"/>
      <c r="D26" s="516"/>
      <c r="E26" s="516"/>
      <c r="F26" s="516"/>
      <c r="G26" s="516"/>
      <c r="H26" s="516"/>
      <c r="I26" s="516"/>
      <c r="J26" s="516"/>
      <c r="K26" s="516"/>
      <c r="L26" s="516"/>
      <c r="M26" s="516"/>
      <c r="N26" s="127"/>
      <c r="BI26" s="135"/>
      <c r="BJ26" s="136"/>
    </row>
    <row r="27" spans="1:62" s="60" customFormat="1" ht="24"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24"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15"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17.45"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24"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488" t="s">
        <v>537</v>
      </c>
      <c r="D73" s="488"/>
      <c r="E73" s="488"/>
      <c r="F73" s="488"/>
      <c r="G73" s="488"/>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114" priority="6" stopIfTrue="1" operator="equal">
      <formula>"X"</formula>
    </cfRule>
  </conditionalFormatting>
  <conditionalFormatting sqref="H49:H67">
    <cfRule type="cellIs" dxfId="113" priority="1" stopIfTrue="1" operator="equal">
      <formula>"X"</formula>
    </cfRule>
  </conditionalFormatting>
  <conditionalFormatting sqref="I14:I23 I30:I41">
    <cfRule type="cellIs" dxfId="112" priority="8" stopIfTrue="1" operator="equal">
      <formula>"X"</formula>
    </cfRule>
  </conditionalFormatting>
  <conditionalFormatting sqref="I49:I67">
    <cfRule type="cellIs" dxfId="111" priority="3" stopIfTrue="1" operator="equal">
      <formula>"X"</formula>
    </cfRule>
  </conditionalFormatting>
  <conditionalFormatting sqref="J14:J23 J30:J41">
    <cfRule type="cellIs" dxfId="110" priority="9" stopIfTrue="1" operator="equal">
      <formula>"X"</formula>
    </cfRule>
  </conditionalFormatting>
  <conditionalFormatting sqref="J49:J67">
    <cfRule type="cellIs" dxfId="109" priority="4" stopIfTrue="1" operator="equal">
      <formula>"X"</formula>
    </cfRule>
  </conditionalFormatting>
  <conditionalFormatting sqref="K14:K23 K30:K41">
    <cfRule type="cellIs" dxfId="108" priority="7" stopIfTrue="1" operator="equal">
      <formula>"X"</formula>
    </cfRule>
  </conditionalFormatting>
  <conditionalFormatting sqref="K49:K67">
    <cfRule type="cellIs" dxfId="107" priority="2" stopIfTrue="1" operator="equal">
      <formula>"X"</formula>
    </cfRule>
  </conditionalFormatting>
  <conditionalFormatting sqref="L49:L67">
    <cfRule type="cellIs" dxfId="106" priority="5" stopIfTrue="1" operator="equal">
      <formula>"X"</formula>
    </cfRule>
  </conditionalFormatting>
  <conditionalFormatting sqref="L14:M23 L30:M41">
    <cfRule type="cellIs" dxfId="105" priority="10" stopIfTrue="1" operator="equal">
      <formula>"X"</formula>
    </cfRule>
  </conditionalFormatting>
  <dataValidations count="2">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E46F7EB4-0815-4F71-8F0A-988CDB90CBA2}">
      <formula1>Valore</formula1>
    </dataValidation>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1E0B6C6D-0EA8-461E-AD4A-979A0C69C6BC}">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A479AEA-AF1C-4382-A59F-6599F1B1B637}">
          <x14:formula1>
            <xm:f>Foglio1!$A$2:$A$10</xm:f>
          </x14:formula1>
          <xm:sqref>A39:A46 B49</xm:sqref>
        </x14:dataValidation>
        <x14:dataValidation type="list" allowBlank="1" showInputMessage="1" showErrorMessage="1" xr:uid="{67D73800-B6D6-4CB8-88DE-3025480C44E6}">
          <x14:formula1>
            <xm:f>Foglio1!$B$2:$B$10</xm:f>
          </x14:formula1>
          <xm:sqref>B39:B46 C49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734E-B9DE-4A9D-8C0E-7FD5550693EA}">
  <dimension ref="A1:BJ79"/>
  <sheetViews>
    <sheetView topLeftCell="A45" zoomScaleNormal="100" workbookViewId="0">
      <selection activeCell="A4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Urbanistica, ambiente, commercio, suape</v>
      </c>
      <c r="D6" s="358"/>
      <c r="E6" s="534"/>
      <c r="F6" s="534"/>
      <c r="G6" s="534"/>
      <c r="H6" s="534"/>
      <c r="I6" s="534"/>
      <c r="J6" s="534"/>
      <c r="L6" s="358">
        <v>2024</v>
      </c>
      <c r="M6" s="361"/>
      <c r="N6" s="127"/>
      <c r="BI6" s="49" t="s">
        <v>193</v>
      </c>
      <c r="BJ6" s="50" t="s">
        <v>194</v>
      </c>
    </row>
    <row r="7" spans="1:62" ht="16.149999999999999" customHeight="1" x14ac:dyDescent="0.25">
      <c r="A7" s="183"/>
      <c r="B7" s="362" t="s">
        <v>589</v>
      </c>
      <c r="C7" s="365" t="str">
        <f>Dirigente!C7</f>
        <v>Giuseppe Pellegrino</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24"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516"/>
      <c r="C26" s="516"/>
      <c r="D26" s="516"/>
      <c r="E26" s="516"/>
      <c r="F26" s="516"/>
      <c r="G26" s="516"/>
      <c r="H26" s="516"/>
      <c r="I26" s="516"/>
      <c r="J26" s="516"/>
      <c r="K26" s="516"/>
      <c r="L26" s="516"/>
      <c r="M26" s="516"/>
      <c r="N26" s="127"/>
      <c r="BI26" s="135"/>
      <c r="BJ26" s="136"/>
    </row>
    <row r="27" spans="1:62" s="60" customFormat="1" ht="24"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24"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15"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17.45"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24"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488" t="s">
        <v>537</v>
      </c>
      <c r="D73" s="488"/>
      <c r="E73" s="488"/>
      <c r="F73" s="488"/>
      <c r="G73" s="488"/>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104" priority="6" stopIfTrue="1" operator="equal">
      <formula>"X"</formula>
    </cfRule>
  </conditionalFormatting>
  <conditionalFormatting sqref="H49:H67">
    <cfRule type="cellIs" dxfId="103" priority="1" stopIfTrue="1" operator="equal">
      <formula>"X"</formula>
    </cfRule>
  </conditionalFormatting>
  <conditionalFormatting sqref="I14:I23 I30:I41">
    <cfRule type="cellIs" dxfId="102" priority="8" stopIfTrue="1" operator="equal">
      <formula>"X"</formula>
    </cfRule>
  </conditionalFormatting>
  <conditionalFormatting sqref="I49:I67">
    <cfRule type="cellIs" dxfId="101" priority="3" stopIfTrue="1" operator="equal">
      <formula>"X"</formula>
    </cfRule>
  </conditionalFormatting>
  <conditionalFormatting sqref="J14:J23 J30:J41">
    <cfRule type="cellIs" dxfId="100" priority="9" stopIfTrue="1" operator="equal">
      <formula>"X"</formula>
    </cfRule>
  </conditionalFormatting>
  <conditionalFormatting sqref="J49:J67">
    <cfRule type="cellIs" dxfId="99" priority="4" stopIfTrue="1" operator="equal">
      <formula>"X"</formula>
    </cfRule>
  </conditionalFormatting>
  <conditionalFormatting sqref="K14:K23 K30:K41">
    <cfRule type="cellIs" dxfId="98" priority="7" stopIfTrue="1" operator="equal">
      <formula>"X"</formula>
    </cfRule>
  </conditionalFormatting>
  <conditionalFormatting sqref="K49:K67">
    <cfRule type="cellIs" dxfId="97" priority="2" stopIfTrue="1" operator="equal">
      <formula>"X"</formula>
    </cfRule>
  </conditionalFormatting>
  <conditionalFormatting sqref="L49:L67">
    <cfRule type="cellIs" dxfId="96" priority="5" stopIfTrue="1" operator="equal">
      <formula>"X"</formula>
    </cfRule>
  </conditionalFormatting>
  <conditionalFormatting sqref="L14:M23 L30:M41">
    <cfRule type="cellIs" dxfId="95" priority="10" stopIfTrue="1" operator="equal">
      <formula>"X"</formula>
    </cfRule>
  </conditionalFormatting>
  <dataValidations count="2">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A921143A-B82F-4387-A512-D634D52C641A}">
      <formula1>Comportamenti</formula1>
    </dataValidation>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48CF49F6-A542-4D0F-87F8-0A411123D9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72E1744-7D06-4A04-9E62-38BB13B0CD61}">
          <x14:formula1>
            <xm:f>Foglio1!$B$2:$B$10</xm:f>
          </x14:formula1>
          <xm:sqref>B39:B46 C49</xm:sqref>
        </x14:dataValidation>
        <x14:dataValidation type="list" allowBlank="1" showInputMessage="1" showErrorMessage="1" xr:uid="{CDC251B0-77AC-42BE-970C-40A70436F75B}">
          <x14:formula1>
            <xm:f>Foglio1!$A$2:$A$10</xm:f>
          </x14:formula1>
          <xm:sqref>A39:A46 B49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490E-4033-4C64-9F3E-BB7C4EF1E87E}">
  <dimension ref="A1:BJ79"/>
  <sheetViews>
    <sheetView zoomScaleNormal="100" workbookViewId="0">
      <selection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Urbanistica, ambiente, commercio, suape</v>
      </c>
      <c r="D6" s="358"/>
      <c r="E6" s="534"/>
      <c r="F6" s="534"/>
      <c r="G6" s="534"/>
      <c r="H6" s="534"/>
      <c r="I6" s="534"/>
      <c r="J6" s="534"/>
      <c r="L6" s="358">
        <v>2024</v>
      </c>
      <c r="M6" s="361"/>
      <c r="N6" s="127"/>
      <c r="BI6" s="49" t="s">
        <v>193</v>
      </c>
      <c r="BJ6" s="50" t="s">
        <v>194</v>
      </c>
    </row>
    <row r="7" spans="1:62" ht="16.149999999999999" customHeight="1" x14ac:dyDescent="0.25">
      <c r="A7" s="183"/>
      <c r="B7" s="362" t="s">
        <v>589</v>
      </c>
      <c r="C7" s="365" t="str">
        <f>Dirigente!C7</f>
        <v>Giuseppe Pellegrino</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24"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516"/>
      <c r="C26" s="516"/>
      <c r="D26" s="516"/>
      <c r="E26" s="516"/>
      <c r="F26" s="516"/>
      <c r="G26" s="516"/>
      <c r="H26" s="516"/>
      <c r="I26" s="516"/>
      <c r="J26" s="516"/>
      <c r="K26" s="516"/>
      <c r="L26" s="516"/>
      <c r="M26" s="516"/>
      <c r="N26" s="127"/>
      <c r="BI26" s="135"/>
      <c r="BJ26" s="136"/>
    </row>
    <row r="27" spans="1:62" s="60" customFormat="1" ht="24"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24"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15"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17.45"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24"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488" t="s">
        <v>537</v>
      </c>
      <c r="D73" s="488"/>
      <c r="E73" s="488"/>
      <c r="F73" s="488"/>
      <c r="G73" s="488"/>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94" priority="6" stopIfTrue="1" operator="equal">
      <formula>"X"</formula>
    </cfRule>
  </conditionalFormatting>
  <conditionalFormatting sqref="H49:H67">
    <cfRule type="cellIs" dxfId="93" priority="1" stopIfTrue="1" operator="equal">
      <formula>"X"</formula>
    </cfRule>
  </conditionalFormatting>
  <conditionalFormatting sqref="I14:I23 I30:I41">
    <cfRule type="cellIs" dxfId="92" priority="8" stopIfTrue="1" operator="equal">
      <formula>"X"</formula>
    </cfRule>
  </conditionalFormatting>
  <conditionalFormatting sqref="I49:I67">
    <cfRule type="cellIs" dxfId="91" priority="3" stopIfTrue="1" operator="equal">
      <formula>"X"</formula>
    </cfRule>
  </conditionalFormatting>
  <conditionalFormatting sqref="J14:J23 J30:J41">
    <cfRule type="cellIs" dxfId="90" priority="9" stopIfTrue="1" operator="equal">
      <formula>"X"</formula>
    </cfRule>
  </conditionalFormatting>
  <conditionalFormatting sqref="J49:J67">
    <cfRule type="cellIs" dxfId="89" priority="4" stopIfTrue="1" operator="equal">
      <formula>"X"</formula>
    </cfRule>
  </conditionalFormatting>
  <conditionalFormatting sqref="K14:K23 K30:K41">
    <cfRule type="cellIs" dxfId="88" priority="7" stopIfTrue="1" operator="equal">
      <formula>"X"</formula>
    </cfRule>
  </conditionalFormatting>
  <conditionalFormatting sqref="K49:K67">
    <cfRule type="cellIs" dxfId="87" priority="2" stopIfTrue="1" operator="equal">
      <formula>"X"</formula>
    </cfRule>
  </conditionalFormatting>
  <conditionalFormatting sqref="L49:L67">
    <cfRule type="cellIs" dxfId="86" priority="5" stopIfTrue="1" operator="equal">
      <formula>"X"</formula>
    </cfRule>
  </conditionalFormatting>
  <conditionalFormatting sqref="L14:M23 L30:M41">
    <cfRule type="cellIs" dxfId="85" priority="10" stopIfTrue="1" operator="equal">
      <formula>"X"</formula>
    </cfRule>
  </conditionalFormatting>
  <dataValidations count="2">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4EF90AAD-BDA1-4AA8-B2BE-CC4FE3EDD198}">
      <formula1>Valore</formula1>
    </dataValidation>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C55A3158-D11F-444D-8E7F-AF9710B87394}">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921C3A6-D55B-45D6-83F9-279A412BABF5}">
          <x14:formula1>
            <xm:f>Foglio1!$A$2:$A$10</xm:f>
          </x14:formula1>
          <xm:sqref>A39:A46 B49</xm:sqref>
        </x14:dataValidation>
        <x14:dataValidation type="list" allowBlank="1" showInputMessage="1" showErrorMessage="1" xr:uid="{0F37F52E-940F-45A9-B44D-410B749EEDAF}">
          <x14:formula1>
            <xm:f>Foglio1!$B$2:$B$10</xm:f>
          </x14:formula1>
          <xm:sqref>B39:B46 C49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D9BF6-3605-48B1-8271-FB300ED94D6A}">
  <dimension ref="A1:BJ79"/>
  <sheetViews>
    <sheetView topLeftCell="A9" zoomScaleNormal="100" workbookViewId="0">
      <selection activeCell="B24" sqref="B24:C25"/>
    </sheetView>
  </sheetViews>
  <sheetFormatPr defaultRowHeight="34.9"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34.9" customHeight="1" thickTop="1" thickBot="1" x14ac:dyDescent="0.3">
      <c r="A1" s="124"/>
      <c r="B1" s="482"/>
      <c r="C1" s="483"/>
      <c r="D1" s="483"/>
      <c r="E1" s="483"/>
      <c r="F1" s="483"/>
      <c r="G1" s="483"/>
      <c r="H1" s="483"/>
      <c r="I1" s="483"/>
      <c r="J1" s="483"/>
      <c r="K1" s="483"/>
      <c r="L1" s="483"/>
      <c r="M1" s="484"/>
      <c r="N1" s="125"/>
      <c r="BI1" s="43" t="s">
        <v>186</v>
      </c>
      <c r="BJ1" s="44" t="s">
        <v>187</v>
      </c>
    </row>
    <row r="2" spans="1:62" ht="34.9" customHeight="1" x14ac:dyDescent="0.25">
      <c r="A2" s="126"/>
      <c r="B2" s="535" t="s">
        <v>585</v>
      </c>
      <c r="C2" s="535"/>
      <c r="D2" s="535"/>
      <c r="E2" s="535"/>
      <c r="F2" s="535"/>
      <c r="G2" s="535"/>
      <c r="H2" s="535"/>
      <c r="I2" s="535"/>
      <c r="J2" s="535"/>
      <c r="K2" s="535"/>
      <c r="L2" s="535"/>
      <c r="M2" s="535"/>
      <c r="N2" s="127"/>
      <c r="BI2" s="128"/>
      <c r="BJ2" s="129"/>
    </row>
    <row r="3" spans="1:62" ht="34.9" customHeight="1" thickBot="1" x14ac:dyDescent="0.3">
      <c r="A3" s="183"/>
      <c r="B3" s="357"/>
      <c r="C3" s="357"/>
      <c r="D3" s="358"/>
      <c r="E3" s="358"/>
      <c r="F3" s="358"/>
      <c r="G3" s="359"/>
      <c r="H3" s="359"/>
      <c r="I3" s="359"/>
      <c r="J3" s="359"/>
      <c r="K3" s="359"/>
      <c r="L3" s="359"/>
      <c r="M3" s="360"/>
      <c r="N3" s="127"/>
      <c r="BI3" s="128"/>
      <c r="BJ3" s="129"/>
    </row>
    <row r="4" spans="1:62" ht="34.9" customHeight="1" thickBot="1" x14ac:dyDescent="0.3">
      <c r="A4" s="183"/>
      <c r="B4" s="357"/>
      <c r="C4" s="357"/>
      <c r="D4" s="358"/>
      <c r="E4" s="358"/>
      <c r="F4" s="358"/>
      <c r="G4" s="359"/>
      <c r="H4" s="359"/>
      <c r="I4" s="359"/>
      <c r="J4" s="359"/>
      <c r="K4" s="359"/>
      <c r="L4" s="359"/>
      <c r="M4" s="361"/>
      <c r="N4" s="127"/>
      <c r="BI4" s="43" t="s">
        <v>186</v>
      </c>
      <c r="BJ4" s="44" t="s">
        <v>187</v>
      </c>
    </row>
    <row r="5" spans="1:62" ht="34.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34.9" customHeight="1" x14ac:dyDescent="0.25">
      <c r="A6" s="183"/>
      <c r="B6" s="362" t="s">
        <v>588</v>
      </c>
      <c r="C6" s="365" t="str">
        <f>Dirigente!C6</f>
        <v>Urbanistica, ambiente, commercio, suape</v>
      </c>
      <c r="D6" s="358"/>
      <c r="E6" s="534"/>
      <c r="F6" s="534"/>
      <c r="G6" s="534"/>
      <c r="H6" s="534"/>
      <c r="I6" s="534"/>
      <c r="J6" s="534"/>
      <c r="L6" s="358">
        <v>2024</v>
      </c>
      <c r="M6" s="361"/>
      <c r="N6" s="127"/>
      <c r="BI6" s="49" t="s">
        <v>193</v>
      </c>
      <c r="BJ6" s="50" t="s">
        <v>194</v>
      </c>
    </row>
    <row r="7" spans="1:62" ht="34.9" customHeight="1" x14ac:dyDescent="0.25">
      <c r="A7" s="183"/>
      <c r="B7" s="362" t="s">
        <v>589</v>
      </c>
      <c r="C7" s="365" t="str">
        <f>Dirigente!C7</f>
        <v>Giuseppe Pellegrino</v>
      </c>
      <c r="D7" s="359"/>
      <c r="E7" s="359"/>
      <c r="F7" s="359"/>
      <c r="G7" s="359"/>
      <c r="H7" s="359"/>
      <c r="I7" s="359"/>
      <c r="J7" s="359"/>
      <c r="K7" s="359"/>
      <c r="L7" s="359"/>
      <c r="M7" s="361"/>
      <c r="N7" s="127"/>
      <c r="BI7" s="49" t="s">
        <v>196</v>
      </c>
      <c r="BJ7" s="50" t="s">
        <v>197</v>
      </c>
    </row>
    <row r="8" spans="1:62" ht="34.9" customHeight="1" thickBot="1" x14ac:dyDescent="0.3">
      <c r="A8" s="183"/>
      <c r="B8" s="362" t="s">
        <v>229</v>
      </c>
      <c r="C8" s="365"/>
      <c r="D8" s="359"/>
      <c r="E8" s="359"/>
      <c r="F8" s="359"/>
      <c r="G8" s="359"/>
      <c r="H8" s="359"/>
      <c r="I8" s="359"/>
      <c r="J8" s="359"/>
      <c r="K8" s="359"/>
      <c r="L8" s="359"/>
      <c r="M8" s="361"/>
      <c r="N8" s="127"/>
      <c r="BI8" s="355"/>
      <c r="BJ8" s="356"/>
    </row>
    <row r="9" spans="1:62" ht="34.9" customHeight="1" thickBot="1" x14ac:dyDescent="0.3">
      <c r="A9" s="183"/>
      <c r="B9" s="362"/>
      <c r="C9" s="357"/>
      <c r="D9" s="359"/>
      <c r="E9" s="359"/>
      <c r="F9" s="359"/>
      <c r="G9" s="359"/>
      <c r="H9" s="359"/>
      <c r="I9" s="359"/>
      <c r="J9" s="359"/>
      <c r="K9" s="359"/>
      <c r="L9" s="359"/>
      <c r="M9" s="363"/>
      <c r="N9" s="127"/>
      <c r="BI9" s="43" t="s">
        <v>186</v>
      </c>
      <c r="BJ9" s="44" t="s">
        <v>187</v>
      </c>
    </row>
    <row r="10" spans="1:62" ht="34.9"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34.9"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34.9"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34.9"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34.9"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34.9"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34.9"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34.9"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34.9"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50.45"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34.9"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34.9"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34.9" hidden="1" customHeight="1" thickBot="1" x14ac:dyDescent="0.3">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34.9" hidden="1" customHeight="1" thickBot="1" x14ac:dyDescent="0.3">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34.9"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34.9"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34.9" customHeight="1" x14ac:dyDescent="0.25">
      <c r="A26" s="126"/>
      <c r="B26" s="516"/>
      <c r="C26" s="516"/>
      <c r="D26" s="516"/>
      <c r="E26" s="516"/>
      <c r="F26" s="516"/>
      <c r="G26" s="516"/>
      <c r="H26" s="516"/>
      <c r="I26" s="516"/>
      <c r="J26" s="516"/>
      <c r="K26" s="516"/>
      <c r="L26" s="516"/>
      <c r="M26" s="516"/>
      <c r="N26" s="127"/>
      <c r="BI26" s="135"/>
      <c r="BJ26" s="136"/>
    </row>
    <row r="27" spans="1:62" s="60" customFormat="1" ht="34.9"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34.9"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9"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34.9"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34.9"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34.9"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34.9"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34.9"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34.9"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34.9"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34.9"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34.9"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34.9"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34.9"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34.9"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34.9"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34.9"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34.9"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34.9"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34.9"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34.9"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34.9"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34.9"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34.9"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34.9"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34.9"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34.9"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34.9"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34.9"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34.9"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34.9"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34.9"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34.9"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34.9"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34.9"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34.9"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34.9"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34.9"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34.9"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34.9"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34.9"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34.9"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34.9"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34.9" customHeight="1" x14ac:dyDescent="0.25">
      <c r="A70" s="126"/>
      <c r="B70" s="53"/>
      <c r="C70" s="53"/>
      <c r="D70" s="53"/>
      <c r="E70" s="53"/>
      <c r="F70" s="53"/>
      <c r="G70" s="53"/>
      <c r="H70" s="53"/>
      <c r="I70" s="53"/>
      <c r="J70" s="53"/>
      <c r="K70" s="53"/>
      <c r="L70" s="53"/>
      <c r="M70" s="53"/>
      <c r="N70" s="127"/>
    </row>
    <row r="71" spans="1:62" ht="34.9" customHeight="1" x14ac:dyDescent="0.25">
      <c r="A71" s="485"/>
      <c r="B71" s="486"/>
      <c r="C71" s="486"/>
      <c r="D71" s="486"/>
      <c r="E71" s="486"/>
      <c r="F71" s="486"/>
      <c r="G71" s="486"/>
      <c r="H71" s="486"/>
      <c r="I71" s="486"/>
      <c r="J71" s="486"/>
      <c r="K71" s="486"/>
      <c r="L71" s="486"/>
      <c r="M71" s="486"/>
      <c r="N71" s="487"/>
    </row>
    <row r="72" spans="1:62" ht="34.9" customHeight="1" x14ac:dyDescent="0.25">
      <c r="A72" s="126"/>
      <c r="B72" s="53"/>
      <c r="C72" s="53"/>
      <c r="D72" s="53"/>
      <c r="E72" s="53"/>
      <c r="F72" s="45"/>
      <c r="G72" s="45"/>
      <c r="H72" s="53"/>
      <c r="I72" s="137"/>
      <c r="J72" s="137"/>
      <c r="K72" s="53"/>
      <c r="L72" s="53"/>
      <c r="M72" s="53"/>
      <c r="N72" s="127"/>
      <c r="O72" s="145" t="e">
        <f>SUM(O67:O69)</f>
        <v>#DIV/0!</v>
      </c>
    </row>
    <row r="73" spans="1:62" ht="34.9" customHeight="1" x14ac:dyDescent="0.25">
      <c r="A73" s="126"/>
      <c r="B73" s="138"/>
      <c r="C73" s="488" t="s">
        <v>537</v>
      </c>
      <c r="D73" s="488"/>
      <c r="E73" s="488"/>
      <c r="F73" s="488"/>
      <c r="G73" s="488"/>
      <c r="H73" s="306">
        <f>M25</f>
        <v>0</v>
      </c>
      <c r="I73" s="40" t="e">
        <f>M25/E25</f>
        <v>#DIV/0!</v>
      </c>
      <c r="J73" s="40"/>
      <c r="K73" s="40"/>
      <c r="L73" s="40"/>
      <c r="M73" s="53"/>
      <c r="N73" s="127"/>
    </row>
    <row r="74" spans="1:62" ht="34.9" customHeight="1" x14ac:dyDescent="0.25">
      <c r="A74" s="126"/>
      <c r="B74" s="138"/>
      <c r="C74" s="40"/>
      <c r="D74" s="40"/>
      <c r="E74" s="40"/>
      <c r="F74" s="40"/>
      <c r="G74" s="40"/>
      <c r="H74" s="40"/>
      <c r="I74" s="40"/>
      <c r="J74" s="40"/>
      <c r="K74" s="40"/>
      <c r="L74" s="40"/>
      <c r="M74" s="53"/>
      <c r="N74" s="127"/>
    </row>
    <row r="75" spans="1:62" ht="34.9"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34.9" customHeight="1" x14ac:dyDescent="0.25">
      <c r="A76" s="126"/>
      <c r="B76" s="138"/>
      <c r="C76" s="40"/>
      <c r="D76" s="40"/>
      <c r="E76" s="40"/>
      <c r="F76" s="40"/>
      <c r="G76" s="40"/>
      <c r="H76" s="40"/>
      <c r="I76" s="307"/>
      <c r="J76" s="307"/>
      <c r="K76" s="307"/>
      <c r="L76" s="307"/>
      <c r="M76" s="53"/>
      <c r="N76" s="127"/>
    </row>
    <row r="77" spans="1:62" ht="34.9" customHeight="1" x14ac:dyDescent="0.25">
      <c r="A77" s="126"/>
      <c r="B77" s="138"/>
      <c r="C77" s="488" t="s">
        <v>307</v>
      </c>
      <c r="D77" s="488"/>
      <c r="E77" s="488"/>
      <c r="F77" s="488"/>
      <c r="G77" s="488"/>
      <c r="H77" s="306">
        <f>M69</f>
        <v>0</v>
      </c>
      <c r="I77" s="307" t="e">
        <f>M69/E69</f>
        <v>#DIV/0!</v>
      </c>
      <c r="J77" s="307"/>
      <c r="K77" s="307"/>
      <c r="L77" s="307"/>
      <c r="M77" s="137"/>
      <c r="N77" s="127"/>
    </row>
    <row r="78" spans="1:62" ht="34.9" customHeight="1" thickBot="1" x14ac:dyDescent="0.3">
      <c r="A78" s="139"/>
      <c r="B78" s="140"/>
      <c r="C78" s="140"/>
      <c r="D78" s="141"/>
      <c r="E78" s="141"/>
      <c r="F78" s="141"/>
      <c r="G78" s="141"/>
      <c r="H78" s="141"/>
      <c r="I78" s="142"/>
      <c r="J78" s="142"/>
      <c r="K78" s="141"/>
      <c r="L78" s="141"/>
      <c r="M78" s="141"/>
      <c r="N78" s="143"/>
    </row>
    <row r="79" spans="1:62" ht="34.9"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84" priority="6" stopIfTrue="1" operator="equal">
      <formula>"X"</formula>
    </cfRule>
  </conditionalFormatting>
  <conditionalFormatting sqref="H49:H67">
    <cfRule type="cellIs" dxfId="83" priority="1" stopIfTrue="1" operator="equal">
      <formula>"X"</formula>
    </cfRule>
  </conditionalFormatting>
  <conditionalFormatting sqref="I14:I23 I30:I41">
    <cfRule type="cellIs" dxfId="82" priority="8" stopIfTrue="1" operator="equal">
      <formula>"X"</formula>
    </cfRule>
  </conditionalFormatting>
  <conditionalFormatting sqref="I49:I67">
    <cfRule type="cellIs" dxfId="81" priority="3" stopIfTrue="1" operator="equal">
      <formula>"X"</formula>
    </cfRule>
  </conditionalFormatting>
  <conditionalFormatting sqref="J14:J23 J30:J41">
    <cfRule type="cellIs" dxfId="80" priority="9" stopIfTrue="1" operator="equal">
      <formula>"X"</formula>
    </cfRule>
  </conditionalFormatting>
  <conditionalFormatting sqref="J49:J67">
    <cfRule type="cellIs" dxfId="79" priority="4" stopIfTrue="1" operator="equal">
      <formula>"X"</formula>
    </cfRule>
  </conditionalFormatting>
  <conditionalFormatting sqref="K14:K23 K30:K41">
    <cfRule type="cellIs" dxfId="78" priority="7" stopIfTrue="1" operator="equal">
      <formula>"X"</formula>
    </cfRule>
  </conditionalFormatting>
  <conditionalFormatting sqref="K49:K67">
    <cfRule type="cellIs" dxfId="77" priority="2" stopIfTrue="1" operator="equal">
      <formula>"X"</formula>
    </cfRule>
  </conditionalFormatting>
  <conditionalFormatting sqref="L49:L67">
    <cfRule type="cellIs" dxfId="76" priority="5" stopIfTrue="1" operator="equal">
      <formula>"X"</formula>
    </cfRule>
  </conditionalFormatting>
  <conditionalFormatting sqref="L14:M23 L30:M41">
    <cfRule type="cellIs" dxfId="75" priority="10" stopIfTrue="1" operator="equal">
      <formula>"X"</formula>
    </cfRule>
  </conditionalFormatting>
  <dataValidations count="2">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139D2C2A-988D-42A6-8CFD-9C8580266D04}">
      <formula1>Comportamenti</formula1>
    </dataValidation>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6DF79345-BA9E-42C6-B31F-4657D56DE2F8}">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3AE86D2-135F-4DAA-ACA4-13FAE4E6FF95}">
          <x14:formula1>
            <xm:f>Foglio1!$B$2:$B$10</xm:f>
          </x14:formula1>
          <xm:sqref>B39:B46 C49</xm:sqref>
        </x14:dataValidation>
        <x14:dataValidation type="list" allowBlank="1" showInputMessage="1" showErrorMessage="1" xr:uid="{BCFF236F-DED8-4265-975D-110FB390D8F7}">
          <x14:formula1>
            <xm:f>Foglio1!$A$2:$A$10</xm:f>
          </x14:formula1>
          <xm:sqref>A39:A46 B49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7638C-6F4F-472B-ABE6-68261AA0653C}">
  <sheetPr>
    <tabColor rgb="FFFF0000"/>
  </sheetPr>
  <dimension ref="A1:B2"/>
  <sheetViews>
    <sheetView workbookViewId="0">
      <selection activeCell="B2" sqref="B2"/>
    </sheetView>
  </sheetViews>
  <sheetFormatPr defaultRowHeight="95.45" customHeight="1" x14ac:dyDescent="0.25"/>
  <cols>
    <col min="1" max="1" width="39" customWidth="1"/>
    <col min="2" max="2" width="65.140625" customWidth="1"/>
  </cols>
  <sheetData>
    <row r="1" spans="1:2" ht="176.45" customHeight="1" x14ac:dyDescent="0.25">
      <c r="A1" s="310" t="s">
        <v>541</v>
      </c>
      <c r="B1" s="310" t="s">
        <v>543</v>
      </c>
    </row>
    <row r="2" spans="1:2" ht="145.15" customHeight="1" thickBot="1" x14ac:dyDescent="0.3">
      <c r="A2" s="308" t="s">
        <v>539</v>
      </c>
      <c r="B2" s="309" t="s">
        <v>540</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68"/>
  <sheetViews>
    <sheetView topLeftCell="A10" zoomScale="59" zoomScaleNormal="59" zoomScaleSheetLayoutView="80" workbookViewId="0">
      <selection activeCell="X10" sqref="X10"/>
    </sheetView>
  </sheetViews>
  <sheetFormatPr defaultRowHeight="40.9" customHeight="1" x14ac:dyDescent="0.25"/>
  <cols>
    <col min="1" max="1" width="1.28515625" style="42" customWidth="1"/>
    <col min="2" max="2" width="35.42578125" style="42" hidden="1" customWidth="1"/>
    <col min="3" max="3" width="91" style="42" customWidth="1"/>
    <col min="4" max="4" width="28" style="42" hidden="1" customWidth="1"/>
    <col min="5" max="5" width="72.42578125" style="42" customWidth="1"/>
    <col min="6" max="19" width="5.7109375" style="267" customWidth="1"/>
    <col min="20" max="20" width="6.42578125" style="233" customWidth="1"/>
    <col min="21" max="48" width="9.140625" style="42"/>
    <col min="49" max="49" width="64" style="136" customWidth="1"/>
    <col min="50" max="50" width="97.85546875" style="136" customWidth="1"/>
    <col min="51" max="244" width="9.140625" style="42"/>
    <col min="245" max="245" width="1.28515625" style="42" customWidth="1"/>
    <col min="246" max="246" width="44.85546875" style="42" customWidth="1"/>
    <col min="247" max="247" width="47.28515625" style="42" customWidth="1"/>
    <col min="248" max="248" width="8.140625" style="42" customWidth="1"/>
    <col min="249" max="249" width="8.28515625" style="42" customWidth="1"/>
    <col min="250" max="250" width="5.42578125" style="42" customWidth="1"/>
    <col min="251" max="251" width="8.5703125" style="42" customWidth="1"/>
    <col min="252" max="252" width="13.7109375" style="42" customWidth="1"/>
    <col min="253" max="253" width="15.7109375" style="42" customWidth="1"/>
    <col min="254" max="254" width="14.7109375" style="42" customWidth="1"/>
    <col min="255" max="255" width="15" style="42" customWidth="1"/>
    <col min="256" max="257" width="14.28515625" style="42" customWidth="1"/>
    <col min="258" max="258" width="0" style="42" hidden="1" customWidth="1"/>
    <col min="259" max="259" width="18.85546875" style="42" customWidth="1"/>
    <col min="260" max="272" width="8" style="42" customWidth="1"/>
    <col min="273" max="276" width="9.28515625" style="42" customWidth="1"/>
    <col min="277" max="304" width="9.140625" style="42"/>
    <col min="305" max="305" width="64" style="42" customWidth="1"/>
    <col min="306" max="306" width="97.85546875" style="42" customWidth="1"/>
    <col min="307" max="500" width="9.140625" style="42"/>
    <col min="501" max="501" width="1.28515625" style="42" customWidth="1"/>
    <col min="502" max="502" width="44.85546875" style="42" customWidth="1"/>
    <col min="503" max="503" width="47.28515625" style="42" customWidth="1"/>
    <col min="504" max="504" width="8.140625" style="42" customWidth="1"/>
    <col min="505" max="505" width="8.28515625" style="42" customWidth="1"/>
    <col min="506" max="506" width="5.42578125" style="42" customWidth="1"/>
    <col min="507" max="507" width="8.5703125" style="42" customWidth="1"/>
    <col min="508" max="508" width="13.7109375" style="42" customWidth="1"/>
    <col min="509" max="509" width="15.7109375" style="42" customWidth="1"/>
    <col min="510" max="510" width="14.7109375" style="42" customWidth="1"/>
    <col min="511" max="511" width="15" style="42" customWidth="1"/>
    <col min="512" max="513" width="14.28515625" style="42" customWidth="1"/>
    <col min="514" max="514" width="0" style="42" hidden="1" customWidth="1"/>
    <col min="515" max="515" width="18.85546875" style="42" customWidth="1"/>
    <col min="516" max="528" width="8" style="42" customWidth="1"/>
    <col min="529" max="532" width="9.28515625" style="42" customWidth="1"/>
    <col min="533" max="560" width="9.140625" style="42"/>
    <col min="561" max="561" width="64" style="42" customWidth="1"/>
    <col min="562" max="562" width="97.85546875" style="42" customWidth="1"/>
    <col min="563" max="756" width="9.140625" style="42"/>
    <col min="757" max="757" width="1.28515625" style="42" customWidth="1"/>
    <col min="758" max="758" width="44.85546875" style="42" customWidth="1"/>
    <col min="759" max="759" width="47.28515625" style="42" customWidth="1"/>
    <col min="760" max="760" width="8.140625" style="42" customWidth="1"/>
    <col min="761" max="761" width="8.28515625" style="42" customWidth="1"/>
    <col min="762" max="762" width="5.42578125" style="42" customWidth="1"/>
    <col min="763" max="763" width="8.5703125" style="42" customWidth="1"/>
    <col min="764" max="764" width="13.7109375" style="42" customWidth="1"/>
    <col min="765" max="765" width="15.7109375" style="42" customWidth="1"/>
    <col min="766" max="766" width="14.7109375" style="42" customWidth="1"/>
    <col min="767" max="767" width="15" style="42" customWidth="1"/>
    <col min="768" max="769" width="14.28515625" style="42" customWidth="1"/>
    <col min="770" max="770" width="0" style="42" hidden="1" customWidth="1"/>
    <col min="771" max="771" width="18.85546875" style="42" customWidth="1"/>
    <col min="772" max="784" width="8" style="42" customWidth="1"/>
    <col min="785" max="788" width="9.28515625" style="42" customWidth="1"/>
    <col min="789" max="816" width="9.140625" style="42"/>
    <col min="817" max="817" width="64" style="42" customWidth="1"/>
    <col min="818" max="818" width="97.85546875" style="42" customWidth="1"/>
    <col min="819" max="1012" width="9.140625" style="42"/>
    <col min="1013" max="1013" width="1.28515625" style="42" customWidth="1"/>
    <col min="1014" max="1014" width="44.85546875" style="42" customWidth="1"/>
    <col min="1015" max="1015" width="47.28515625" style="42" customWidth="1"/>
    <col min="1016" max="1016" width="8.140625" style="42" customWidth="1"/>
    <col min="1017" max="1017" width="8.28515625" style="42" customWidth="1"/>
    <col min="1018" max="1018" width="5.42578125" style="42" customWidth="1"/>
    <col min="1019" max="1019" width="8.5703125" style="42" customWidth="1"/>
    <col min="1020" max="1020" width="13.7109375" style="42" customWidth="1"/>
    <col min="1021" max="1021" width="15.7109375" style="42" customWidth="1"/>
    <col min="1022" max="1022" width="14.7109375" style="42" customWidth="1"/>
    <col min="1023" max="1023" width="15" style="42" customWidth="1"/>
    <col min="1024" max="1025" width="14.28515625" style="42" customWidth="1"/>
    <col min="1026" max="1026" width="0" style="42" hidden="1" customWidth="1"/>
    <col min="1027" max="1027" width="18.85546875" style="42" customWidth="1"/>
    <col min="1028" max="1040" width="8" style="42" customWidth="1"/>
    <col min="1041" max="1044" width="9.28515625" style="42" customWidth="1"/>
    <col min="1045" max="1072" width="9.140625" style="42"/>
    <col min="1073" max="1073" width="64" style="42" customWidth="1"/>
    <col min="1074" max="1074" width="97.85546875" style="42" customWidth="1"/>
    <col min="1075" max="1268" width="9.140625" style="42"/>
    <col min="1269" max="1269" width="1.28515625" style="42" customWidth="1"/>
    <col min="1270" max="1270" width="44.85546875" style="42" customWidth="1"/>
    <col min="1271" max="1271" width="47.28515625" style="42" customWidth="1"/>
    <col min="1272" max="1272" width="8.140625" style="42" customWidth="1"/>
    <col min="1273" max="1273" width="8.28515625" style="42" customWidth="1"/>
    <col min="1274" max="1274" width="5.42578125" style="42" customWidth="1"/>
    <col min="1275" max="1275" width="8.5703125" style="42" customWidth="1"/>
    <col min="1276" max="1276" width="13.7109375" style="42" customWidth="1"/>
    <col min="1277" max="1277" width="15.7109375" style="42" customWidth="1"/>
    <col min="1278" max="1278" width="14.7109375" style="42" customWidth="1"/>
    <col min="1279" max="1279" width="15" style="42" customWidth="1"/>
    <col min="1280" max="1281" width="14.28515625" style="42" customWidth="1"/>
    <col min="1282" max="1282" width="0" style="42" hidden="1" customWidth="1"/>
    <col min="1283" max="1283" width="18.85546875" style="42" customWidth="1"/>
    <col min="1284" max="1296" width="8" style="42" customWidth="1"/>
    <col min="1297" max="1300" width="9.28515625" style="42" customWidth="1"/>
    <col min="1301" max="1328" width="9.140625" style="42"/>
    <col min="1329" max="1329" width="64" style="42" customWidth="1"/>
    <col min="1330" max="1330" width="97.85546875" style="42" customWidth="1"/>
    <col min="1331" max="1524" width="9.140625" style="42"/>
    <col min="1525" max="1525" width="1.28515625" style="42" customWidth="1"/>
    <col min="1526" max="1526" width="44.85546875" style="42" customWidth="1"/>
    <col min="1527" max="1527" width="47.28515625" style="42" customWidth="1"/>
    <col min="1528" max="1528" width="8.140625" style="42" customWidth="1"/>
    <col min="1529" max="1529" width="8.28515625" style="42" customWidth="1"/>
    <col min="1530" max="1530" width="5.42578125" style="42" customWidth="1"/>
    <col min="1531" max="1531" width="8.5703125" style="42" customWidth="1"/>
    <col min="1532" max="1532" width="13.7109375" style="42" customWidth="1"/>
    <col min="1533" max="1533" width="15.7109375" style="42" customWidth="1"/>
    <col min="1534" max="1534" width="14.7109375" style="42" customWidth="1"/>
    <col min="1535" max="1535" width="15" style="42" customWidth="1"/>
    <col min="1536" max="1537" width="14.28515625" style="42" customWidth="1"/>
    <col min="1538" max="1538" width="0" style="42" hidden="1" customWidth="1"/>
    <col min="1539" max="1539" width="18.85546875" style="42" customWidth="1"/>
    <col min="1540" max="1552" width="8" style="42" customWidth="1"/>
    <col min="1553" max="1556" width="9.28515625" style="42" customWidth="1"/>
    <col min="1557" max="1584" width="9.140625" style="42"/>
    <col min="1585" max="1585" width="64" style="42" customWidth="1"/>
    <col min="1586" max="1586" width="97.85546875" style="42" customWidth="1"/>
    <col min="1587" max="1780" width="9.140625" style="42"/>
    <col min="1781" max="1781" width="1.28515625" style="42" customWidth="1"/>
    <col min="1782" max="1782" width="44.85546875" style="42" customWidth="1"/>
    <col min="1783" max="1783" width="47.28515625" style="42" customWidth="1"/>
    <col min="1784" max="1784" width="8.140625" style="42" customWidth="1"/>
    <col min="1785" max="1785" width="8.28515625" style="42" customWidth="1"/>
    <col min="1786" max="1786" width="5.42578125" style="42" customWidth="1"/>
    <col min="1787" max="1787" width="8.5703125" style="42" customWidth="1"/>
    <col min="1788" max="1788" width="13.7109375" style="42" customWidth="1"/>
    <col min="1789" max="1789" width="15.7109375" style="42" customWidth="1"/>
    <col min="1790" max="1790" width="14.7109375" style="42" customWidth="1"/>
    <col min="1791" max="1791" width="15" style="42" customWidth="1"/>
    <col min="1792" max="1793" width="14.28515625" style="42" customWidth="1"/>
    <col min="1794" max="1794" width="0" style="42" hidden="1" customWidth="1"/>
    <col min="1795" max="1795" width="18.85546875" style="42" customWidth="1"/>
    <col min="1796" max="1808" width="8" style="42" customWidth="1"/>
    <col min="1809" max="1812" width="9.28515625" style="42" customWidth="1"/>
    <col min="1813" max="1840" width="9.140625" style="42"/>
    <col min="1841" max="1841" width="64" style="42" customWidth="1"/>
    <col min="1842" max="1842" width="97.85546875" style="42" customWidth="1"/>
    <col min="1843" max="2036" width="9.140625" style="42"/>
    <col min="2037" max="2037" width="1.28515625" style="42" customWidth="1"/>
    <col min="2038" max="2038" width="44.85546875" style="42" customWidth="1"/>
    <col min="2039" max="2039" width="47.28515625" style="42" customWidth="1"/>
    <col min="2040" max="2040" width="8.140625" style="42" customWidth="1"/>
    <col min="2041" max="2041" width="8.28515625" style="42" customWidth="1"/>
    <col min="2042" max="2042" width="5.42578125" style="42" customWidth="1"/>
    <col min="2043" max="2043" width="8.5703125" style="42" customWidth="1"/>
    <col min="2044" max="2044" width="13.7109375" style="42" customWidth="1"/>
    <col min="2045" max="2045" width="15.7109375" style="42" customWidth="1"/>
    <col min="2046" max="2046" width="14.7109375" style="42" customWidth="1"/>
    <col min="2047" max="2047" width="15" style="42" customWidth="1"/>
    <col min="2048" max="2049" width="14.28515625" style="42" customWidth="1"/>
    <col min="2050" max="2050" width="0" style="42" hidden="1" customWidth="1"/>
    <col min="2051" max="2051" width="18.85546875" style="42" customWidth="1"/>
    <col min="2052" max="2064" width="8" style="42" customWidth="1"/>
    <col min="2065" max="2068" width="9.28515625" style="42" customWidth="1"/>
    <col min="2069" max="2096" width="9.140625" style="42"/>
    <col min="2097" max="2097" width="64" style="42" customWidth="1"/>
    <col min="2098" max="2098" width="97.85546875" style="42" customWidth="1"/>
    <col min="2099" max="2292" width="9.140625" style="42"/>
    <col min="2293" max="2293" width="1.28515625" style="42" customWidth="1"/>
    <col min="2294" max="2294" width="44.85546875" style="42" customWidth="1"/>
    <col min="2295" max="2295" width="47.28515625" style="42" customWidth="1"/>
    <col min="2296" max="2296" width="8.140625" style="42" customWidth="1"/>
    <col min="2297" max="2297" width="8.28515625" style="42" customWidth="1"/>
    <col min="2298" max="2298" width="5.42578125" style="42" customWidth="1"/>
    <col min="2299" max="2299" width="8.5703125" style="42" customWidth="1"/>
    <col min="2300" max="2300" width="13.7109375" style="42" customWidth="1"/>
    <col min="2301" max="2301" width="15.7109375" style="42" customWidth="1"/>
    <col min="2302" max="2302" width="14.7109375" style="42" customWidth="1"/>
    <col min="2303" max="2303" width="15" style="42" customWidth="1"/>
    <col min="2304" max="2305" width="14.28515625" style="42" customWidth="1"/>
    <col min="2306" max="2306" width="0" style="42" hidden="1" customWidth="1"/>
    <col min="2307" max="2307" width="18.85546875" style="42" customWidth="1"/>
    <col min="2308" max="2320" width="8" style="42" customWidth="1"/>
    <col min="2321" max="2324" width="9.28515625" style="42" customWidth="1"/>
    <col min="2325" max="2352" width="9.140625" style="42"/>
    <col min="2353" max="2353" width="64" style="42" customWidth="1"/>
    <col min="2354" max="2354" width="97.85546875" style="42" customWidth="1"/>
    <col min="2355" max="2548" width="9.140625" style="42"/>
    <col min="2549" max="2549" width="1.28515625" style="42" customWidth="1"/>
    <col min="2550" max="2550" width="44.85546875" style="42" customWidth="1"/>
    <col min="2551" max="2551" width="47.28515625" style="42" customWidth="1"/>
    <col min="2552" max="2552" width="8.140625" style="42" customWidth="1"/>
    <col min="2553" max="2553" width="8.28515625" style="42" customWidth="1"/>
    <col min="2554" max="2554" width="5.42578125" style="42" customWidth="1"/>
    <col min="2555" max="2555" width="8.5703125" style="42" customWidth="1"/>
    <col min="2556" max="2556" width="13.7109375" style="42" customWidth="1"/>
    <col min="2557" max="2557" width="15.7109375" style="42" customWidth="1"/>
    <col min="2558" max="2558" width="14.7109375" style="42" customWidth="1"/>
    <col min="2559" max="2559" width="15" style="42" customWidth="1"/>
    <col min="2560" max="2561" width="14.28515625" style="42" customWidth="1"/>
    <col min="2562" max="2562" width="0" style="42" hidden="1" customWidth="1"/>
    <col min="2563" max="2563" width="18.85546875" style="42" customWidth="1"/>
    <col min="2564" max="2576" width="8" style="42" customWidth="1"/>
    <col min="2577" max="2580" width="9.28515625" style="42" customWidth="1"/>
    <col min="2581" max="2608" width="9.140625" style="42"/>
    <col min="2609" max="2609" width="64" style="42" customWidth="1"/>
    <col min="2610" max="2610" width="97.85546875" style="42" customWidth="1"/>
    <col min="2611" max="2804" width="9.140625" style="42"/>
    <col min="2805" max="2805" width="1.28515625" style="42" customWidth="1"/>
    <col min="2806" max="2806" width="44.85546875" style="42" customWidth="1"/>
    <col min="2807" max="2807" width="47.28515625" style="42" customWidth="1"/>
    <col min="2808" max="2808" width="8.140625" style="42" customWidth="1"/>
    <col min="2809" max="2809" width="8.28515625" style="42" customWidth="1"/>
    <col min="2810" max="2810" width="5.42578125" style="42" customWidth="1"/>
    <col min="2811" max="2811" width="8.5703125" style="42" customWidth="1"/>
    <col min="2812" max="2812" width="13.7109375" style="42" customWidth="1"/>
    <col min="2813" max="2813" width="15.7109375" style="42" customWidth="1"/>
    <col min="2814" max="2814" width="14.7109375" style="42" customWidth="1"/>
    <col min="2815" max="2815" width="15" style="42" customWidth="1"/>
    <col min="2816" max="2817" width="14.28515625" style="42" customWidth="1"/>
    <col min="2818" max="2818" width="0" style="42" hidden="1" customWidth="1"/>
    <col min="2819" max="2819" width="18.85546875" style="42" customWidth="1"/>
    <col min="2820" max="2832" width="8" style="42" customWidth="1"/>
    <col min="2833" max="2836" width="9.28515625" style="42" customWidth="1"/>
    <col min="2837" max="2864" width="9.140625" style="42"/>
    <col min="2865" max="2865" width="64" style="42" customWidth="1"/>
    <col min="2866" max="2866" width="97.85546875" style="42" customWidth="1"/>
    <col min="2867" max="3060" width="9.140625" style="42"/>
    <col min="3061" max="3061" width="1.28515625" style="42" customWidth="1"/>
    <col min="3062" max="3062" width="44.85546875" style="42" customWidth="1"/>
    <col min="3063" max="3063" width="47.28515625" style="42" customWidth="1"/>
    <col min="3064" max="3064" width="8.140625" style="42" customWidth="1"/>
    <col min="3065" max="3065" width="8.28515625" style="42" customWidth="1"/>
    <col min="3066" max="3066" width="5.42578125" style="42" customWidth="1"/>
    <col min="3067" max="3067" width="8.5703125" style="42" customWidth="1"/>
    <col min="3068" max="3068" width="13.7109375" style="42" customWidth="1"/>
    <col min="3069" max="3069" width="15.7109375" style="42" customWidth="1"/>
    <col min="3070" max="3070" width="14.7109375" style="42" customWidth="1"/>
    <col min="3071" max="3071" width="15" style="42" customWidth="1"/>
    <col min="3072" max="3073" width="14.28515625" style="42" customWidth="1"/>
    <col min="3074" max="3074" width="0" style="42" hidden="1" customWidth="1"/>
    <col min="3075" max="3075" width="18.85546875" style="42" customWidth="1"/>
    <col min="3076" max="3088" width="8" style="42" customWidth="1"/>
    <col min="3089" max="3092" width="9.28515625" style="42" customWidth="1"/>
    <col min="3093" max="3120" width="9.140625" style="42"/>
    <col min="3121" max="3121" width="64" style="42" customWidth="1"/>
    <col min="3122" max="3122" width="97.85546875" style="42" customWidth="1"/>
    <col min="3123" max="3316" width="9.140625" style="42"/>
    <col min="3317" max="3317" width="1.28515625" style="42" customWidth="1"/>
    <col min="3318" max="3318" width="44.85546875" style="42" customWidth="1"/>
    <col min="3319" max="3319" width="47.28515625" style="42" customWidth="1"/>
    <col min="3320" max="3320" width="8.140625" style="42" customWidth="1"/>
    <col min="3321" max="3321" width="8.28515625" style="42" customWidth="1"/>
    <col min="3322" max="3322" width="5.42578125" style="42" customWidth="1"/>
    <col min="3323" max="3323" width="8.5703125" style="42" customWidth="1"/>
    <col min="3324" max="3324" width="13.7109375" style="42" customWidth="1"/>
    <col min="3325" max="3325" width="15.7109375" style="42" customWidth="1"/>
    <col min="3326" max="3326" width="14.7109375" style="42" customWidth="1"/>
    <col min="3327" max="3327" width="15" style="42" customWidth="1"/>
    <col min="3328" max="3329" width="14.28515625" style="42" customWidth="1"/>
    <col min="3330" max="3330" width="0" style="42" hidden="1" customWidth="1"/>
    <col min="3331" max="3331" width="18.85546875" style="42" customWidth="1"/>
    <col min="3332" max="3344" width="8" style="42" customWidth="1"/>
    <col min="3345" max="3348" width="9.28515625" style="42" customWidth="1"/>
    <col min="3349" max="3376" width="9.140625" style="42"/>
    <col min="3377" max="3377" width="64" style="42" customWidth="1"/>
    <col min="3378" max="3378" width="97.85546875" style="42" customWidth="1"/>
    <col min="3379" max="3572" width="9.140625" style="42"/>
    <col min="3573" max="3573" width="1.28515625" style="42" customWidth="1"/>
    <col min="3574" max="3574" width="44.85546875" style="42" customWidth="1"/>
    <col min="3575" max="3575" width="47.28515625" style="42" customWidth="1"/>
    <col min="3576" max="3576" width="8.140625" style="42" customWidth="1"/>
    <col min="3577" max="3577" width="8.28515625" style="42" customWidth="1"/>
    <col min="3578" max="3578" width="5.42578125" style="42" customWidth="1"/>
    <col min="3579" max="3579" width="8.5703125" style="42" customWidth="1"/>
    <col min="3580" max="3580" width="13.7109375" style="42" customWidth="1"/>
    <col min="3581" max="3581" width="15.7109375" style="42" customWidth="1"/>
    <col min="3582" max="3582" width="14.7109375" style="42" customWidth="1"/>
    <col min="3583" max="3583" width="15" style="42" customWidth="1"/>
    <col min="3584" max="3585" width="14.28515625" style="42" customWidth="1"/>
    <col min="3586" max="3586" width="0" style="42" hidden="1" customWidth="1"/>
    <col min="3587" max="3587" width="18.85546875" style="42" customWidth="1"/>
    <col min="3588" max="3600" width="8" style="42" customWidth="1"/>
    <col min="3601" max="3604" width="9.28515625" style="42" customWidth="1"/>
    <col min="3605" max="3632" width="9.140625" style="42"/>
    <col min="3633" max="3633" width="64" style="42" customWidth="1"/>
    <col min="3634" max="3634" width="97.85546875" style="42" customWidth="1"/>
    <col min="3635" max="3828" width="9.140625" style="42"/>
    <col min="3829" max="3829" width="1.28515625" style="42" customWidth="1"/>
    <col min="3830" max="3830" width="44.85546875" style="42" customWidth="1"/>
    <col min="3831" max="3831" width="47.28515625" style="42" customWidth="1"/>
    <col min="3832" max="3832" width="8.140625" style="42" customWidth="1"/>
    <col min="3833" max="3833" width="8.28515625" style="42" customWidth="1"/>
    <col min="3834" max="3834" width="5.42578125" style="42" customWidth="1"/>
    <col min="3835" max="3835" width="8.5703125" style="42" customWidth="1"/>
    <col min="3836" max="3836" width="13.7109375" style="42" customWidth="1"/>
    <col min="3837" max="3837" width="15.7109375" style="42" customWidth="1"/>
    <col min="3838" max="3838" width="14.7109375" style="42" customWidth="1"/>
    <col min="3839" max="3839" width="15" style="42" customWidth="1"/>
    <col min="3840" max="3841" width="14.28515625" style="42" customWidth="1"/>
    <col min="3842" max="3842" width="0" style="42" hidden="1" customWidth="1"/>
    <col min="3843" max="3843" width="18.85546875" style="42" customWidth="1"/>
    <col min="3844" max="3856" width="8" style="42" customWidth="1"/>
    <col min="3857" max="3860" width="9.28515625" style="42" customWidth="1"/>
    <col min="3861" max="3888" width="9.140625" style="42"/>
    <col min="3889" max="3889" width="64" style="42" customWidth="1"/>
    <col min="3890" max="3890" width="97.85546875" style="42" customWidth="1"/>
    <col min="3891" max="4084" width="9.140625" style="42"/>
    <col min="4085" max="4085" width="1.28515625" style="42" customWidth="1"/>
    <col min="4086" max="4086" width="44.85546875" style="42" customWidth="1"/>
    <col min="4087" max="4087" width="47.28515625" style="42" customWidth="1"/>
    <col min="4088" max="4088" width="8.140625" style="42" customWidth="1"/>
    <col min="4089" max="4089" width="8.28515625" style="42" customWidth="1"/>
    <col min="4090" max="4090" width="5.42578125" style="42" customWidth="1"/>
    <col min="4091" max="4091" width="8.5703125" style="42" customWidth="1"/>
    <col min="4092" max="4092" width="13.7109375" style="42" customWidth="1"/>
    <col min="4093" max="4093" width="15.7109375" style="42" customWidth="1"/>
    <col min="4094" max="4094" width="14.7109375" style="42" customWidth="1"/>
    <col min="4095" max="4095" width="15" style="42" customWidth="1"/>
    <col min="4096" max="4097" width="14.28515625" style="42" customWidth="1"/>
    <col min="4098" max="4098" width="0" style="42" hidden="1" customWidth="1"/>
    <col min="4099" max="4099" width="18.85546875" style="42" customWidth="1"/>
    <col min="4100" max="4112" width="8" style="42" customWidth="1"/>
    <col min="4113" max="4116" width="9.28515625" style="42" customWidth="1"/>
    <col min="4117" max="4144" width="9.140625" style="42"/>
    <col min="4145" max="4145" width="64" style="42" customWidth="1"/>
    <col min="4146" max="4146" width="97.85546875" style="42" customWidth="1"/>
    <col min="4147" max="4340" width="9.140625" style="42"/>
    <col min="4341" max="4341" width="1.28515625" style="42" customWidth="1"/>
    <col min="4342" max="4342" width="44.85546875" style="42" customWidth="1"/>
    <col min="4343" max="4343" width="47.28515625" style="42" customWidth="1"/>
    <col min="4344" max="4344" width="8.140625" style="42" customWidth="1"/>
    <col min="4345" max="4345" width="8.28515625" style="42" customWidth="1"/>
    <col min="4346" max="4346" width="5.42578125" style="42" customWidth="1"/>
    <col min="4347" max="4347" width="8.5703125" style="42" customWidth="1"/>
    <col min="4348" max="4348" width="13.7109375" style="42" customWidth="1"/>
    <col min="4349" max="4349" width="15.7109375" style="42" customWidth="1"/>
    <col min="4350" max="4350" width="14.7109375" style="42" customWidth="1"/>
    <col min="4351" max="4351" width="15" style="42" customWidth="1"/>
    <col min="4352" max="4353" width="14.28515625" style="42" customWidth="1"/>
    <col min="4354" max="4354" width="0" style="42" hidden="1" customWidth="1"/>
    <col min="4355" max="4355" width="18.85546875" style="42" customWidth="1"/>
    <col min="4356" max="4368" width="8" style="42" customWidth="1"/>
    <col min="4369" max="4372" width="9.28515625" style="42" customWidth="1"/>
    <col min="4373" max="4400" width="9.140625" style="42"/>
    <col min="4401" max="4401" width="64" style="42" customWidth="1"/>
    <col min="4402" max="4402" width="97.85546875" style="42" customWidth="1"/>
    <col min="4403" max="4596" width="9.140625" style="42"/>
    <col min="4597" max="4597" width="1.28515625" style="42" customWidth="1"/>
    <col min="4598" max="4598" width="44.85546875" style="42" customWidth="1"/>
    <col min="4599" max="4599" width="47.28515625" style="42" customWidth="1"/>
    <col min="4600" max="4600" width="8.140625" style="42" customWidth="1"/>
    <col min="4601" max="4601" width="8.28515625" style="42" customWidth="1"/>
    <col min="4602" max="4602" width="5.42578125" style="42" customWidth="1"/>
    <col min="4603" max="4603" width="8.5703125" style="42" customWidth="1"/>
    <col min="4604" max="4604" width="13.7109375" style="42" customWidth="1"/>
    <col min="4605" max="4605" width="15.7109375" style="42" customWidth="1"/>
    <col min="4606" max="4606" width="14.7109375" style="42" customWidth="1"/>
    <col min="4607" max="4607" width="15" style="42" customWidth="1"/>
    <col min="4608" max="4609" width="14.28515625" style="42" customWidth="1"/>
    <col min="4610" max="4610" width="0" style="42" hidden="1" customWidth="1"/>
    <col min="4611" max="4611" width="18.85546875" style="42" customWidth="1"/>
    <col min="4612" max="4624" width="8" style="42" customWidth="1"/>
    <col min="4625" max="4628" width="9.28515625" style="42" customWidth="1"/>
    <col min="4629" max="4656" width="9.140625" style="42"/>
    <col min="4657" max="4657" width="64" style="42" customWidth="1"/>
    <col min="4658" max="4658" width="97.85546875" style="42" customWidth="1"/>
    <col min="4659" max="4852" width="9.140625" style="42"/>
    <col min="4853" max="4853" width="1.28515625" style="42" customWidth="1"/>
    <col min="4854" max="4854" width="44.85546875" style="42" customWidth="1"/>
    <col min="4855" max="4855" width="47.28515625" style="42" customWidth="1"/>
    <col min="4856" max="4856" width="8.140625" style="42" customWidth="1"/>
    <col min="4857" max="4857" width="8.28515625" style="42" customWidth="1"/>
    <col min="4858" max="4858" width="5.42578125" style="42" customWidth="1"/>
    <col min="4859" max="4859" width="8.5703125" style="42" customWidth="1"/>
    <col min="4860" max="4860" width="13.7109375" style="42" customWidth="1"/>
    <col min="4861" max="4861" width="15.7109375" style="42" customWidth="1"/>
    <col min="4862" max="4862" width="14.7109375" style="42" customWidth="1"/>
    <col min="4863" max="4863" width="15" style="42" customWidth="1"/>
    <col min="4864" max="4865" width="14.28515625" style="42" customWidth="1"/>
    <col min="4866" max="4866" width="0" style="42" hidden="1" customWidth="1"/>
    <col min="4867" max="4867" width="18.85546875" style="42" customWidth="1"/>
    <col min="4868" max="4880" width="8" style="42" customWidth="1"/>
    <col min="4881" max="4884" width="9.28515625" style="42" customWidth="1"/>
    <col min="4885" max="4912" width="9.140625" style="42"/>
    <col min="4913" max="4913" width="64" style="42" customWidth="1"/>
    <col min="4914" max="4914" width="97.85546875" style="42" customWidth="1"/>
    <col min="4915" max="5108" width="9.140625" style="42"/>
    <col min="5109" max="5109" width="1.28515625" style="42" customWidth="1"/>
    <col min="5110" max="5110" width="44.85546875" style="42" customWidth="1"/>
    <col min="5111" max="5111" width="47.28515625" style="42" customWidth="1"/>
    <col min="5112" max="5112" width="8.140625" style="42" customWidth="1"/>
    <col min="5113" max="5113" width="8.28515625" style="42" customWidth="1"/>
    <col min="5114" max="5114" width="5.42578125" style="42" customWidth="1"/>
    <col min="5115" max="5115" width="8.5703125" style="42" customWidth="1"/>
    <col min="5116" max="5116" width="13.7109375" style="42" customWidth="1"/>
    <col min="5117" max="5117" width="15.7109375" style="42" customWidth="1"/>
    <col min="5118" max="5118" width="14.7109375" style="42" customWidth="1"/>
    <col min="5119" max="5119" width="15" style="42" customWidth="1"/>
    <col min="5120" max="5121" width="14.28515625" style="42" customWidth="1"/>
    <col min="5122" max="5122" width="0" style="42" hidden="1" customWidth="1"/>
    <col min="5123" max="5123" width="18.85546875" style="42" customWidth="1"/>
    <col min="5124" max="5136" width="8" style="42" customWidth="1"/>
    <col min="5137" max="5140" width="9.28515625" style="42" customWidth="1"/>
    <col min="5141" max="5168" width="9.140625" style="42"/>
    <col min="5169" max="5169" width="64" style="42" customWidth="1"/>
    <col min="5170" max="5170" width="97.85546875" style="42" customWidth="1"/>
    <col min="5171" max="5364" width="9.140625" style="42"/>
    <col min="5365" max="5365" width="1.28515625" style="42" customWidth="1"/>
    <col min="5366" max="5366" width="44.85546875" style="42" customWidth="1"/>
    <col min="5367" max="5367" width="47.28515625" style="42" customWidth="1"/>
    <col min="5368" max="5368" width="8.140625" style="42" customWidth="1"/>
    <col min="5369" max="5369" width="8.28515625" style="42" customWidth="1"/>
    <col min="5370" max="5370" width="5.42578125" style="42" customWidth="1"/>
    <col min="5371" max="5371" width="8.5703125" style="42" customWidth="1"/>
    <col min="5372" max="5372" width="13.7109375" style="42" customWidth="1"/>
    <col min="5373" max="5373" width="15.7109375" style="42" customWidth="1"/>
    <col min="5374" max="5374" width="14.7109375" style="42" customWidth="1"/>
    <col min="5375" max="5375" width="15" style="42" customWidth="1"/>
    <col min="5376" max="5377" width="14.28515625" style="42" customWidth="1"/>
    <col min="5378" max="5378" width="0" style="42" hidden="1" customWidth="1"/>
    <col min="5379" max="5379" width="18.85546875" style="42" customWidth="1"/>
    <col min="5380" max="5392" width="8" style="42" customWidth="1"/>
    <col min="5393" max="5396" width="9.28515625" style="42" customWidth="1"/>
    <col min="5397" max="5424" width="9.140625" style="42"/>
    <col min="5425" max="5425" width="64" style="42" customWidth="1"/>
    <col min="5426" max="5426" width="97.85546875" style="42" customWidth="1"/>
    <col min="5427" max="5620" width="9.140625" style="42"/>
    <col min="5621" max="5621" width="1.28515625" style="42" customWidth="1"/>
    <col min="5622" max="5622" width="44.85546875" style="42" customWidth="1"/>
    <col min="5623" max="5623" width="47.28515625" style="42" customWidth="1"/>
    <col min="5624" max="5624" width="8.140625" style="42" customWidth="1"/>
    <col min="5625" max="5625" width="8.28515625" style="42" customWidth="1"/>
    <col min="5626" max="5626" width="5.42578125" style="42" customWidth="1"/>
    <col min="5627" max="5627" width="8.5703125" style="42" customWidth="1"/>
    <col min="5628" max="5628" width="13.7109375" style="42" customWidth="1"/>
    <col min="5629" max="5629" width="15.7109375" style="42" customWidth="1"/>
    <col min="5630" max="5630" width="14.7109375" style="42" customWidth="1"/>
    <col min="5631" max="5631" width="15" style="42" customWidth="1"/>
    <col min="5632" max="5633" width="14.28515625" style="42" customWidth="1"/>
    <col min="5634" max="5634" width="0" style="42" hidden="1" customWidth="1"/>
    <col min="5635" max="5635" width="18.85546875" style="42" customWidth="1"/>
    <col min="5636" max="5648" width="8" style="42" customWidth="1"/>
    <col min="5649" max="5652" width="9.28515625" style="42" customWidth="1"/>
    <col min="5653" max="5680" width="9.140625" style="42"/>
    <col min="5681" max="5681" width="64" style="42" customWidth="1"/>
    <col min="5682" max="5682" width="97.85546875" style="42" customWidth="1"/>
    <col min="5683" max="5876" width="9.140625" style="42"/>
    <col min="5877" max="5877" width="1.28515625" style="42" customWidth="1"/>
    <col min="5878" max="5878" width="44.85546875" style="42" customWidth="1"/>
    <col min="5879" max="5879" width="47.28515625" style="42" customWidth="1"/>
    <col min="5880" max="5880" width="8.140625" style="42" customWidth="1"/>
    <col min="5881" max="5881" width="8.28515625" style="42" customWidth="1"/>
    <col min="5882" max="5882" width="5.42578125" style="42" customWidth="1"/>
    <col min="5883" max="5883" width="8.5703125" style="42" customWidth="1"/>
    <col min="5884" max="5884" width="13.7109375" style="42" customWidth="1"/>
    <col min="5885" max="5885" width="15.7109375" style="42" customWidth="1"/>
    <col min="5886" max="5886" width="14.7109375" style="42" customWidth="1"/>
    <col min="5887" max="5887" width="15" style="42" customWidth="1"/>
    <col min="5888" max="5889" width="14.28515625" style="42" customWidth="1"/>
    <col min="5890" max="5890" width="0" style="42" hidden="1" customWidth="1"/>
    <col min="5891" max="5891" width="18.85546875" style="42" customWidth="1"/>
    <col min="5892" max="5904" width="8" style="42" customWidth="1"/>
    <col min="5905" max="5908" width="9.28515625" style="42" customWidth="1"/>
    <col min="5909" max="5936" width="9.140625" style="42"/>
    <col min="5937" max="5937" width="64" style="42" customWidth="1"/>
    <col min="5938" max="5938" width="97.85546875" style="42" customWidth="1"/>
    <col min="5939" max="6132" width="9.140625" style="42"/>
    <col min="6133" max="6133" width="1.28515625" style="42" customWidth="1"/>
    <col min="6134" max="6134" width="44.85546875" style="42" customWidth="1"/>
    <col min="6135" max="6135" width="47.28515625" style="42" customWidth="1"/>
    <col min="6136" max="6136" width="8.140625" style="42" customWidth="1"/>
    <col min="6137" max="6137" width="8.28515625" style="42" customWidth="1"/>
    <col min="6138" max="6138" width="5.42578125" style="42" customWidth="1"/>
    <col min="6139" max="6139" width="8.5703125" style="42" customWidth="1"/>
    <col min="6140" max="6140" width="13.7109375" style="42" customWidth="1"/>
    <col min="6141" max="6141" width="15.7109375" style="42" customWidth="1"/>
    <col min="6142" max="6142" width="14.7109375" style="42" customWidth="1"/>
    <col min="6143" max="6143" width="15" style="42" customWidth="1"/>
    <col min="6144" max="6145" width="14.28515625" style="42" customWidth="1"/>
    <col min="6146" max="6146" width="0" style="42" hidden="1" customWidth="1"/>
    <col min="6147" max="6147" width="18.85546875" style="42" customWidth="1"/>
    <col min="6148" max="6160" width="8" style="42" customWidth="1"/>
    <col min="6161" max="6164" width="9.28515625" style="42" customWidth="1"/>
    <col min="6165" max="6192" width="9.140625" style="42"/>
    <col min="6193" max="6193" width="64" style="42" customWidth="1"/>
    <col min="6194" max="6194" width="97.85546875" style="42" customWidth="1"/>
    <col min="6195" max="6388" width="9.140625" style="42"/>
    <col min="6389" max="6389" width="1.28515625" style="42" customWidth="1"/>
    <col min="6390" max="6390" width="44.85546875" style="42" customWidth="1"/>
    <col min="6391" max="6391" width="47.28515625" style="42" customWidth="1"/>
    <col min="6392" max="6392" width="8.140625" style="42" customWidth="1"/>
    <col min="6393" max="6393" width="8.28515625" style="42" customWidth="1"/>
    <col min="6394" max="6394" width="5.42578125" style="42" customWidth="1"/>
    <col min="6395" max="6395" width="8.5703125" style="42" customWidth="1"/>
    <col min="6396" max="6396" width="13.7109375" style="42" customWidth="1"/>
    <col min="6397" max="6397" width="15.7109375" style="42" customWidth="1"/>
    <col min="6398" max="6398" width="14.7109375" style="42" customWidth="1"/>
    <col min="6399" max="6399" width="15" style="42" customWidth="1"/>
    <col min="6400" max="6401" width="14.28515625" style="42" customWidth="1"/>
    <col min="6402" max="6402" width="0" style="42" hidden="1" customWidth="1"/>
    <col min="6403" max="6403" width="18.85546875" style="42" customWidth="1"/>
    <col min="6404" max="6416" width="8" style="42" customWidth="1"/>
    <col min="6417" max="6420" width="9.28515625" style="42" customWidth="1"/>
    <col min="6421" max="6448" width="9.140625" style="42"/>
    <col min="6449" max="6449" width="64" style="42" customWidth="1"/>
    <col min="6450" max="6450" width="97.85546875" style="42" customWidth="1"/>
    <col min="6451" max="6644" width="9.140625" style="42"/>
    <col min="6645" max="6645" width="1.28515625" style="42" customWidth="1"/>
    <col min="6646" max="6646" width="44.85546875" style="42" customWidth="1"/>
    <col min="6647" max="6647" width="47.28515625" style="42" customWidth="1"/>
    <col min="6648" max="6648" width="8.140625" style="42" customWidth="1"/>
    <col min="6649" max="6649" width="8.28515625" style="42" customWidth="1"/>
    <col min="6650" max="6650" width="5.42578125" style="42" customWidth="1"/>
    <col min="6651" max="6651" width="8.5703125" style="42" customWidth="1"/>
    <col min="6652" max="6652" width="13.7109375" style="42" customWidth="1"/>
    <col min="6653" max="6653" width="15.7109375" style="42" customWidth="1"/>
    <col min="6654" max="6654" width="14.7109375" style="42" customWidth="1"/>
    <col min="6655" max="6655" width="15" style="42" customWidth="1"/>
    <col min="6656" max="6657" width="14.28515625" style="42" customWidth="1"/>
    <col min="6658" max="6658" width="0" style="42" hidden="1" customWidth="1"/>
    <col min="6659" max="6659" width="18.85546875" style="42" customWidth="1"/>
    <col min="6660" max="6672" width="8" style="42" customWidth="1"/>
    <col min="6673" max="6676" width="9.28515625" style="42" customWidth="1"/>
    <col min="6677" max="6704" width="9.140625" style="42"/>
    <col min="6705" max="6705" width="64" style="42" customWidth="1"/>
    <col min="6706" max="6706" width="97.85546875" style="42" customWidth="1"/>
    <col min="6707" max="6900" width="9.140625" style="42"/>
    <col min="6901" max="6901" width="1.28515625" style="42" customWidth="1"/>
    <col min="6902" max="6902" width="44.85546875" style="42" customWidth="1"/>
    <col min="6903" max="6903" width="47.28515625" style="42" customWidth="1"/>
    <col min="6904" max="6904" width="8.140625" style="42" customWidth="1"/>
    <col min="6905" max="6905" width="8.28515625" style="42" customWidth="1"/>
    <col min="6906" max="6906" width="5.42578125" style="42" customWidth="1"/>
    <col min="6907" max="6907" width="8.5703125" style="42" customWidth="1"/>
    <col min="6908" max="6908" width="13.7109375" style="42" customWidth="1"/>
    <col min="6909" max="6909" width="15.7109375" style="42" customWidth="1"/>
    <col min="6910" max="6910" width="14.7109375" style="42" customWidth="1"/>
    <col min="6911" max="6911" width="15" style="42" customWidth="1"/>
    <col min="6912" max="6913" width="14.28515625" style="42" customWidth="1"/>
    <col min="6914" max="6914" width="0" style="42" hidden="1" customWidth="1"/>
    <col min="6915" max="6915" width="18.85546875" style="42" customWidth="1"/>
    <col min="6916" max="6928" width="8" style="42" customWidth="1"/>
    <col min="6929" max="6932" width="9.28515625" style="42" customWidth="1"/>
    <col min="6933" max="6960" width="9.140625" style="42"/>
    <col min="6961" max="6961" width="64" style="42" customWidth="1"/>
    <col min="6962" max="6962" width="97.85546875" style="42" customWidth="1"/>
    <col min="6963" max="7156" width="9.140625" style="42"/>
    <col min="7157" max="7157" width="1.28515625" style="42" customWidth="1"/>
    <col min="7158" max="7158" width="44.85546875" style="42" customWidth="1"/>
    <col min="7159" max="7159" width="47.28515625" style="42" customWidth="1"/>
    <col min="7160" max="7160" width="8.140625" style="42" customWidth="1"/>
    <col min="7161" max="7161" width="8.28515625" style="42" customWidth="1"/>
    <col min="7162" max="7162" width="5.42578125" style="42" customWidth="1"/>
    <col min="7163" max="7163" width="8.5703125" style="42" customWidth="1"/>
    <col min="7164" max="7164" width="13.7109375" style="42" customWidth="1"/>
    <col min="7165" max="7165" width="15.7109375" style="42" customWidth="1"/>
    <col min="7166" max="7166" width="14.7109375" style="42" customWidth="1"/>
    <col min="7167" max="7167" width="15" style="42" customWidth="1"/>
    <col min="7168" max="7169" width="14.28515625" style="42" customWidth="1"/>
    <col min="7170" max="7170" width="0" style="42" hidden="1" customWidth="1"/>
    <col min="7171" max="7171" width="18.85546875" style="42" customWidth="1"/>
    <col min="7172" max="7184" width="8" style="42" customWidth="1"/>
    <col min="7185" max="7188" width="9.28515625" style="42" customWidth="1"/>
    <col min="7189" max="7216" width="9.140625" style="42"/>
    <col min="7217" max="7217" width="64" style="42" customWidth="1"/>
    <col min="7218" max="7218" width="97.85546875" style="42" customWidth="1"/>
    <col min="7219" max="7412" width="9.140625" style="42"/>
    <col min="7413" max="7413" width="1.28515625" style="42" customWidth="1"/>
    <col min="7414" max="7414" width="44.85546875" style="42" customWidth="1"/>
    <col min="7415" max="7415" width="47.28515625" style="42" customWidth="1"/>
    <col min="7416" max="7416" width="8.140625" style="42" customWidth="1"/>
    <col min="7417" max="7417" width="8.28515625" style="42" customWidth="1"/>
    <col min="7418" max="7418" width="5.42578125" style="42" customWidth="1"/>
    <col min="7419" max="7419" width="8.5703125" style="42" customWidth="1"/>
    <col min="7420" max="7420" width="13.7109375" style="42" customWidth="1"/>
    <col min="7421" max="7421" width="15.7109375" style="42" customWidth="1"/>
    <col min="7422" max="7422" width="14.7109375" style="42" customWidth="1"/>
    <col min="7423" max="7423" width="15" style="42" customWidth="1"/>
    <col min="7424" max="7425" width="14.28515625" style="42" customWidth="1"/>
    <col min="7426" max="7426" width="0" style="42" hidden="1" customWidth="1"/>
    <col min="7427" max="7427" width="18.85546875" style="42" customWidth="1"/>
    <col min="7428" max="7440" width="8" style="42" customWidth="1"/>
    <col min="7441" max="7444" width="9.28515625" style="42" customWidth="1"/>
    <col min="7445" max="7472" width="9.140625" style="42"/>
    <col min="7473" max="7473" width="64" style="42" customWidth="1"/>
    <col min="7474" max="7474" width="97.85546875" style="42" customWidth="1"/>
    <col min="7475" max="7668" width="9.140625" style="42"/>
    <col min="7669" max="7669" width="1.28515625" style="42" customWidth="1"/>
    <col min="7670" max="7670" width="44.85546875" style="42" customWidth="1"/>
    <col min="7671" max="7671" width="47.28515625" style="42" customWidth="1"/>
    <col min="7672" max="7672" width="8.140625" style="42" customWidth="1"/>
    <col min="7673" max="7673" width="8.28515625" style="42" customWidth="1"/>
    <col min="7674" max="7674" width="5.42578125" style="42" customWidth="1"/>
    <col min="7675" max="7675" width="8.5703125" style="42" customWidth="1"/>
    <col min="7676" max="7676" width="13.7109375" style="42" customWidth="1"/>
    <col min="7677" max="7677" width="15.7109375" style="42" customWidth="1"/>
    <col min="7678" max="7678" width="14.7109375" style="42" customWidth="1"/>
    <col min="7679" max="7679" width="15" style="42" customWidth="1"/>
    <col min="7680" max="7681" width="14.28515625" style="42" customWidth="1"/>
    <col min="7682" max="7682" width="0" style="42" hidden="1" customWidth="1"/>
    <col min="7683" max="7683" width="18.85546875" style="42" customWidth="1"/>
    <col min="7684" max="7696" width="8" style="42" customWidth="1"/>
    <col min="7697" max="7700" width="9.28515625" style="42" customWidth="1"/>
    <col min="7701" max="7728" width="9.140625" style="42"/>
    <col min="7729" max="7729" width="64" style="42" customWidth="1"/>
    <col min="7730" max="7730" width="97.85546875" style="42" customWidth="1"/>
    <col min="7731" max="7924" width="9.140625" style="42"/>
    <col min="7925" max="7925" width="1.28515625" style="42" customWidth="1"/>
    <col min="7926" max="7926" width="44.85546875" style="42" customWidth="1"/>
    <col min="7927" max="7927" width="47.28515625" style="42" customWidth="1"/>
    <col min="7928" max="7928" width="8.140625" style="42" customWidth="1"/>
    <col min="7929" max="7929" width="8.28515625" style="42" customWidth="1"/>
    <col min="7930" max="7930" width="5.42578125" style="42" customWidth="1"/>
    <col min="7931" max="7931" width="8.5703125" style="42" customWidth="1"/>
    <col min="7932" max="7932" width="13.7109375" style="42" customWidth="1"/>
    <col min="7933" max="7933" width="15.7109375" style="42" customWidth="1"/>
    <col min="7934" max="7934" width="14.7109375" style="42" customWidth="1"/>
    <col min="7935" max="7935" width="15" style="42" customWidth="1"/>
    <col min="7936" max="7937" width="14.28515625" style="42" customWidth="1"/>
    <col min="7938" max="7938" width="0" style="42" hidden="1" customWidth="1"/>
    <col min="7939" max="7939" width="18.85546875" style="42" customWidth="1"/>
    <col min="7940" max="7952" width="8" style="42" customWidth="1"/>
    <col min="7953" max="7956" width="9.28515625" style="42" customWidth="1"/>
    <col min="7957" max="7984" width="9.140625" style="42"/>
    <col min="7985" max="7985" width="64" style="42" customWidth="1"/>
    <col min="7986" max="7986" width="97.85546875" style="42" customWidth="1"/>
    <col min="7987" max="8180" width="9.140625" style="42"/>
    <col min="8181" max="8181" width="1.28515625" style="42" customWidth="1"/>
    <col min="8182" max="8182" width="44.85546875" style="42" customWidth="1"/>
    <col min="8183" max="8183" width="47.28515625" style="42" customWidth="1"/>
    <col min="8184" max="8184" width="8.140625" style="42" customWidth="1"/>
    <col min="8185" max="8185" width="8.28515625" style="42" customWidth="1"/>
    <col min="8186" max="8186" width="5.42578125" style="42" customWidth="1"/>
    <col min="8187" max="8187" width="8.5703125" style="42" customWidth="1"/>
    <col min="8188" max="8188" width="13.7109375" style="42" customWidth="1"/>
    <col min="8189" max="8189" width="15.7109375" style="42" customWidth="1"/>
    <col min="8190" max="8190" width="14.7109375" style="42" customWidth="1"/>
    <col min="8191" max="8191" width="15" style="42" customWidth="1"/>
    <col min="8192" max="8193" width="14.28515625" style="42" customWidth="1"/>
    <col min="8194" max="8194" width="0" style="42" hidden="1" customWidth="1"/>
    <col min="8195" max="8195" width="18.85546875" style="42" customWidth="1"/>
    <col min="8196" max="8208" width="8" style="42" customWidth="1"/>
    <col min="8209" max="8212" width="9.28515625" style="42" customWidth="1"/>
    <col min="8213" max="8240" width="9.140625" style="42"/>
    <col min="8241" max="8241" width="64" style="42" customWidth="1"/>
    <col min="8242" max="8242" width="97.85546875" style="42" customWidth="1"/>
    <col min="8243" max="8436" width="9.140625" style="42"/>
    <col min="8437" max="8437" width="1.28515625" style="42" customWidth="1"/>
    <col min="8438" max="8438" width="44.85546875" style="42" customWidth="1"/>
    <col min="8439" max="8439" width="47.28515625" style="42" customWidth="1"/>
    <col min="8440" max="8440" width="8.140625" style="42" customWidth="1"/>
    <col min="8441" max="8441" width="8.28515625" style="42" customWidth="1"/>
    <col min="8442" max="8442" width="5.42578125" style="42" customWidth="1"/>
    <col min="8443" max="8443" width="8.5703125" style="42" customWidth="1"/>
    <col min="8444" max="8444" width="13.7109375" style="42" customWidth="1"/>
    <col min="8445" max="8445" width="15.7109375" style="42" customWidth="1"/>
    <col min="8446" max="8446" width="14.7109375" style="42" customWidth="1"/>
    <col min="8447" max="8447" width="15" style="42" customWidth="1"/>
    <col min="8448" max="8449" width="14.28515625" style="42" customWidth="1"/>
    <col min="8450" max="8450" width="0" style="42" hidden="1" customWidth="1"/>
    <col min="8451" max="8451" width="18.85546875" style="42" customWidth="1"/>
    <col min="8452" max="8464" width="8" style="42" customWidth="1"/>
    <col min="8465" max="8468" width="9.28515625" style="42" customWidth="1"/>
    <col min="8469" max="8496" width="9.140625" style="42"/>
    <col min="8497" max="8497" width="64" style="42" customWidth="1"/>
    <col min="8498" max="8498" width="97.85546875" style="42" customWidth="1"/>
    <col min="8499" max="8692" width="9.140625" style="42"/>
    <col min="8693" max="8693" width="1.28515625" style="42" customWidth="1"/>
    <col min="8694" max="8694" width="44.85546875" style="42" customWidth="1"/>
    <col min="8695" max="8695" width="47.28515625" style="42" customWidth="1"/>
    <col min="8696" max="8696" width="8.140625" style="42" customWidth="1"/>
    <col min="8697" max="8697" width="8.28515625" style="42" customWidth="1"/>
    <col min="8698" max="8698" width="5.42578125" style="42" customWidth="1"/>
    <col min="8699" max="8699" width="8.5703125" style="42" customWidth="1"/>
    <col min="8700" max="8700" width="13.7109375" style="42" customWidth="1"/>
    <col min="8701" max="8701" width="15.7109375" style="42" customWidth="1"/>
    <col min="8702" max="8702" width="14.7109375" style="42" customWidth="1"/>
    <col min="8703" max="8703" width="15" style="42" customWidth="1"/>
    <col min="8704" max="8705" width="14.28515625" style="42" customWidth="1"/>
    <col min="8706" max="8706" width="0" style="42" hidden="1" customWidth="1"/>
    <col min="8707" max="8707" width="18.85546875" style="42" customWidth="1"/>
    <col min="8708" max="8720" width="8" style="42" customWidth="1"/>
    <col min="8721" max="8724" width="9.28515625" style="42" customWidth="1"/>
    <col min="8725" max="8752" width="9.140625" style="42"/>
    <col min="8753" max="8753" width="64" style="42" customWidth="1"/>
    <col min="8754" max="8754" width="97.85546875" style="42" customWidth="1"/>
    <col min="8755" max="8948" width="9.140625" style="42"/>
    <col min="8949" max="8949" width="1.28515625" style="42" customWidth="1"/>
    <col min="8950" max="8950" width="44.85546875" style="42" customWidth="1"/>
    <col min="8951" max="8951" width="47.28515625" style="42" customWidth="1"/>
    <col min="8952" max="8952" width="8.140625" style="42" customWidth="1"/>
    <col min="8953" max="8953" width="8.28515625" style="42" customWidth="1"/>
    <col min="8954" max="8954" width="5.42578125" style="42" customWidth="1"/>
    <col min="8955" max="8955" width="8.5703125" style="42" customWidth="1"/>
    <col min="8956" max="8956" width="13.7109375" style="42" customWidth="1"/>
    <col min="8957" max="8957" width="15.7109375" style="42" customWidth="1"/>
    <col min="8958" max="8958" width="14.7109375" style="42" customWidth="1"/>
    <col min="8959" max="8959" width="15" style="42" customWidth="1"/>
    <col min="8960" max="8961" width="14.28515625" style="42" customWidth="1"/>
    <col min="8962" max="8962" width="0" style="42" hidden="1" customWidth="1"/>
    <col min="8963" max="8963" width="18.85546875" style="42" customWidth="1"/>
    <col min="8964" max="8976" width="8" style="42" customWidth="1"/>
    <col min="8977" max="8980" width="9.28515625" style="42" customWidth="1"/>
    <col min="8981" max="9008" width="9.140625" style="42"/>
    <col min="9009" max="9009" width="64" style="42" customWidth="1"/>
    <col min="9010" max="9010" width="97.85546875" style="42" customWidth="1"/>
    <col min="9011" max="9204" width="9.140625" style="42"/>
    <col min="9205" max="9205" width="1.28515625" style="42" customWidth="1"/>
    <col min="9206" max="9206" width="44.85546875" style="42" customWidth="1"/>
    <col min="9207" max="9207" width="47.28515625" style="42" customWidth="1"/>
    <col min="9208" max="9208" width="8.140625" style="42" customWidth="1"/>
    <col min="9209" max="9209" width="8.28515625" style="42" customWidth="1"/>
    <col min="9210" max="9210" width="5.42578125" style="42" customWidth="1"/>
    <col min="9211" max="9211" width="8.5703125" style="42" customWidth="1"/>
    <col min="9212" max="9212" width="13.7109375" style="42" customWidth="1"/>
    <col min="9213" max="9213" width="15.7109375" style="42" customWidth="1"/>
    <col min="9214" max="9214" width="14.7109375" style="42" customWidth="1"/>
    <col min="9215" max="9215" width="15" style="42" customWidth="1"/>
    <col min="9216" max="9217" width="14.28515625" style="42" customWidth="1"/>
    <col min="9218" max="9218" width="0" style="42" hidden="1" customWidth="1"/>
    <col min="9219" max="9219" width="18.85546875" style="42" customWidth="1"/>
    <col min="9220" max="9232" width="8" style="42" customWidth="1"/>
    <col min="9233" max="9236" width="9.28515625" style="42" customWidth="1"/>
    <col min="9237" max="9264" width="9.140625" style="42"/>
    <col min="9265" max="9265" width="64" style="42" customWidth="1"/>
    <col min="9266" max="9266" width="97.85546875" style="42" customWidth="1"/>
    <col min="9267" max="9460" width="9.140625" style="42"/>
    <col min="9461" max="9461" width="1.28515625" style="42" customWidth="1"/>
    <col min="9462" max="9462" width="44.85546875" style="42" customWidth="1"/>
    <col min="9463" max="9463" width="47.28515625" style="42" customWidth="1"/>
    <col min="9464" max="9464" width="8.140625" style="42" customWidth="1"/>
    <col min="9465" max="9465" width="8.28515625" style="42" customWidth="1"/>
    <col min="9466" max="9466" width="5.42578125" style="42" customWidth="1"/>
    <col min="9467" max="9467" width="8.5703125" style="42" customWidth="1"/>
    <col min="9468" max="9468" width="13.7109375" style="42" customWidth="1"/>
    <col min="9469" max="9469" width="15.7109375" style="42" customWidth="1"/>
    <col min="9470" max="9470" width="14.7109375" style="42" customWidth="1"/>
    <col min="9471" max="9471" width="15" style="42" customWidth="1"/>
    <col min="9472" max="9473" width="14.28515625" style="42" customWidth="1"/>
    <col min="9474" max="9474" width="0" style="42" hidden="1" customWidth="1"/>
    <col min="9475" max="9475" width="18.85546875" style="42" customWidth="1"/>
    <col min="9476" max="9488" width="8" style="42" customWidth="1"/>
    <col min="9489" max="9492" width="9.28515625" style="42" customWidth="1"/>
    <col min="9493" max="9520" width="9.140625" style="42"/>
    <col min="9521" max="9521" width="64" style="42" customWidth="1"/>
    <col min="9522" max="9522" width="97.85546875" style="42" customWidth="1"/>
    <col min="9523" max="9716" width="9.140625" style="42"/>
    <col min="9717" max="9717" width="1.28515625" style="42" customWidth="1"/>
    <col min="9718" max="9718" width="44.85546875" style="42" customWidth="1"/>
    <col min="9719" max="9719" width="47.28515625" style="42" customWidth="1"/>
    <col min="9720" max="9720" width="8.140625" style="42" customWidth="1"/>
    <col min="9721" max="9721" width="8.28515625" style="42" customWidth="1"/>
    <col min="9722" max="9722" width="5.42578125" style="42" customWidth="1"/>
    <col min="9723" max="9723" width="8.5703125" style="42" customWidth="1"/>
    <col min="9724" max="9724" width="13.7109375" style="42" customWidth="1"/>
    <col min="9725" max="9725" width="15.7109375" style="42" customWidth="1"/>
    <col min="9726" max="9726" width="14.7109375" style="42" customWidth="1"/>
    <col min="9727" max="9727" width="15" style="42" customWidth="1"/>
    <col min="9728" max="9729" width="14.28515625" style="42" customWidth="1"/>
    <col min="9730" max="9730" width="0" style="42" hidden="1" customWidth="1"/>
    <col min="9731" max="9731" width="18.85546875" style="42" customWidth="1"/>
    <col min="9732" max="9744" width="8" style="42" customWidth="1"/>
    <col min="9745" max="9748" width="9.28515625" style="42" customWidth="1"/>
    <col min="9749" max="9776" width="9.140625" style="42"/>
    <col min="9777" max="9777" width="64" style="42" customWidth="1"/>
    <col min="9778" max="9778" width="97.85546875" style="42" customWidth="1"/>
    <col min="9779" max="9972" width="9.140625" style="42"/>
    <col min="9973" max="9973" width="1.28515625" style="42" customWidth="1"/>
    <col min="9974" max="9974" width="44.85546875" style="42" customWidth="1"/>
    <col min="9975" max="9975" width="47.28515625" style="42" customWidth="1"/>
    <col min="9976" max="9976" width="8.140625" style="42" customWidth="1"/>
    <col min="9977" max="9977" width="8.28515625" style="42" customWidth="1"/>
    <col min="9978" max="9978" width="5.42578125" style="42" customWidth="1"/>
    <col min="9979" max="9979" width="8.5703125" style="42" customWidth="1"/>
    <col min="9980" max="9980" width="13.7109375" style="42" customWidth="1"/>
    <col min="9981" max="9981" width="15.7109375" style="42" customWidth="1"/>
    <col min="9982" max="9982" width="14.7109375" style="42" customWidth="1"/>
    <col min="9983" max="9983" width="15" style="42" customWidth="1"/>
    <col min="9984" max="9985" width="14.28515625" style="42" customWidth="1"/>
    <col min="9986" max="9986" width="0" style="42" hidden="1" customWidth="1"/>
    <col min="9987" max="9987" width="18.85546875" style="42" customWidth="1"/>
    <col min="9988" max="10000" width="8" style="42" customWidth="1"/>
    <col min="10001" max="10004" width="9.28515625" style="42" customWidth="1"/>
    <col min="10005" max="10032" width="9.140625" style="42"/>
    <col min="10033" max="10033" width="64" style="42" customWidth="1"/>
    <col min="10034" max="10034" width="97.85546875" style="42" customWidth="1"/>
    <col min="10035" max="10228" width="9.140625" style="42"/>
    <col min="10229" max="10229" width="1.28515625" style="42" customWidth="1"/>
    <col min="10230" max="10230" width="44.85546875" style="42" customWidth="1"/>
    <col min="10231" max="10231" width="47.28515625" style="42" customWidth="1"/>
    <col min="10232" max="10232" width="8.140625" style="42" customWidth="1"/>
    <col min="10233" max="10233" width="8.28515625" style="42" customWidth="1"/>
    <col min="10234" max="10234" width="5.42578125" style="42" customWidth="1"/>
    <col min="10235" max="10235" width="8.5703125" style="42" customWidth="1"/>
    <col min="10236" max="10236" width="13.7109375" style="42" customWidth="1"/>
    <col min="10237" max="10237" width="15.7109375" style="42" customWidth="1"/>
    <col min="10238" max="10238" width="14.7109375" style="42" customWidth="1"/>
    <col min="10239" max="10239" width="15" style="42" customWidth="1"/>
    <col min="10240" max="10241" width="14.28515625" style="42" customWidth="1"/>
    <col min="10242" max="10242" width="0" style="42" hidden="1" customWidth="1"/>
    <col min="10243" max="10243" width="18.85546875" style="42" customWidth="1"/>
    <col min="10244" max="10256" width="8" style="42" customWidth="1"/>
    <col min="10257" max="10260" width="9.28515625" style="42" customWidth="1"/>
    <col min="10261" max="10288" width="9.140625" style="42"/>
    <col min="10289" max="10289" width="64" style="42" customWidth="1"/>
    <col min="10290" max="10290" width="97.85546875" style="42" customWidth="1"/>
    <col min="10291" max="10484" width="9.140625" style="42"/>
    <col min="10485" max="10485" width="1.28515625" style="42" customWidth="1"/>
    <col min="10486" max="10486" width="44.85546875" style="42" customWidth="1"/>
    <col min="10487" max="10487" width="47.28515625" style="42" customWidth="1"/>
    <col min="10488" max="10488" width="8.140625" style="42" customWidth="1"/>
    <col min="10489" max="10489" width="8.28515625" style="42" customWidth="1"/>
    <col min="10490" max="10490" width="5.42578125" style="42" customWidth="1"/>
    <col min="10491" max="10491" width="8.5703125" style="42" customWidth="1"/>
    <col min="10492" max="10492" width="13.7109375" style="42" customWidth="1"/>
    <col min="10493" max="10493" width="15.7109375" style="42" customWidth="1"/>
    <col min="10494" max="10494" width="14.7109375" style="42" customWidth="1"/>
    <col min="10495" max="10495" width="15" style="42" customWidth="1"/>
    <col min="10496" max="10497" width="14.28515625" style="42" customWidth="1"/>
    <col min="10498" max="10498" width="0" style="42" hidden="1" customWidth="1"/>
    <col min="10499" max="10499" width="18.85546875" style="42" customWidth="1"/>
    <col min="10500" max="10512" width="8" style="42" customWidth="1"/>
    <col min="10513" max="10516" width="9.28515625" style="42" customWidth="1"/>
    <col min="10517" max="10544" width="9.140625" style="42"/>
    <col min="10545" max="10545" width="64" style="42" customWidth="1"/>
    <col min="10546" max="10546" width="97.85546875" style="42" customWidth="1"/>
    <col min="10547" max="10740" width="9.140625" style="42"/>
    <col min="10741" max="10741" width="1.28515625" style="42" customWidth="1"/>
    <col min="10742" max="10742" width="44.85546875" style="42" customWidth="1"/>
    <col min="10743" max="10743" width="47.28515625" style="42" customWidth="1"/>
    <col min="10744" max="10744" width="8.140625" style="42" customWidth="1"/>
    <col min="10745" max="10745" width="8.28515625" style="42" customWidth="1"/>
    <col min="10746" max="10746" width="5.42578125" style="42" customWidth="1"/>
    <col min="10747" max="10747" width="8.5703125" style="42" customWidth="1"/>
    <col min="10748" max="10748" width="13.7109375" style="42" customWidth="1"/>
    <col min="10749" max="10749" width="15.7109375" style="42" customWidth="1"/>
    <col min="10750" max="10750" width="14.7109375" style="42" customWidth="1"/>
    <col min="10751" max="10751" width="15" style="42" customWidth="1"/>
    <col min="10752" max="10753" width="14.28515625" style="42" customWidth="1"/>
    <col min="10754" max="10754" width="0" style="42" hidden="1" customWidth="1"/>
    <col min="10755" max="10755" width="18.85546875" style="42" customWidth="1"/>
    <col min="10756" max="10768" width="8" style="42" customWidth="1"/>
    <col min="10769" max="10772" width="9.28515625" style="42" customWidth="1"/>
    <col min="10773" max="10800" width="9.140625" style="42"/>
    <col min="10801" max="10801" width="64" style="42" customWidth="1"/>
    <col min="10802" max="10802" width="97.85546875" style="42" customWidth="1"/>
    <col min="10803" max="10996" width="9.140625" style="42"/>
    <col min="10997" max="10997" width="1.28515625" style="42" customWidth="1"/>
    <col min="10998" max="10998" width="44.85546875" style="42" customWidth="1"/>
    <col min="10999" max="10999" width="47.28515625" style="42" customWidth="1"/>
    <col min="11000" max="11000" width="8.140625" style="42" customWidth="1"/>
    <col min="11001" max="11001" width="8.28515625" style="42" customWidth="1"/>
    <col min="11002" max="11002" width="5.42578125" style="42" customWidth="1"/>
    <col min="11003" max="11003" width="8.5703125" style="42" customWidth="1"/>
    <col min="11004" max="11004" width="13.7109375" style="42" customWidth="1"/>
    <col min="11005" max="11005" width="15.7109375" style="42" customWidth="1"/>
    <col min="11006" max="11006" width="14.7109375" style="42" customWidth="1"/>
    <col min="11007" max="11007" width="15" style="42" customWidth="1"/>
    <col min="11008" max="11009" width="14.28515625" style="42" customWidth="1"/>
    <col min="11010" max="11010" width="0" style="42" hidden="1" customWidth="1"/>
    <col min="11011" max="11011" width="18.85546875" style="42" customWidth="1"/>
    <col min="11012" max="11024" width="8" style="42" customWidth="1"/>
    <col min="11025" max="11028" width="9.28515625" style="42" customWidth="1"/>
    <col min="11029" max="11056" width="9.140625" style="42"/>
    <col min="11057" max="11057" width="64" style="42" customWidth="1"/>
    <col min="11058" max="11058" width="97.85546875" style="42" customWidth="1"/>
    <col min="11059" max="11252" width="9.140625" style="42"/>
    <col min="11253" max="11253" width="1.28515625" style="42" customWidth="1"/>
    <col min="11254" max="11254" width="44.85546875" style="42" customWidth="1"/>
    <col min="11255" max="11255" width="47.28515625" style="42" customWidth="1"/>
    <col min="11256" max="11256" width="8.140625" style="42" customWidth="1"/>
    <col min="11257" max="11257" width="8.28515625" style="42" customWidth="1"/>
    <col min="11258" max="11258" width="5.42578125" style="42" customWidth="1"/>
    <col min="11259" max="11259" width="8.5703125" style="42" customWidth="1"/>
    <col min="11260" max="11260" width="13.7109375" style="42" customWidth="1"/>
    <col min="11261" max="11261" width="15.7109375" style="42" customWidth="1"/>
    <col min="11262" max="11262" width="14.7109375" style="42" customWidth="1"/>
    <col min="11263" max="11263" width="15" style="42" customWidth="1"/>
    <col min="11264" max="11265" width="14.28515625" style="42" customWidth="1"/>
    <col min="11266" max="11266" width="0" style="42" hidden="1" customWidth="1"/>
    <col min="11267" max="11267" width="18.85546875" style="42" customWidth="1"/>
    <col min="11268" max="11280" width="8" style="42" customWidth="1"/>
    <col min="11281" max="11284" width="9.28515625" style="42" customWidth="1"/>
    <col min="11285" max="11312" width="9.140625" style="42"/>
    <col min="11313" max="11313" width="64" style="42" customWidth="1"/>
    <col min="11314" max="11314" width="97.85546875" style="42" customWidth="1"/>
    <col min="11315" max="11508" width="9.140625" style="42"/>
    <col min="11509" max="11509" width="1.28515625" style="42" customWidth="1"/>
    <col min="11510" max="11510" width="44.85546875" style="42" customWidth="1"/>
    <col min="11511" max="11511" width="47.28515625" style="42" customWidth="1"/>
    <col min="11512" max="11512" width="8.140625" style="42" customWidth="1"/>
    <col min="11513" max="11513" width="8.28515625" style="42" customWidth="1"/>
    <col min="11514" max="11514" width="5.42578125" style="42" customWidth="1"/>
    <col min="11515" max="11515" width="8.5703125" style="42" customWidth="1"/>
    <col min="11516" max="11516" width="13.7109375" style="42" customWidth="1"/>
    <col min="11517" max="11517" width="15.7109375" style="42" customWidth="1"/>
    <col min="11518" max="11518" width="14.7109375" style="42" customWidth="1"/>
    <col min="11519" max="11519" width="15" style="42" customWidth="1"/>
    <col min="11520" max="11521" width="14.28515625" style="42" customWidth="1"/>
    <col min="11522" max="11522" width="0" style="42" hidden="1" customWidth="1"/>
    <col min="11523" max="11523" width="18.85546875" style="42" customWidth="1"/>
    <col min="11524" max="11536" width="8" style="42" customWidth="1"/>
    <col min="11537" max="11540" width="9.28515625" style="42" customWidth="1"/>
    <col min="11541" max="11568" width="9.140625" style="42"/>
    <col min="11569" max="11569" width="64" style="42" customWidth="1"/>
    <col min="11570" max="11570" width="97.85546875" style="42" customWidth="1"/>
    <col min="11571" max="11764" width="9.140625" style="42"/>
    <col min="11765" max="11765" width="1.28515625" style="42" customWidth="1"/>
    <col min="11766" max="11766" width="44.85546875" style="42" customWidth="1"/>
    <col min="11767" max="11767" width="47.28515625" style="42" customWidth="1"/>
    <col min="11768" max="11768" width="8.140625" style="42" customWidth="1"/>
    <col min="11769" max="11769" width="8.28515625" style="42" customWidth="1"/>
    <col min="11770" max="11770" width="5.42578125" style="42" customWidth="1"/>
    <col min="11771" max="11771" width="8.5703125" style="42" customWidth="1"/>
    <col min="11772" max="11772" width="13.7109375" style="42" customWidth="1"/>
    <col min="11773" max="11773" width="15.7109375" style="42" customWidth="1"/>
    <col min="11774" max="11774" width="14.7109375" style="42" customWidth="1"/>
    <col min="11775" max="11775" width="15" style="42" customWidth="1"/>
    <col min="11776" max="11777" width="14.28515625" style="42" customWidth="1"/>
    <col min="11778" max="11778" width="0" style="42" hidden="1" customWidth="1"/>
    <col min="11779" max="11779" width="18.85546875" style="42" customWidth="1"/>
    <col min="11780" max="11792" width="8" style="42" customWidth="1"/>
    <col min="11793" max="11796" width="9.28515625" style="42" customWidth="1"/>
    <col min="11797" max="11824" width="9.140625" style="42"/>
    <col min="11825" max="11825" width="64" style="42" customWidth="1"/>
    <col min="11826" max="11826" width="97.85546875" style="42" customWidth="1"/>
    <col min="11827" max="12020" width="9.140625" style="42"/>
    <col min="12021" max="12021" width="1.28515625" style="42" customWidth="1"/>
    <col min="12022" max="12022" width="44.85546875" style="42" customWidth="1"/>
    <col min="12023" max="12023" width="47.28515625" style="42" customWidth="1"/>
    <col min="12024" max="12024" width="8.140625" style="42" customWidth="1"/>
    <col min="12025" max="12025" width="8.28515625" style="42" customWidth="1"/>
    <col min="12026" max="12026" width="5.42578125" style="42" customWidth="1"/>
    <col min="12027" max="12027" width="8.5703125" style="42" customWidth="1"/>
    <col min="12028" max="12028" width="13.7109375" style="42" customWidth="1"/>
    <col min="12029" max="12029" width="15.7109375" style="42" customWidth="1"/>
    <col min="12030" max="12030" width="14.7109375" style="42" customWidth="1"/>
    <col min="12031" max="12031" width="15" style="42" customWidth="1"/>
    <col min="12032" max="12033" width="14.28515625" style="42" customWidth="1"/>
    <col min="12034" max="12034" width="0" style="42" hidden="1" customWidth="1"/>
    <col min="12035" max="12035" width="18.85546875" style="42" customWidth="1"/>
    <col min="12036" max="12048" width="8" style="42" customWidth="1"/>
    <col min="12049" max="12052" width="9.28515625" style="42" customWidth="1"/>
    <col min="12053" max="12080" width="9.140625" style="42"/>
    <col min="12081" max="12081" width="64" style="42" customWidth="1"/>
    <col min="12082" max="12082" width="97.85546875" style="42" customWidth="1"/>
    <col min="12083" max="12276" width="9.140625" style="42"/>
    <col min="12277" max="12277" width="1.28515625" style="42" customWidth="1"/>
    <col min="12278" max="12278" width="44.85546875" style="42" customWidth="1"/>
    <col min="12279" max="12279" width="47.28515625" style="42" customWidth="1"/>
    <col min="12280" max="12280" width="8.140625" style="42" customWidth="1"/>
    <col min="12281" max="12281" width="8.28515625" style="42" customWidth="1"/>
    <col min="12282" max="12282" width="5.42578125" style="42" customWidth="1"/>
    <col min="12283" max="12283" width="8.5703125" style="42" customWidth="1"/>
    <col min="12284" max="12284" width="13.7109375" style="42" customWidth="1"/>
    <col min="12285" max="12285" width="15.7109375" style="42" customWidth="1"/>
    <col min="12286" max="12286" width="14.7109375" style="42" customWidth="1"/>
    <col min="12287" max="12287" width="15" style="42" customWidth="1"/>
    <col min="12288" max="12289" width="14.28515625" style="42" customWidth="1"/>
    <col min="12290" max="12290" width="0" style="42" hidden="1" customWidth="1"/>
    <col min="12291" max="12291" width="18.85546875" style="42" customWidth="1"/>
    <col min="12292" max="12304" width="8" style="42" customWidth="1"/>
    <col min="12305" max="12308" width="9.28515625" style="42" customWidth="1"/>
    <col min="12309" max="12336" width="9.140625" style="42"/>
    <col min="12337" max="12337" width="64" style="42" customWidth="1"/>
    <col min="12338" max="12338" width="97.85546875" style="42" customWidth="1"/>
    <col min="12339" max="12532" width="9.140625" style="42"/>
    <col min="12533" max="12533" width="1.28515625" style="42" customWidth="1"/>
    <col min="12534" max="12534" width="44.85546875" style="42" customWidth="1"/>
    <col min="12535" max="12535" width="47.28515625" style="42" customWidth="1"/>
    <col min="12536" max="12536" width="8.140625" style="42" customWidth="1"/>
    <col min="12537" max="12537" width="8.28515625" style="42" customWidth="1"/>
    <col min="12538" max="12538" width="5.42578125" style="42" customWidth="1"/>
    <col min="12539" max="12539" width="8.5703125" style="42" customWidth="1"/>
    <col min="12540" max="12540" width="13.7109375" style="42" customWidth="1"/>
    <col min="12541" max="12541" width="15.7109375" style="42" customWidth="1"/>
    <col min="12542" max="12542" width="14.7109375" style="42" customWidth="1"/>
    <col min="12543" max="12543" width="15" style="42" customWidth="1"/>
    <col min="12544" max="12545" width="14.28515625" style="42" customWidth="1"/>
    <col min="12546" max="12546" width="0" style="42" hidden="1" customWidth="1"/>
    <col min="12547" max="12547" width="18.85546875" style="42" customWidth="1"/>
    <col min="12548" max="12560" width="8" style="42" customWidth="1"/>
    <col min="12561" max="12564" width="9.28515625" style="42" customWidth="1"/>
    <col min="12565" max="12592" width="9.140625" style="42"/>
    <col min="12593" max="12593" width="64" style="42" customWidth="1"/>
    <col min="12594" max="12594" width="97.85546875" style="42" customWidth="1"/>
    <col min="12595" max="12788" width="9.140625" style="42"/>
    <col min="12789" max="12789" width="1.28515625" style="42" customWidth="1"/>
    <col min="12790" max="12790" width="44.85546875" style="42" customWidth="1"/>
    <col min="12791" max="12791" width="47.28515625" style="42" customWidth="1"/>
    <col min="12792" max="12792" width="8.140625" style="42" customWidth="1"/>
    <col min="12793" max="12793" width="8.28515625" style="42" customWidth="1"/>
    <col min="12794" max="12794" width="5.42578125" style="42" customWidth="1"/>
    <col min="12795" max="12795" width="8.5703125" style="42" customWidth="1"/>
    <col min="12796" max="12796" width="13.7109375" style="42" customWidth="1"/>
    <col min="12797" max="12797" width="15.7109375" style="42" customWidth="1"/>
    <col min="12798" max="12798" width="14.7109375" style="42" customWidth="1"/>
    <col min="12799" max="12799" width="15" style="42" customWidth="1"/>
    <col min="12800" max="12801" width="14.28515625" style="42" customWidth="1"/>
    <col min="12802" max="12802" width="0" style="42" hidden="1" customWidth="1"/>
    <col min="12803" max="12803" width="18.85546875" style="42" customWidth="1"/>
    <col min="12804" max="12816" width="8" style="42" customWidth="1"/>
    <col min="12817" max="12820" width="9.28515625" style="42" customWidth="1"/>
    <col min="12821" max="12848" width="9.140625" style="42"/>
    <col min="12849" max="12849" width="64" style="42" customWidth="1"/>
    <col min="12850" max="12850" width="97.85546875" style="42" customWidth="1"/>
    <col min="12851" max="13044" width="9.140625" style="42"/>
    <col min="13045" max="13045" width="1.28515625" style="42" customWidth="1"/>
    <col min="13046" max="13046" width="44.85546875" style="42" customWidth="1"/>
    <col min="13047" max="13047" width="47.28515625" style="42" customWidth="1"/>
    <col min="13048" max="13048" width="8.140625" style="42" customWidth="1"/>
    <col min="13049" max="13049" width="8.28515625" style="42" customWidth="1"/>
    <col min="13050" max="13050" width="5.42578125" style="42" customWidth="1"/>
    <col min="13051" max="13051" width="8.5703125" style="42" customWidth="1"/>
    <col min="13052" max="13052" width="13.7109375" style="42" customWidth="1"/>
    <col min="13053" max="13053" width="15.7109375" style="42" customWidth="1"/>
    <col min="13054" max="13054" width="14.7109375" style="42" customWidth="1"/>
    <col min="13055" max="13055" width="15" style="42" customWidth="1"/>
    <col min="13056" max="13057" width="14.28515625" style="42" customWidth="1"/>
    <col min="13058" max="13058" width="0" style="42" hidden="1" customWidth="1"/>
    <col min="13059" max="13059" width="18.85546875" style="42" customWidth="1"/>
    <col min="13060" max="13072" width="8" style="42" customWidth="1"/>
    <col min="13073" max="13076" width="9.28515625" style="42" customWidth="1"/>
    <col min="13077" max="13104" width="9.140625" style="42"/>
    <col min="13105" max="13105" width="64" style="42" customWidth="1"/>
    <col min="13106" max="13106" width="97.85546875" style="42" customWidth="1"/>
    <col min="13107" max="13300" width="9.140625" style="42"/>
    <col min="13301" max="13301" width="1.28515625" style="42" customWidth="1"/>
    <col min="13302" max="13302" width="44.85546875" style="42" customWidth="1"/>
    <col min="13303" max="13303" width="47.28515625" style="42" customWidth="1"/>
    <col min="13304" max="13304" width="8.140625" style="42" customWidth="1"/>
    <col min="13305" max="13305" width="8.28515625" style="42" customWidth="1"/>
    <col min="13306" max="13306" width="5.42578125" style="42" customWidth="1"/>
    <col min="13307" max="13307" width="8.5703125" style="42" customWidth="1"/>
    <col min="13308" max="13308" width="13.7109375" style="42" customWidth="1"/>
    <col min="13309" max="13309" width="15.7109375" style="42" customWidth="1"/>
    <col min="13310" max="13310" width="14.7109375" style="42" customWidth="1"/>
    <col min="13311" max="13311" width="15" style="42" customWidth="1"/>
    <col min="13312" max="13313" width="14.28515625" style="42" customWidth="1"/>
    <col min="13314" max="13314" width="0" style="42" hidden="1" customWidth="1"/>
    <col min="13315" max="13315" width="18.85546875" style="42" customWidth="1"/>
    <col min="13316" max="13328" width="8" style="42" customWidth="1"/>
    <col min="13329" max="13332" width="9.28515625" style="42" customWidth="1"/>
    <col min="13333" max="13360" width="9.140625" style="42"/>
    <col min="13361" max="13361" width="64" style="42" customWidth="1"/>
    <col min="13362" max="13362" width="97.85546875" style="42" customWidth="1"/>
    <col min="13363" max="13556" width="9.140625" style="42"/>
    <col min="13557" max="13557" width="1.28515625" style="42" customWidth="1"/>
    <col min="13558" max="13558" width="44.85546875" style="42" customWidth="1"/>
    <col min="13559" max="13559" width="47.28515625" style="42" customWidth="1"/>
    <col min="13560" max="13560" width="8.140625" style="42" customWidth="1"/>
    <col min="13561" max="13561" width="8.28515625" style="42" customWidth="1"/>
    <col min="13562" max="13562" width="5.42578125" style="42" customWidth="1"/>
    <col min="13563" max="13563" width="8.5703125" style="42" customWidth="1"/>
    <col min="13564" max="13564" width="13.7109375" style="42" customWidth="1"/>
    <col min="13565" max="13565" width="15.7109375" style="42" customWidth="1"/>
    <col min="13566" max="13566" width="14.7109375" style="42" customWidth="1"/>
    <col min="13567" max="13567" width="15" style="42" customWidth="1"/>
    <col min="13568" max="13569" width="14.28515625" style="42" customWidth="1"/>
    <col min="13570" max="13570" width="0" style="42" hidden="1" customWidth="1"/>
    <col min="13571" max="13571" width="18.85546875" style="42" customWidth="1"/>
    <col min="13572" max="13584" width="8" style="42" customWidth="1"/>
    <col min="13585" max="13588" width="9.28515625" style="42" customWidth="1"/>
    <col min="13589" max="13616" width="9.140625" style="42"/>
    <col min="13617" max="13617" width="64" style="42" customWidth="1"/>
    <col min="13618" max="13618" width="97.85546875" style="42" customWidth="1"/>
    <col min="13619" max="13812" width="9.140625" style="42"/>
    <col min="13813" max="13813" width="1.28515625" style="42" customWidth="1"/>
    <col min="13814" max="13814" width="44.85546875" style="42" customWidth="1"/>
    <col min="13815" max="13815" width="47.28515625" style="42" customWidth="1"/>
    <col min="13816" max="13816" width="8.140625" style="42" customWidth="1"/>
    <col min="13817" max="13817" width="8.28515625" style="42" customWidth="1"/>
    <col min="13818" max="13818" width="5.42578125" style="42" customWidth="1"/>
    <col min="13819" max="13819" width="8.5703125" style="42" customWidth="1"/>
    <col min="13820" max="13820" width="13.7109375" style="42" customWidth="1"/>
    <col min="13821" max="13821" width="15.7109375" style="42" customWidth="1"/>
    <col min="13822" max="13822" width="14.7109375" style="42" customWidth="1"/>
    <col min="13823" max="13823" width="15" style="42" customWidth="1"/>
    <col min="13824" max="13825" width="14.28515625" style="42" customWidth="1"/>
    <col min="13826" max="13826" width="0" style="42" hidden="1" customWidth="1"/>
    <col min="13827" max="13827" width="18.85546875" style="42" customWidth="1"/>
    <col min="13828" max="13840" width="8" style="42" customWidth="1"/>
    <col min="13841" max="13844" width="9.28515625" style="42" customWidth="1"/>
    <col min="13845" max="13872" width="9.140625" style="42"/>
    <col min="13873" max="13873" width="64" style="42" customWidth="1"/>
    <col min="13874" max="13874" width="97.85546875" style="42" customWidth="1"/>
    <col min="13875" max="14068" width="9.140625" style="42"/>
    <col min="14069" max="14069" width="1.28515625" style="42" customWidth="1"/>
    <col min="14070" max="14070" width="44.85546875" style="42" customWidth="1"/>
    <col min="14071" max="14071" width="47.28515625" style="42" customWidth="1"/>
    <col min="14072" max="14072" width="8.140625" style="42" customWidth="1"/>
    <col min="14073" max="14073" width="8.28515625" style="42" customWidth="1"/>
    <col min="14074" max="14074" width="5.42578125" style="42" customWidth="1"/>
    <col min="14075" max="14075" width="8.5703125" style="42" customWidth="1"/>
    <col min="14076" max="14076" width="13.7109375" style="42" customWidth="1"/>
    <col min="14077" max="14077" width="15.7109375" style="42" customWidth="1"/>
    <col min="14078" max="14078" width="14.7109375" style="42" customWidth="1"/>
    <col min="14079" max="14079" width="15" style="42" customWidth="1"/>
    <col min="14080" max="14081" width="14.28515625" style="42" customWidth="1"/>
    <col min="14082" max="14082" width="0" style="42" hidden="1" customWidth="1"/>
    <col min="14083" max="14083" width="18.85546875" style="42" customWidth="1"/>
    <col min="14084" max="14096" width="8" style="42" customWidth="1"/>
    <col min="14097" max="14100" width="9.28515625" style="42" customWidth="1"/>
    <col min="14101" max="14128" width="9.140625" style="42"/>
    <col min="14129" max="14129" width="64" style="42" customWidth="1"/>
    <col min="14130" max="14130" width="97.85546875" style="42" customWidth="1"/>
    <col min="14131" max="14324" width="9.140625" style="42"/>
    <col min="14325" max="14325" width="1.28515625" style="42" customWidth="1"/>
    <col min="14326" max="14326" width="44.85546875" style="42" customWidth="1"/>
    <col min="14327" max="14327" width="47.28515625" style="42" customWidth="1"/>
    <col min="14328" max="14328" width="8.140625" style="42" customWidth="1"/>
    <col min="14329" max="14329" width="8.28515625" style="42" customWidth="1"/>
    <col min="14330" max="14330" width="5.42578125" style="42" customWidth="1"/>
    <col min="14331" max="14331" width="8.5703125" style="42" customWidth="1"/>
    <col min="14332" max="14332" width="13.7109375" style="42" customWidth="1"/>
    <col min="14333" max="14333" width="15.7109375" style="42" customWidth="1"/>
    <col min="14334" max="14334" width="14.7109375" style="42" customWidth="1"/>
    <col min="14335" max="14335" width="15" style="42" customWidth="1"/>
    <col min="14336" max="14337" width="14.28515625" style="42" customWidth="1"/>
    <col min="14338" max="14338" width="0" style="42" hidden="1" customWidth="1"/>
    <col min="14339" max="14339" width="18.85546875" style="42" customWidth="1"/>
    <col min="14340" max="14352" width="8" style="42" customWidth="1"/>
    <col min="14353" max="14356" width="9.28515625" style="42" customWidth="1"/>
    <col min="14357" max="14384" width="9.140625" style="42"/>
    <col min="14385" max="14385" width="64" style="42" customWidth="1"/>
    <col min="14386" max="14386" width="97.85546875" style="42" customWidth="1"/>
    <col min="14387" max="14580" width="9.140625" style="42"/>
    <col min="14581" max="14581" width="1.28515625" style="42" customWidth="1"/>
    <col min="14582" max="14582" width="44.85546875" style="42" customWidth="1"/>
    <col min="14583" max="14583" width="47.28515625" style="42" customWidth="1"/>
    <col min="14584" max="14584" width="8.140625" style="42" customWidth="1"/>
    <col min="14585" max="14585" width="8.28515625" style="42" customWidth="1"/>
    <col min="14586" max="14586" width="5.42578125" style="42" customWidth="1"/>
    <col min="14587" max="14587" width="8.5703125" style="42" customWidth="1"/>
    <col min="14588" max="14588" width="13.7109375" style="42" customWidth="1"/>
    <col min="14589" max="14589" width="15.7109375" style="42" customWidth="1"/>
    <col min="14590" max="14590" width="14.7109375" style="42" customWidth="1"/>
    <col min="14591" max="14591" width="15" style="42" customWidth="1"/>
    <col min="14592" max="14593" width="14.28515625" style="42" customWidth="1"/>
    <col min="14594" max="14594" width="0" style="42" hidden="1" customWidth="1"/>
    <col min="14595" max="14595" width="18.85546875" style="42" customWidth="1"/>
    <col min="14596" max="14608" width="8" style="42" customWidth="1"/>
    <col min="14609" max="14612" width="9.28515625" style="42" customWidth="1"/>
    <col min="14613" max="14640" width="9.140625" style="42"/>
    <col min="14641" max="14641" width="64" style="42" customWidth="1"/>
    <col min="14642" max="14642" width="97.85546875" style="42" customWidth="1"/>
    <col min="14643" max="14836" width="9.140625" style="42"/>
    <col min="14837" max="14837" width="1.28515625" style="42" customWidth="1"/>
    <col min="14838" max="14838" width="44.85546875" style="42" customWidth="1"/>
    <col min="14839" max="14839" width="47.28515625" style="42" customWidth="1"/>
    <col min="14840" max="14840" width="8.140625" style="42" customWidth="1"/>
    <col min="14841" max="14841" width="8.28515625" style="42" customWidth="1"/>
    <col min="14842" max="14842" width="5.42578125" style="42" customWidth="1"/>
    <col min="14843" max="14843" width="8.5703125" style="42" customWidth="1"/>
    <col min="14844" max="14844" width="13.7109375" style="42" customWidth="1"/>
    <col min="14845" max="14845" width="15.7109375" style="42" customWidth="1"/>
    <col min="14846" max="14846" width="14.7109375" style="42" customWidth="1"/>
    <col min="14847" max="14847" width="15" style="42" customWidth="1"/>
    <col min="14848" max="14849" width="14.28515625" style="42" customWidth="1"/>
    <col min="14850" max="14850" width="0" style="42" hidden="1" customWidth="1"/>
    <col min="14851" max="14851" width="18.85546875" style="42" customWidth="1"/>
    <col min="14852" max="14864" width="8" style="42" customWidth="1"/>
    <col min="14865" max="14868" width="9.28515625" style="42" customWidth="1"/>
    <col min="14869" max="14896" width="9.140625" style="42"/>
    <col min="14897" max="14897" width="64" style="42" customWidth="1"/>
    <col min="14898" max="14898" width="97.85546875" style="42" customWidth="1"/>
    <col min="14899" max="15092" width="9.140625" style="42"/>
    <col min="15093" max="15093" width="1.28515625" style="42" customWidth="1"/>
    <col min="15094" max="15094" width="44.85546875" style="42" customWidth="1"/>
    <col min="15095" max="15095" width="47.28515625" style="42" customWidth="1"/>
    <col min="15096" max="15096" width="8.140625" style="42" customWidth="1"/>
    <col min="15097" max="15097" width="8.28515625" style="42" customWidth="1"/>
    <col min="15098" max="15098" width="5.42578125" style="42" customWidth="1"/>
    <col min="15099" max="15099" width="8.5703125" style="42" customWidth="1"/>
    <col min="15100" max="15100" width="13.7109375" style="42" customWidth="1"/>
    <col min="15101" max="15101" width="15.7109375" style="42" customWidth="1"/>
    <col min="15102" max="15102" width="14.7109375" style="42" customWidth="1"/>
    <col min="15103" max="15103" width="15" style="42" customWidth="1"/>
    <col min="15104" max="15105" width="14.28515625" style="42" customWidth="1"/>
    <col min="15106" max="15106" width="0" style="42" hidden="1" customWidth="1"/>
    <col min="15107" max="15107" width="18.85546875" style="42" customWidth="1"/>
    <col min="15108" max="15120" width="8" style="42" customWidth="1"/>
    <col min="15121" max="15124" width="9.28515625" style="42" customWidth="1"/>
    <col min="15125" max="15152" width="9.140625" style="42"/>
    <col min="15153" max="15153" width="64" style="42" customWidth="1"/>
    <col min="15154" max="15154" width="97.85546875" style="42" customWidth="1"/>
    <col min="15155" max="15348" width="9.140625" style="42"/>
    <col min="15349" max="15349" width="1.28515625" style="42" customWidth="1"/>
    <col min="15350" max="15350" width="44.85546875" style="42" customWidth="1"/>
    <col min="15351" max="15351" width="47.28515625" style="42" customWidth="1"/>
    <col min="15352" max="15352" width="8.140625" style="42" customWidth="1"/>
    <col min="15353" max="15353" width="8.28515625" style="42" customWidth="1"/>
    <col min="15354" max="15354" width="5.42578125" style="42" customWidth="1"/>
    <col min="15355" max="15355" width="8.5703125" style="42" customWidth="1"/>
    <col min="15356" max="15356" width="13.7109375" style="42" customWidth="1"/>
    <col min="15357" max="15357" width="15.7109375" style="42" customWidth="1"/>
    <col min="15358" max="15358" width="14.7109375" style="42" customWidth="1"/>
    <col min="15359" max="15359" width="15" style="42" customWidth="1"/>
    <col min="15360" max="15361" width="14.28515625" style="42" customWidth="1"/>
    <col min="15362" max="15362" width="0" style="42" hidden="1" customWidth="1"/>
    <col min="15363" max="15363" width="18.85546875" style="42" customWidth="1"/>
    <col min="15364" max="15376" width="8" style="42" customWidth="1"/>
    <col min="15377" max="15380" width="9.28515625" style="42" customWidth="1"/>
    <col min="15381" max="15408" width="9.140625" style="42"/>
    <col min="15409" max="15409" width="64" style="42" customWidth="1"/>
    <col min="15410" max="15410" width="97.85546875" style="42" customWidth="1"/>
    <col min="15411" max="15604" width="9.140625" style="42"/>
    <col min="15605" max="15605" width="1.28515625" style="42" customWidth="1"/>
    <col min="15606" max="15606" width="44.85546875" style="42" customWidth="1"/>
    <col min="15607" max="15607" width="47.28515625" style="42" customWidth="1"/>
    <col min="15608" max="15608" width="8.140625" style="42" customWidth="1"/>
    <col min="15609" max="15609" width="8.28515625" style="42" customWidth="1"/>
    <col min="15610" max="15610" width="5.42578125" style="42" customWidth="1"/>
    <col min="15611" max="15611" width="8.5703125" style="42" customWidth="1"/>
    <col min="15612" max="15612" width="13.7109375" style="42" customWidth="1"/>
    <col min="15613" max="15613" width="15.7109375" style="42" customWidth="1"/>
    <col min="15614" max="15614" width="14.7109375" style="42" customWidth="1"/>
    <col min="15615" max="15615" width="15" style="42" customWidth="1"/>
    <col min="15616" max="15617" width="14.28515625" style="42" customWidth="1"/>
    <col min="15618" max="15618" width="0" style="42" hidden="1" customWidth="1"/>
    <col min="15619" max="15619" width="18.85546875" style="42" customWidth="1"/>
    <col min="15620" max="15632" width="8" style="42" customWidth="1"/>
    <col min="15633" max="15636" width="9.28515625" style="42" customWidth="1"/>
    <col min="15637" max="15664" width="9.140625" style="42"/>
    <col min="15665" max="15665" width="64" style="42" customWidth="1"/>
    <col min="15666" max="15666" width="97.85546875" style="42" customWidth="1"/>
    <col min="15667" max="15860" width="9.140625" style="42"/>
    <col min="15861" max="15861" width="1.28515625" style="42" customWidth="1"/>
    <col min="15862" max="15862" width="44.85546875" style="42" customWidth="1"/>
    <col min="15863" max="15863" width="47.28515625" style="42" customWidth="1"/>
    <col min="15864" max="15864" width="8.140625" style="42" customWidth="1"/>
    <col min="15865" max="15865" width="8.28515625" style="42" customWidth="1"/>
    <col min="15866" max="15866" width="5.42578125" style="42" customWidth="1"/>
    <col min="15867" max="15867" width="8.5703125" style="42" customWidth="1"/>
    <col min="15868" max="15868" width="13.7109375" style="42" customWidth="1"/>
    <col min="15869" max="15869" width="15.7109375" style="42" customWidth="1"/>
    <col min="15870" max="15870" width="14.7109375" style="42" customWidth="1"/>
    <col min="15871" max="15871" width="15" style="42" customWidth="1"/>
    <col min="15872" max="15873" width="14.28515625" style="42" customWidth="1"/>
    <col min="15874" max="15874" width="0" style="42" hidden="1" customWidth="1"/>
    <col min="15875" max="15875" width="18.85546875" style="42" customWidth="1"/>
    <col min="15876" max="15888" width="8" style="42" customWidth="1"/>
    <col min="15889" max="15892" width="9.28515625" style="42" customWidth="1"/>
    <col min="15893" max="15920" width="9.140625" style="42"/>
    <col min="15921" max="15921" width="64" style="42" customWidth="1"/>
    <col min="15922" max="15922" width="97.85546875" style="42" customWidth="1"/>
    <col min="15923" max="16116" width="9.140625" style="42"/>
    <col min="16117" max="16117" width="1.28515625" style="42" customWidth="1"/>
    <col min="16118" max="16118" width="44.85546875" style="42" customWidth="1"/>
    <col min="16119" max="16119" width="47.28515625" style="42" customWidth="1"/>
    <col min="16120" max="16120" width="8.140625" style="42" customWidth="1"/>
    <col min="16121" max="16121" width="8.28515625" style="42" customWidth="1"/>
    <col min="16122" max="16122" width="5.42578125" style="42" customWidth="1"/>
    <col min="16123" max="16123" width="8.5703125" style="42" customWidth="1"/>
    <col min="16124" max="16124" width="13.7109375" style="42" customWidth="1"/>
    <col min="16125" max="16125" width="15.7109375" style="42" customWidth="1"/>
    <col min="16126" max="16126" width="14.7109375" style="42" customWidth="1"/>
    <col min="16127" max="16127" width="15" style="42" customWidth="1"/>
    <col min="16128" max="16129" width="14.28515625" style="42" customWidth="1"/>
    <col min="16130" max="16130" width="0" style="42" hidden="1" customWidth="1"/>
    <col min="16131" max="16131" width="18.85546875" style="42" customWidth="1"/>
    <col min="16132" max="16144" width="8" style="42" customWidth="1"/>
    <col min="16145" max="16148" width="9.28515625" style="42" customWidth="1"/>
    <col min="16149" max="16176" width="9.140625" style="42"/>
    <col min="16177" max="16177" width="64" style="42" customWidth="1"/>
    <col min="16178" max="16178" width="97.85546875" style="42" customWidth="1"/>
    <col min="16179" max="16384" width="9.140625" style="42"/>
  </cols>
  <sheetData>
    <row r="1" spans="1:50" ht="40.9" customHeight="1" thickBot="1" x14ac:dyDescent="0.3">
      <c r="A1" s="172"/>
      <c r="B1" s="419"/>
      <c r="C1" s="419"/>
      <c r="D1" s="419"/>
      <c r="E1" s="419"/>
      <c r="F1" s="419"/>
      <c r="G1" s="419"/>
      <c r="H1" s="419"/>
      <c r="I1" s="419"/>
      <c r="J1" s="419"/>
      <c r="K1" s="419"/>
      <c r="L1" s="419"/>
      <c r="M1" s="419"/>
      <c r="N1" s="419"/>
      <c r="O1" s="419"/>
      <c r="P1" s="419"/>
      <c r="Q1" s="419"/>
      <c r="R1" s="419"/>
      <c r="S1" s="419"/>
      <c r="T1" s="419"/>
      <c r="AW1" s="43" t="s">
        <v>186</v>
      </c>
      <c r="AX1" s="44" t="s">
        <v>187</v>
      </c>
    </row>
    <row r="2" spans="1:50" ht="40.9" customHeight="1" x14ac:dyDescent="0.25">
      <c r="A2" s="173"/>
      <c r="B2" s="412" t="s">
        <v>534</v>
      </c>
      <c r="C2" s="412"/>
      <c r="D2" s="412"/>
      <c r="E2" s="412"/>
      <c r="F2" s="412"/>
      <c r="G2" s="412"/>
      <c r="H2" s="412"/>
      <c r="I2" s="412"/>
      <c r="J2" s="412"/>
      <c r="K2" s="412"/>
      <c r="L2" s="412"/>
      <c r="M2" s="412"/>
      <c r="N2" s="412"/>
      <c r="O2" s="412"/>
      <c r="P2" s="412"/>
      <c r="Q2" s="412"/>
      <c r="R2" s="412"/>
      <c r="S2" s="412"/>
      <c r="T2" s="412"/>
      <c r="AW2" s="128"/>
      <c r="AX2" s="129"/>
    </row>
    <row r="3" spans="1:50" ht="40.9" customHeight="1" x14ac:dyDescent="0.25">
      <c r="A3" s="173"/>
      <c r="B3" s="420"/>
      <c r="C3" s="421"/>
      <c r="D3" s="421"/>
      <c r="E3" s="421"/>
      <c r="F3" s="421"/>
      <c r="G3" s="421"/>
      <c r="H3" s="421"/>
      <c r="I3" s="421"/>
      <c r="J3" s="421"/>
      <c r="K3" s="421"/>
      <c r="L3" s="421"/>
      <c r="M3" s="421"/>
      <c r="N3" s="421"/>
      <c r="O3" s="421"/>
      <c r="P3" s="421"/>
      <c r="Q3" s="421"/>
      <c r="R3" s="421"/>
      <c r="S3" s="421"/>
      <c r="T3" s="422"/>
      <c r="AW3" s="128"/>
      <c r="AX3" s="129"/>
    </row>
    <row r="4" spans="1:50" ht="40.9" customHeight="1" x14ac:dyDescent="0.25">
      <c r="A4" s="173"/>
      <c r="B4" s="413" t="str">
        <f>'Elenco P.I.'!B7</f>
        <v xml:space="preserve">Area:  </v>
      </c>
      <c r="C4" s="413"/>
      <c r="D4" s="413"/>
      <c r="E4" s="413"/>
      <c r="F4" s="413"/>
      <c r="G4" s="413"/>
      <c r="H4" s="413"/>
      <c r="I4" s="413"/>
      <c r="J4" s="413"/>
      <c r="K4" s="413"/>
      <c r="L4" s="413"/>
      <c r="M4" s="413"/>
      <c r="N4" s="413"/>
      <c r="O4" s="413"/>
      <c r="P4" s="413"/>
      <c r="Q4" s="413"/>
      <c r="R4" s="413"/>
      <c r="S4" s="413"/>
      <c r="T4" s="413"/>
      <c r="AW4" s="128"/>
      <c r="AX4" s="129"/>
    </row>
    <row r="5" spans="1:50" ht="22.15" customHeight="1" x14ac:dyDescent="0.25">
      <c r="A5" s="173"/>
      <c r="B5" s="414" t="s">
        <v>531</v>
      </c>
      <c r="C5" s="414"/>
      <c r="D5" s="414"/>
      <c r="E5" s="414"/>
      <c r="F5" s="415" t="s">
        <v>312</v>
      </c>
      <c r="G5" s="415"/>
      <c r="H5" s="415"/>
      <c r="I5" s="415"/>
      <c r="J5" s="415"/>
      <c r="K5" s="415"/>
      <c r="L5" s="415"/>
      <c r="M5" s="415"/>
      <c r="N5" s="415"/>
      <c r="O5" s="415"/>
      <c r="P5" s="415"/>
      <c r="Q5" s="415"/>
      <c r="R5" s="415"/>
      <c r="S5" s="415"/>
      <c r="T5" s="416" t="s">
        <v>515</v>
      </c>
      <c r="AW5" s="49" t="s">
        <v>201</v>
      </c>
      <c r="AX5" s="50" t="s">
        <v>202</v>
      </c>
    </row>
    <row r="6" spans="1:50" ht="22.15" customHeight="1" x14ac:dyDescent="0.25">
      <c r="A6" s="173"/>
      <c r="B6" s="414"/>
      <c r="C6" s="414"/>
      <c r="D6" s="414"/>
      <c r="E6" s="414"/>
      <c r="F6" s="417" t="s">
        <v>313</v>
      </c>
      <c r="G6" s="417"/>
      <c r="H6" s="417"/>
      <c r="I6" s="417"/>
      <c r="J6" s="417"/>
      <c r="K6" s="417"/>
      <c r="L6" s="417"/>
      <c r="M6" s="417" t="s">
        <v>314</v>
      </c>
      <c r="N6" s="417"/>
      <c r="O6" s="417"/>
      <c r="P6" s="417"/>
      <c r="Q6" s="417"/>
      <c r="R6" s="417"/>
      <c r="S6" s="417"/>
      <c r="T6" s="416"/>
      <c r="AW6" s="49" t="s">
        <v>203</v>
      </c>
      <c r="AX6" s="50" t="s">
        <v>204</v>
      </c>
    </row>
    <row r="7" spans="1:50" ht="22.15" customHeight="1" x14ac:dyDescent="0.25">
      <c r="A7" s="173"/>
      <c r="B7" s="414"/>
      <c r="C7" s="414"/>
      <c r="D7" s="414"/>
      <c r="E7" s="414"/>
      <c r="F7" s="418" t="s">
        <v>26</v>
      </c>
      <c r="G7" s="418"/>
      <c r="H7" s="418"/>
      <c r="I7" s="418" t="s">
        <v>27</v>
      </c>
      <c r="J7" s="418"/>
      <c r="K7" s="418"/>
      <c r="L7" s="418" t="s">
        <v>315</v>
      </c>
      <c r="M7" s="418" t="s">
        <v>28</v>
      </c>
      <c r="N7" s="418"/>
      <c r="O7" s="418"/>
      <c r="P7" s="418" t="s">
        <v>29</v>
      </c>
      <c r="Q7" s="418"/>
      <c r="R7" s="418"/>
      <c r="S7" s="418" t="s">
        <v>315</v>
      </c>
      <c r="T7" s="416"/>
      <c r="AW7" s="49" t="s">
        <v>207</v>
      </c>
      <c r="AX7" s="50" t="s">
        <v>208</v>
      </c>
    </row>
    <row r="8" spans="1:50" ht="40.9" customHeight="1" x14ac:dyDescent="0.25">
      <c r="A8" s="173"/>
      <c r="B8" s="294" t="s">
        <v>316</v>
      </c>
      <c r="C8" s="294" t="s">
        <v>317</v>
      </c>
      <c r="D8" s="294" t="s">
        <v>1</v>
      </c>
      <c r="E8" s="294" t="s">
        <v>318</v>
      </c>
      <c r="F8" s="295" t="s">
        <v>319</v>
      </c>
      <c r="G8" s="295" t="s">
        <v>320</v>
      </c>
      <c r="H8" s="295" t="s">
        <v>321</v>
      </c>
      <c r="I8" s="295" t="s">
        <v>319</v>
      </c>
      <c r="J8" s="295" t="s">
        <v>320</v>
      </c>
      <c r="K8" s="295" t="s">
        <v>321</v>
      </c>
      <c r="L8" s="418"/>
      <c r="M8" s="295" t="s">
        <v>319</v>
      </c>
      <c r="N8" s="295" t="s">
        <v>320</v>
      </c>
      <c r="O8" s="295" t="s">
        <v>321</v>
      </c>
      <c r="P8" s="295" t="s">
        <v>319</v>
      </c>
      <c r="Q8" s="295" t="s">
        <v>320</v>
      </c>
      <c r="R8" s="295" t="s">
        <v>321</v>
      </c>
      <c r="S8" s="418"/>
      <c r="T8" s="416"/>
      <c r="AW8" s="49" t="s">
        <v>215</v>
      </c>
      <c r="AX8" s="50" t="s">
        <v>216</v>
      </c>
    </row>
    <row r="9" spans="1:50" s="178" customFormat="1" ht="90.6" customHeight="1" x14ac:dyDescent="0.25">
      <c r="A9" s="174"/>
      <c r="B9" s="296" t="s">
        <v>322</v>
      </c>
      <c r="C9" s="296" t="s">
        <v>323</v>
      </c>
      <c r="D9" s="297" t="s">
        <v>324</v>
      </c>
      <c r="E9" s="297" t="s">
        <v>422</v>
      </c>
      <c r="F9" s="298"/>
      <c r="G9" s="298"/>
      <c r="H9" s="298"/>
      <c r="I9" s="298"/>
      <c r="J9" s="298"/>
      <c r="K9" s="298"/>
      <c r="L9" s="299">
        <f>IF(F9="x",5,0)+IF(G9="x",3,0)+IF(H9="x",1,0)+IF(I9="x",5,0)+IF(J9="x",3,0)+IF(K9="x",1,0)</f>
        <v>0</v>
      </c>
      <c r="M9" s="298"/>
      <c r="N9" s="298"/>
      <c r="O9" s="298"/>
      <c r="P9" s="298"/>
      <c r="Q9" s="298"/>
      <c r="R9" s="298"/>
      <c r="S9" s="299">
        <f>IF(M9="x",5,0)+IF(N9="x",3,0)+IF(O9="x",1,0)+IF(P9="x",1,0)+IF(Q9="x",3,0)+IF(R9="x",5,0)</f>
        <v>0</v>
      </c>
      <c r="T9" s="300">
        <f>L9+S9</f>
        <v>0</v>
      </c>
      <c r="U9" s="176"/>
      <c r="V9" s="176"/>
      <c r="W9" s="176"/>
      <c r="X9" s="176"/>
      <c r="Y9" s="176"/>
      <c r="Z9" s="176"/>
      <c r="AA9" s="176"/>
      <c r="AB9" s="177"/>
      <c r="AW9" s="179" t="s">
        <v>217</v>
      </c>
      <c r="AX9" s="180" t="s">
        <v>218</v>
      </c>
    </row>
    <row r="10" spans="1:50" s="178" customFormat="1" ht="82.15" customHeight="1" x14ac:dyDescent="0.25">
      <c r="A10" s="174"/>
      <c r="B10" s="296" t="s">
        <v>454</v>
      </c>
      <c r="C10" s="296" t="s">
        <v>517</v>
      </c>
      <c r="D10" s="297" t="s">
        <v>325</v>
      </c>
      <c r="E10" s="297" t="s">
        <v>545</v>
      </c>
      <c r="F10" s="298"/>
      <c r="G10" s="298"/>
      <c r="H10" s="298"/>
      <c r="I10" s="298"/>
      <c r="J10" s="298"/>
      <c r="K10" s="298"/>
      <c r="L10" s="299">
        <f>IF(F10="x",5,0)+IF(G10="x",3,0)+IF(H10="x",1,0)+IF(I10="x",5,0)+IF(J10="x",3,0)+IF(K10="x",1,0)</f>
        <v>0</v>
      </c>
      <c r="M10" s="298"/>
      <c r="N10" s="298"/>
      <c r="O10" s="298"/>
      <c r="P10" s="298"/>
      <c r="Q10" s="298"/>
      <c r="R10" s="298"/>
      <c r="S10" s="299">
        <f>IF(M10="x",5,0)+IF(N10="x",3,0)+IF(O10="x",1,0)+IF(P10="x",1,0)+IF(Q10="x",3,0)+IF(R10="x",5,0)</f>
        <v>0</v>
      </c>
      <c r="T10" s="300">
        <f t="shared" ref="T10:T18" si="0">L10+S10</f>
        <v>0</v>
      </c>
      <c r="U10" s="176"/>
      <c r="V10" s="176"/>
      <c r="W10" s="176"/>
      <c r="X10" s="176"/>
      <c r="Y10" s="176"/>
      <c r="Z10" s="176"/>
      <c r="AA10" s="176"/>
      <c r="AB10" s="177"/>
      <c r="AW10" s="179" t="s">
        <v>276</v>
      </c>
      <c r="AX10" s="180" t="s">
        <v>277</v>
      </c>
    </row>
    <row r="11" spans="1:50" s="178" customFormat="1" ht="82.9" customHeight="1" x14ac:dyDescent="0.25">
      <c r="A11" s="174"/>
      <c r="B11" s="296" t="s">
        <v>516</v>
      </c>
      <c r="C11" s="296" t="s">
        <v>518</v>
      </c>
      <c r="D11" s="297" t="s">
        <v>326</v>
      </c>
      <c r="E11" s="297" t="s">
        <v>546</v>
      </c>
      <c r="F11" s="298"/>
      <c r="G11" s="298"/>
      <c r="H11" s="298"/>
      <c r="I11" s="298"/>
      <c r="J11" s="298"/>
      <c r="K11" s="298"/>
      <c r="L11" s="299">
        <f>IF(F11="x",5,0)+IF(G11="x",3,0)+IF(H11="x",1,0)+IF(I11="x",5,0)+IF(J11="x",3,0)+IF(K11="x",1,0)</f>
        <v>0</v>
      </c>
      <c r="M11" s="298"/>
      <c r="N11" s="298"/>
      <c r="O11" s="298"/>
      <c r="P11" s="298"/>
      <c r="Q11" s="298"/>
      <c r="R11" s="298"/>
      <c r="S11" s="299">
        <f>IF(M11="x",5,0)+IF(N11="x",3,0)+IF(O11="x",1,0)+IF(P11="x",1,0)+IF(Q11="x",3,0)+IF(R11="x",5,0)</f>
        <v>0</v>
      </c>
      <c r="T11" s="300">
        <f t="shared" si="0"/>
        <v>0</v>
      </c>
      <c r="U11" s="176"/>
      <c r="V11" s="176"/>
      <c r="W11" s="176"/>
      <c r="X11" s="176"/>
      <c r="Y11" s="176"/>
      <c r="Z11" s="176"/>
      <c r="AA11" s="176"/>
      <c r="AB11" s="177"/>
      <c r="AW11" s="179" t="s">
        <v>278</v>
      </c>
      <c r="AX11" s="180" t="s">
        <v>279</v>
      </c>
    </row>
    <row r="12" spans="1:50" s="178" customFormat="1" ht="136.15" customHeight="1" x14ac:dyDescent="0.25">
      <c r="A12" s="174"/>
      <c r="B12" s="301" t="s">
        <v>327</v>
      </c>
      <c r="C12" s="296" t="s">
        <v>224</v>
      </c>
      <c r="D12" s="297" t="s">
        <v>328</v>
      </c>
      <c r="E12" s="297" t="s">
        <v>544</v>
      </c>
      <c r="F12" s="298"/>
      <c r="G12" s="298"/>
      <c r="H12" s="298"/>
      <c r="I12" s="298"/>
      <c r="J12" s="298"/>
      <c r="K12" s="298"/>
      <c r="L12" s="299">
        <f>IF(F12="x",5,0)+IF(G12="x",3,0)+IF(H12="x",1,0)+IF(I12="x",5,0)+IF(J12="x",3,0)+IF(K12="x",1,0)</f>
        <v>0</v>
      </c>
      <c r="M12" s="298"/>
      <c r="N12" s="298"/>
      <c r="O12" s="298"/>
      <c r="P12" s="298"/>
      <c r="Q12" s="298"/>
      <c r="R12" s="298"/>
      <c r="S12" s="299">
        <f>IF(M12="x",5,0)+IF(N12="x",3,0)+IF(O12="x",1,0)+IF(P12="x",1,0)+IF(Q12="x",3,0)+IF(R12="x",5,0)</f>
        <v>0</v>
      </c>
      <c r="T12" s="300">
        <f t="shared" si="0"/>
        <v>0</v>
      </c>
      <c r="U12" s="176"/>
      <c r="V12" s="176"/>
      <c r="W12" s="176"/>
      <c r="X12" s="176"/>
      <c r="Y12" s="176"/>
      <c r="Z12" s="176"/>
      <c r="AA12" s="176"/>
      <c r="AB12" s="177"/>
      <c r="AW12" s="179" t="s">
        <v>280</v>
      </c>
      <c r="AX12" s="180" t="s">
        <v>281</v>
      </c>
    </row>
    <row r="13" spans="1:50" s="178" customFormat="1" ht="148.9" customHeight="1" x14ac:dyDescent="0.25">
      <c r="A13" s="174"/>
      <c r="B13" s="301" t="e">
        <f>Foglio5!#REF!</f>
        <v>#REF!</v>
      </c>
      <c r="C13" s="29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D13" s="297"/>
      <c r="E13" s="297" t="str">
        <f>Dirigente!C20</f>
        <v>La verifica del raggiungimento degli obiettivi relativi al rispetto dei tempi di pagamento è effettuata dal competente organo di controllo di regolarità amministrativa e contabile sulla base degli indicatori elaborati mediante la piattaforma elettronica per la gestione telematica del rilascio delle certificazioni di cui all'articolo 7, comma 1, del decreto-legge 8 aprile 2013, n. 35, convertito, con modificazioni, dalla legge 6 giugno 2013, n. 64. Il mancato rispetto dei tempi di pagamento comporta una decurtazione della retribuzione di risultato nella misura del 30 per cento</v>
      </c>
      <c r="F13" s="298"/>
      <c r="G13" s="298"/>
      <c r="H13" s="298"/>
      <c r="I13" s="298"/>
      <c r="J13" s="298"/>
      <c r="K13" s="298"/>
      <c r="L13" s="299">
        <f>IF(F13="x",5,0)+IF(G13="x",3,0)+IF(H13="x",1,0)+IF(I13="x",5,0)+IF(J13="x",3,0)+IF(K13="x",1,0)</f>
        <v>0</v>
      </c>
      <c r="M13" s="298"/>
      <c r="N13" s="298"/>
      <c r="O13" s="298"/>
      <c r="P13" s="298"/>
      <c r="Q13" s="298"/>
      <c r="R13" s="298"/>
      <c r="S13" s="299">
        <f>IF(M13="x",5,0)+IF(N13="x",3,0)+IF(O13="x",1,0)+IF(P13="x",1,0)+IF(Q13="x",3,0)+IF(R13="x",5,0)</f>
        <v>0</v>
      </c>
      <c r="T13" s="300">
        <f t="shared" si="0"/>
        <v>0</v>
      </c>
      <c r="U13" s="176"/>
      <c r="V13" s="176"/>
      <c r="W13" s="176"/>
      <c r="X13" s="176"/>
      <c r="Y13" s="176"/>
      <c r="Z13" s="176"/>
      <c r="AA13" s="176"/>
      <c r="AB13" s="177"/>
      <c r="AW13" s="179"/>
      <c r="AX13" s="180"/>
    </row>
    <row r="14" spans="1:50" s="178" customFormat="1" ht="114" customHeight="1" x14ac:dyDescent="0.25">
      <c r="A14" s="174"/>
      <c r="B14" s="301" t="str">
        <f>Foglio5!A1</f>
        <v>RISPETTO DEI TEMPI DI PAGAMENTO Garantire il rispetto dei tempi di pagamento delle fatture per lavori, forniture e servizi come richiesto dall'art. 4 bis), c. 2 del D.L. D.L. 24/02/2023 n. 13 (cd. Decreto PNRR3) convertito in L. 21/04/2023 n. 41</v>
      </c>
      <c r="C14" s="29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D14" s="296"/>
      <c r="E14" s="297" t="s">
        <v>547</v>
      </c>
      <c r="F14" s="302"/>
      <c r="G14" s="302"/>
      <c r="H14" s="302"/>
      <c r="I14" s="302"/>
      <c r="J14" s="302"/>
      <c r="K14" s="302"/>
      <c r="L14" s="299">
        <f t="shared" ref="L14:L16" si="1">IF(F14="x",5,0)+IF(G14="x",3,0)+IF(H14="x",1,0)+IF(I14="x",5,0)+IF(J14="x",3,0)+IF(K14="x",1,0)</f>
        <v>0</v>
      </c>
      <c r="M14" s="302"/>
      <c r="N14" s="302"/>
      <c r="O14" s="302"/>
      <c r="P14" s="302"/>
      <c r="Q14" s="302"/>
      <c r="R14" s="302"/>
      <c r="S14" s="299">
        <f t="shared" ref="S14:S16" si="2">IF(M14="x",5,0)+IF(N14="x",3,0)+IF(O14="x",1,0)+IF(P14="x",1,0)+IF(Q14="x",3,0)+IF(R14="x",5,0)</f>
        <v>0</v>
      </c>
      <c r="T14" s="300">
        <f t="shared" si="0"/>
        <v>0</v>
      </c>
      <c r="U14" s="176"/>
      <c r="V14" s="176"/>
      <c r="W14" s="176"/>
      <c r="X14" s="176"/>
      <c r="Y14" s="176"/>
      <c r="Z14" s="176"/>
      <c r="AA14" s="176"/>
      <c r="AB14" s="177"/>
      <c r="AW14" s="179"/>
      <c r="AX14" s="180"/>
    </row>
    <row r="15" spans="1:50" s="178" customFormat="1" ht="45" hidden="1" customHeight="1" x14ac:dyDescent="0.25">
      <c r="A15" s="174"/>
      <c r="B15" s="301" t="str">
        <f>Foglio5!A2</f>
        <v xml:space="preserve">Individuazione di tutti i residui attivi e passivi del servizio di competenza e puntuale elencazione dei residui attivi e passivi distinti per grado di anzianità. Approfondita analisi giuridica sulla necessità della permanenza del residuo attivo (credito) e del residuo passivo (debito) ovvero motivazioni giuridiche della sua cancellazione. </v>
      </c>
      <c r="C15" s="296"/>
      <c r="D15" s="296"/>
      <c r="E15" s="297"/>
      <c r="F15" s="302"/>
      <c r="G15" s="302"/>
      <c r="H15" s="302"/>
      <c r="I15" s="302"/>
      <c r="J15" s="302"/>
      <c r="K15" s="302"/>
      <c r="L15" s="299">
        <f t="shared" si="1"/>
        <v>0</v>
      </c>
      <c r="M15" s="302"/>
      <c r="N15" s="302"/>
      <c r="O15" s="302"/>
      <c r="P15" s="302"/>
      <c r="Q15" s="302"/>
      <c r="R15" s="302"/>
      <c r="S15" s="299">
        <f t="shared" si="2"/>
        <v>0</v>
      </c>
      <c r="T15" s="300">
        <f t="shared" si="0"/>
        <v>0</v>
      </c>
      <c r="U15" s="176"/>
      <c r="V15" s="176"/>
      <c r="W15" s="176"/>
      <c r="X15" s="176"/>
      <c r="Y15" s="176"/>
      <c r="Z15" s="176"/>
      <c r="AA15" s="176"/>
      <c r="AB15" s="177"/>
      <c r="AW15" s="181"/>
      <c r="AX15" s="182"/>
    </row>
    <row r="16" spans="1:50" s="178" customFormat="1" ht="40.9" hidden="1" customHeight="1" x14ac:dyDescent="0.25">
      <c r="A16" s="174"/>
      <c r="B16" s="301"/>
      <c r="C16" s="296"/>
      <c r="D16" s="296"/>
      <c r="E16" s="297"/>
      <c r="F16" s="298"/>
      <c r="G16" s="298"/>
      <c r="H16" s="298"/>
      <c r="I16" s="298"/>
      <c r="J16" s="298"/>
      <c r="K16" s="298"/>
      <c r="L16" s="299">
        <f t="shared" si="1"/>
        <v>0</v>
      </c>
      <c r="M16" s="298"/>
      <c r="N16" s="298"/>
      <c r="O16" s="298"/>
      <c r="P16" s="298"/>
      <c r="Q16" s="298"/>
      <c r="R16" s="298"/>
      <c r="S16" s="299">
        <f t="shared" si="2"/>
        <v>0</v>
      </c>
      <c r="T16" s="300">
        <f t="shared" si="0"/>
        <v>0</v>
      </c>
      <c r="U16" s="176"/>
      <c r="V16" s="176"/>
      <c r="W16" s="176"/>
      <c r="X16" s="176"/>
      <c r="Y16" s="176"/>
      <c r="Z16" s="176"/>
      <c r="AA16" s="176"/>
      <c r="AB16" s="177"/>
      <c r="AW16" s="181"/>
      <c r="AX16" s="182"/>
    </row>
    <row r="17" spans="1:50" s="178" customFormat="1" ht="40.9" hidden="1" customHeight="1" x14ac:dyDescent="0.25">
      <c r="A17" s="174"/>
      <c r="B17" s="301"/>
      <c r="C17" s="296"/>
      <c r="D17" s="296"/>
      <c r="E17" s="296"/>
      <c r="F17" s="298"/>
      <c r="G17" s="298"/>
      <c r="H17" s="298"/>
      <c r="I17" s="298"/>
      <c r="J17" s="298"/>
      <c r="K17" s="298"/>
      <c r="L17" s="299">
        <f>IF(F17="x",5,0)+IF(G17="x",3,0)+IF(H17="x",1,0)+IF(I17="x",5,0)+IF(J17="x",3,0)+IF(K17="x",1,0)</f>
        <v>0</v>
      </c>
      <c r="M17" s="298"/>
      <c r="N17" s="298"/>
      <c r="O17" s="298"/>
      <c r="P17" s="298"/>
      <c r="Q17" s="298"/>
      <c r="R17" s="298"/>
      <c r="S17" s="299">
        <f>IF(M17="x",5,0)+IF(N17="x",3,0)+IF(O17="x",1,0)+IF(P17="x",1,0)+IF(Q17="x",3,0)+IF(R17="x",5,0)</f>
        <v>0</v>
      </c>
      <c r="T17" s="300">
        <f t="shared" si="0"/>
        <v>0</v>
      </c>
      <c r="U17" s="176"/>
      <c r="V17" s="176"/>
      <c r="W17" s="176"/>
      <c r="X17" s="176"/>
      <c r="Y17" s="176"/>
      <c r="Z17" s="176"/>
      <c r="AA17" s="176"/>
      <c r="AB17" s="177"/>
      <c r="AW17" s="181"/>
      <c r="AX17" s="182"/>
    </row>
    <row r="18" spans="1:50" s="178" customFormat="1" ht="40.9" hidden="1" customHeight="1" x14ac:dyDescent="0.25">
      <c r="A18" s="174"/>
      <c r="B18" s="301"/>
      <c r="C18" s="296"/>
      <c r="D18" s="296"/>
      <c r="E18" s="296"/>
      <c r="F18" s="302"/>
      <c r="G18" s="302"/>
      <c r="H18" s="302"/>
      <c r="I18" s="302"/>
      <c r="J18" s="302"/>
      <c r="K18" s="302"/>
      <c r="L18" s="299">
        <f t="shared" ref="L18" si="3">IF(F18="x",5,0)+IF(G18="x",3,0)+IF(H18="x",1,0)+IF(I18="x",5,0)+IF(J18="x",3,0)+IF(K18="x",1,0)</f>
        <v>0</v>
      </c>
      <c r="M18" s="302"/>
      <c r="N18" s="302"/>
      <c r="O18" s="302"/>
      <c r="P18" s="302"/>
      <c r="Q18" s="302"/>
      <c r="R18" s="302"/>
      <c r="S18" s="299">
        <f t="shared" ref="S18" si="4">IF(M18="x",5,0)+IF(N18="x",3,0)+IF(O18="x",1,0)+IF(P18="x",1,0)+IF(Q18="x",3,0)+IF(R18="x",5,0)</f>
        <v>0</v>
      </c>
      <c r="T18" s="300">
        <f t="shared" si="0"/>
        <v>0</v>
      </c>
      <c r="U18" s="176"/>
      <c r="V18" s="176"/>
      <c r="W18" s="176"/>
      <c r="X18" s="176"/>
      <c r="Y18" s="176"/>
      <c r="Z18" s="176"/>
      <c r="AA18" s="176"/>
      <c r="AB18" s="177"/>
      <c r="AW18" s="181"/>
      <c r="AX18" s="182"/>
    </row>
    <row r="19" spans="1:50" s="60" customFormat="1" ht="22.15" customHeight="1" thickBot="1" x14ac:dyDescent="0.3">
      <c r="A19" s="173"/>
      <c r="B19" s="409"/>
      <c r="C19" s="409"/>
      <c r="D19" s="409"/>
      <c r="E19" s="409"/>
      <c r="F19" s="409" t="s">
        <v>313</v>
      </c>
      <c r="G19" s="409"/>
      <c r="H19" s="409"/>
      <c r="I19" s="409"/>
      <c r="J19" s="409"/>
      <c r="K19" s="409"/>
      <c r="L19" s="409">
        <f>SUM(L9:L12)</f>
        <v>0</v>
      </c>
      <c r="M19" s="409" t="s">
        <v>329</v>
      </c>
      <c r="N19" s="409"/>
      <c r="O19" s="409"/>
      <c r="P19" s="409"/>
      <c r="Q19" s="409"/>
      <c r="R19" s="409"/>
      <c r="S19" s="409">
        <f>SUM(S9:S12)</f>
        <v>0</v>
      </c>
      <c r="T19" s="410">
        <f ca="1">SUM(T9:T20)</f>
        <v>30</v>
      </c>
      <c r="AW19" s="133"/>
      <c r="AX19" s="134"/>
    </row>
    <row r="20" spans="1:50" s="60" customFormat="1" ht="22.15" customHeight="1" x14ac:dyDescent="0.25">
      <c r="A20" s="173"/>
      <c r="B20" s="409"/>
      <c r="C20" s="409"/>
      <c r="D20" s="409"/>
      <c r="E20" s="409"/>
      <c r="F20" s="409"/>
      <c r="G20" s="409"/>
      <c r="H20" s="409"/>
      <c r="I20" s="409"/>
      <c r="J20" s="409"/>
      <c r="K20" s="409"/>
      <c r="L20" s="409"/>
      <c r="M20" s="409"/>
      <c r="N20" s="409"/>
      <c r="O20" s="409"/>
      <c r="P20" s="409"/>
      <c r="Q20" s="409"/>
      <c r="R20" s="409"/>
      <c r="S20" s="409"/>
      <c r="T20" s="411"/>
      <c r="AW20" s="135"/>
      <c r="AX20" s="136"/>
    </row>
    <row r="21" spans="1:50" ht="28.15" customHeight="1" x14ac:dyDescent="0.25">
      <c r="A21" s="173"/>
      <c r="B21" s="414" t="s">
        <v>532</v>
      </c>
      <c r="C21" s="414"/>
      <c r="D21" s="414"/>
      <c r="E21" s="414"/>
      <c r="F21" s="415" t="s">
        <v>312</v>
      </c>
      <c r="G21" s="415"/>
      <c r="H21" s="415"/>
      <c r="I21" s="415"/>
      <c r="J21" s="415"/>
      <c r="K21" s="415"/>
      <c r="L21" s="415"/>
      <c r="M21" s="415"/>
      <c r="N21" s="415"/>
      <c r="O21" s="415"/>
      <c r="P21" s="415"/>
      <c r="Q21" s="415"/>
      <c r="R21" s="415"/>
      <c r="S21" s="415"/>
      <c r="T21" s="416" t="s">
        <v>515</v>
      </c>
      <c r="AW21" s="49" t="s">
        <v>201</v>
      </c>
      <c r="AX21" s="50" t="s">
        <v>202</v>
      </c>
    </row>
    <row r="22" spans="1:50" ht="28.15" customHeight="1" x14ac:dyDescent="0.25">
      <c r="A22" s="173"/>
      <c r="B22" s="414"/>
      <c r="C22" s="414"/>
      <c r="D22" s="414"/>
      <c r="E22" s="414"/>
      <c r="F22" s="417" t="s">
        <v>313</v>
      </c>
      <c r="G22" s="417"/>
      <c r="H22" s="417"/>
      <c r="I22" s="417"/>
      <c r="J22" s="417"/>
      <c r="K22" s="417"/>
      <c r="L22" s="417"/>
      <c r="M22" s="417" t="s">
        <v>314</v>
      </c>
      <c r="N22" s="417"/>
      <c r="O22" s="417"/>
      <c r="P22" s="417"/>
      <c r="Q22" s="417"/>
      <c r="R22" s="417"/>
      <c r="S22" s="417"/>
      <c r="T22" s="416"/>
      <c r="AW22" s="49" t="s">
        <v>203</v>
      </c>
      <c r="AX22" s="50" t="s">
        <v>204</v>
      </c>
    </row>
    <row r="23" spans="1:50" ht="28.15" customHeight="1" x14ac:dyDescent="0.25">
      <c r="A23" s="173"/>
      <c r="B23" s="414"/>
      <c r="C23" s="414"/>
      <c r="D23" s="414"/>
      <c r="E23" s="414"/>
      <c r="F23" s="418" t="s">
        <v>26</v>
      </c>
      <c r="G23" s="418"/>
      <c r="H23" s="418"/>
      <c r="I23" s="418" t="s">
        <v>27</v>
      </c>
      <c r="J23" s="418"/>
      <c r="K23" s="418"/>
      <c r="L23" s="418" t="s">
        <v>315</v>
      </c>
      <c r="M23" s="418" t="s">
        <v>28</v>
      </c>
      <c r="N23" s="418"/>
      <c r="O23" s="418"/>
      <c r="P23" s="418" t="s">
        <v>29</v>
      </c>
      <c r="Q23" s="418"/>
      <c r="R23" s="418"/>
      <c r="S23" s="418" t="s">
        <v>315</v>
      </c>
      <c r="T23" s="416"/>
      <c r="AW23" s="49" t="s">
        <v>207</v>
      </c>
      <c r="AX23" s="50" t="s">
        <v>208</v>
      </c>
    </row>
    <row r="24" spans="1:50" ht="40.9" customHeight="1" x14ac:dyDescent="0.25">
      <c r="A24" s="173"/>
      <c r="B24" s="294" t="s">
        <v>316</v>
      </c>
      <c r="C24" s="294" t="s">
        <v>317</v>
      </c>
      <c r="D24" s="294" t="s">
        <v>1</v>
      </c>
      <c r="E24" s="294" t="s">
        <v>318</v>
      </c>
      <c r="F24" s="295" t="s">
        <v>319</v>
      </c>
      <c r="G24" s="295" t="s">
        <v>320</v>
      </c>
      <c r="H24" s="295" t="s">
        <v>321</v>
      </c>
      <c r="I24" s="295" t="s">
        <v>319</v>
      </c>
      <c r="J24" s="295" t="s">
        <v>320</v>
      </c>
      <c r="K24" s="295" t="s">
        <v>321</v>
      </c>
      <c r="L24" s="418"/>
      <c r="M24" s="295" t="s">
        <v>319</v>
      </c>
      <c r="N24" s="295" t="s">
        <v>320</v>
      </c>
      <c r="O24" s="295" t="s">
        <v>321</v>
      </c>
      <c r="P24" s="295" t="s">
        <v>319</v>
      </c>
      <c r="Q24" s="295" t="s">
        <v>320</v>
      </c>
      <c r="R24" s="295" t="s">
        <v>321</v>
      </c>
      <c r="S24" s="418"/>
      <c r="T24" s="416"/>
      <c r="AW24" s="49" t="s">
        <v>215</v>
      </c>
      <c r="AX24" s="50" t="s">
        <v>216</v>
      </c>
    </row>
    <row r="25" spans="1:50" s="178" customFormat="1" ht="40.9" customHeight="1" x14ac:dyDescent="0.25">
      <c r="A25" s="174"/>
      <c r="B25" s="296"/>
      <c r="C25" s="296"/>
      <c r="D25" s="297"/>
      <c r="E25" s="297"/>
      <c r="F25" s="298"/>
      <c r="G25" s="298"/>
      <c r="H25" s="298"/>
      <c r="I25" s="298"/>
      <c r="J25" s="298"/>
      <c r="K25" s="298"/>
      <c r="L25" s="299">
        <f>IF(F25="x",5,0)+IF(G25="x",3,0)+IF(H25="x",1,0)+IF(I25="x",5,0)+IF(J25="x",3,0)+IF(K25="x",1,0)</f>
        <v>0</v>
      </c>
      <c r="M25" s="298"/>
      <c r="N25" s="298"/>
      <c r="O25" s="298"/>
      <c r="P25" s="298"/>
      <c r="Q25" s="298"/>
      <c r="R25" s="298"/>
      <c r="S25" s="299">
        <f>IF(M25="x",5,0)+IF(N25="x",3,0)+IF(O25="x",1,0)+IF(P25="x",1,0)+IF(Q25="x",3,0)+IF(R25="x",5,0)</f>
        <v>0</v>
      </c>
      <c r="T25" s="300">
        <f>L25+S25</f>
        <v>0</v>
      </c>
      <c r="U25" s="176"/>
      <c r="V25" s="176"/>
      <c r="W25" s="176"/>
      <c r="X25" s="176"/>
      <c r="Y25" s="176"/>
      <c r="Z25" s="176"/>
      <c r="AA25" s="176"/>
      <c r="AB25" s="177"/>
      <c r="AW25" s="179" t="s">
        <v>217</v>
      </c>
      <c r="AX25" s="180" t="s">
        <v>218</v>
      </c>
    </row>
    <row r="26" spans="1:50" s="178" customFormat="1" ht="40.9" customHeight="1" x14ac:dyDescent="0.25">
      <c r="A26" s="174"/>
      <c r="B26" s="296"/>
      <c r="C26" s="296"/>
      <c r="D26" s="297"/>
      <c r="E26" s="297"/>
      <c r="F26" s="298"/>
      <c r="G26" s="298"/>
      <c r="H26" s="298"/>
      <c r="I26" s="298"/>
      <c r="J26" s="298"/>
      <c r="K26" s="298"/>
      <c r="L26" s="299">
        <f>IF(F26="x",5,0)+IF(G26="x",3,0)+IF(H26="x",1,0)+IF(I26="x",5,0)+IF(J26="x",3,0)+IF(K26="x",1,0)</f>
        <v>0</v>
      </c>
      <c r="M26" s="298"/>
      <c r="N26" s="298"/>
      <c r="O26" s="298"/>
      <c r="P26" s="298"/>
      <c r="Q26" s="298"/>
      <c r="R26" s="298"/>
      <c r="S26" s="299">
        <f>IF(M26="x",5,0)+IF(N26="x",3,0)+IF(O26="x",1,0)+IF(P26="x",1,0)+IF(Q26="x",3,0)+IF(R26="x",5,0)</f>
        <v>0</v>
      </c>
      <c r="T26" s="300">
        <f t="shared" ref="T26:T34" si="5">L26+S26</f>
        <v>0</v>
      </c>
      <c r="U26" s="176"/>
      <c r="V26" s="176"/>
      <c r="W26" s="176"/>
      <c r="X26" s="176"/>
      <c r="Y26" s="176"/>
      <c r="Z26" s="176"/>
      <c r="AA26" s="176"/>
      <c r="AB26" s="177"/>
      <c r="AW26" s="179" t="s">
        <v>276</v>
      </c>
      <c r="AX26" s="180" t="s">
        <v>277</v>
      </c>
    </row>
    <row r="27" spans="1:50" s="178" customFormat="1" ht="40.9" customHeight="1" x14ac:dyDescent="0.25">
      <c r="A27" s="174"/>
      <c r="B27" s="296"/>
      <c r="C27" s="296"/>
      <c r="D27" s="297"/>
      <c r="E27" s="297"/>
      <c r="F27" s="298"/>
      <c r="G27" s="298"/>
      <c r="H27" s="298"/>
      <c r="I27" s="298"/>
      <c r="J27" s="298"/>
      <c r="K27" s="298"/>
      <c r="L27" s="299">
        <f>IF(F27="x",5,0)+IF(G27="x",3,0)+IF(H27="x",1,0)+IF(I27="x",5,0)+IF(J27="x",3,0)+IF(K27="x",1,0)</f>
        <v>0</v>
      </c>
      <c r="M27" s="298"/>
      <c r="N27" s="298"/>
      <c r="O27" s="298"/>
      <c r="P27" s="298"/>
      <c r="Q27" s="298"/>
      <c r="R27" s="298"/>
      <c r="S27" s="299">
        <f>IF(M27="x",5,0)+IF(N27="x",3,0)+IF(O27="x",1,0)+IF(P27="x",1,0)+IF(Q27="x",3,0)+IF(R27="x",5,0)</f>
        <v>0</v>
      </c>
      <c r="T27" s="300">
        <f t="shared" si="5"/>
        <v>0</v>
      </c>
      <c r="U27" s="176"/>
      <c r="V27" s="176"/>
      <c r="W27" s="176"/>
      <c r="X27" s="176"/>
      <c r="Y27" s="176"/>
      <c r="Z27" s="176"/>
      <c r="AA27" s="176"/>
      <c r="AB27" s="177"/>
      <c r="AW27" s="179" t="s">
        <v>278</v>
      </c>
      <c r="AX27" s="180" t="s">
        <v>279</v>
      </c>
    </row>
    <row r="28" spans="1:50" s="178" customFormat="1" ht="40.9" customHeight="1" x14ac:dyDescent="0.25">
      <c r="A28" s="174"/>
      <c r="B28" s="301"/>
      <c r="C28" s="296"/>
      <c r="D28" s="297"/>
      <c r="E28" s="297"/>
      <c r="F28" s="298"/>
      <c r="G28" s="298"/>
      <c r="H28" s="298"/>
      <c r="I28" s="298"/>
      <c r="J28" s="298"/>
      <c r="K28" s="298"/>
      <c r="L28" s="299">
        <f>IF(F28="x",5,0)+IF(G28="x",3,0)+IF(H28="x",1,0)+IF(I28="x",5,0)+IF(J28="x",3,0)+IF(K28="x",1,0)</f>
        <v>0</v>
      </c>
      <c r="M28" s="298"/>
      <c r="N28" s="298"/>
      <c r="O28" s="298"/>
      <c r="P28" s="298"/>
      <c r="Q28" s="298"/>
      <c r="R28" s="298"/>
      <c r="S28" s="299">
        <f>IF(M28="x",5,0)+IF(N28="x",3,0)+IF(O28="x",1,0)+IF(P28="x",1,0)+IF(Q28="x",3,0)+IF(R28="x",5,0)</f>
        <v>0</v>
      </c>
      <c r="T28" s="300">
        <f t="shared" si="5"/>
        <v>0</v>
      </c>
      <c r="U28" s="176"/>
      <c r="V28" s="176"/>
      <c r="W28" s="176"/>
      <c r="X28" s="176"/>
      <c r="Y28" s="176"/>
      <c r="Z28" s="176"/>
      <c r="AA28" s="176"/>
      <c r="AB28" s="177"/>
      <c r="AW28" s="179" t="s">
        <v>280</v>
      </c>
      <c r="AX28" s="180" t="s">
        <v>281</v>
      </c>
    </row>
    <row r="29" spans="1:50" s="178" customFormat="1" ht="40.9" customHeight="1" x14ac:dyDescent="0.25">
      <c r="A29" s="174"/>
      <c r="B29" s="301"/>
      <c r="C29" s="296"/>
      <c r="D29" s="297"/>
      <c r="E29" s="297"/>
      <c r="F29" s="298"/>
      <c r="G29" s="298"/>
      <c r="H29" s="298"/>
      <c r="I29" s="298"/>
      <c r="J29" s="298"/>
      <c r="K29" s="298"/>
      <c r="L29" s="299">
        <f>IF(F29="x",5,0)+IF(G29="x",3,0)+IF(H29="x",1,0)+IF(I29="x",5,0)+IF(J29="x",3,0)+IF(K29="x",1,0)</f>
        <v>0</v>
      </c>
      <c r="M29" s="298"/>
      <c r="N29" s="298"/>
      <c r="O29" s="298"/>
      <c r="P29" s="298"/>
      <c r="Q29" s="298"/>
      <c r="R29" s="298"/>
      <c r="S29" s="299">
        <f>IF(M29="x",5,0)+IF(N29="x",3,0)+IF(O29="x",1,0)+IF(P29="x",1,0)+IF(Q29="x",3,0)+IF(R29="x",5,0)</f>
        <v>0</v>
      </c>
      <c r="T29" s="300">
        <f t="shared" si="5"/>
        <v>0</v>
      </c>
      <c r="U29" s="176"/>
      <c r="V29" s="176"/>
      <c r="W29" s="176"/>
      <c r="X29" s="176"/>
      <c r="Y29" s="176"/>
      <c r="Z29" s="176"/>
      <c r="AA29" s="176"/>
      <c r="AB29" s="177"/>
      <c r="AW29" s="179"/>
      <c r="AX29" s="180"/>
    </row>
    <row r="30" spans="1:50" s="178" customFormat="1" ht="40.9" customHeight="1" x14ac:dyDescent="0.25">
      <c r="A30" s="174"/>
      <c r="B30" s="301"/>
      <c r="C30" s="296"/>
      <c r="D30" s="297"/>
      <c r="E30" s="297"/>
      <c r="F30" s="302"/>
      <c r="G30" s="302"/>
      <c r="H30" s="302"/>
      <c r="I30" s="302"/>
      <c r="J30" s="302"/>
      <c r="K30" s="302"/>
      <c r="L30" s="299">
        <f t="shared" ref="L30:L32" si="6">IF(F30="x",5,0)+IF(G30="x",3,0)+IF(H30="x",1,0)+IF(I30="x",5,0)+IF(J30="x",3,0)+IF(K30="x",1,0)</f>
        <v>0</v>
      </c>
      <c r="M30" s="302"/>
      <c r="N30" s="302"/>
      <c r="O30" s="302"/>
      <c r="P30" s="302"/>
      <c r="Q30" s="302"/>
      <c r="R30" s="302"/>
      <c r="S30" s="299">
        <f t="shared" ref="S30:S32" si="7">IF(M30="x",5,0)+IF(N30="x",3,0)+IF(O30="x",1,0)+IF(P30="x",1,0)+IF(Q30="x",3,0)+IF(R30="x",5,0)</f>
        <v>0</v>
      </c>
      <c r="T30" s="300">
        <f t="shared" si="5"/>
        <v>0</v>
      </c>
      <c r="U30" s="176"/>
      <c r="V30" s="176"/>
      <c r="W30" s="176"/>
      <c r="X30" s="176"/>
      <c r="Y30" s="176"/>
      <c r="Z30" s="176"/>
      <c r="AA30" s="176"/>
      <c r="AB30" s="177"/>
      <c r="AW30" s="179"/>
      <c r="AX30" s="180"/>
    </row>
    <row r="31" spans="1:50" s="178" customFormat="1" ht="40.9" customHeight="1" x14ac:dyDescent="0.25">
      <c r="A31" s="174"/>
      <c r="B31" s="296"/>
      <c r="C31" s="303"/>
      <c r="D31" s="296"/>
      <c r="E31" s="297"/>
      <c r="F31" s="302"/>
      <c r="G31" s="302"/>
      <c r="H31" s="302"/>
      <c r="I31" s="302"/>
      <c r="J31" s="302"/>
      <c r="K31" s="302"/>
      <c r="L31" s="299">
        <f t="shared" si="6"/>
        <v>0</v>
      </c>
      <c r="M31" s="302"/>
      <c r="N31" s="302"/>
      <c r="O31" s="302"/>
      <c r="P31" s="302"/>
      <c r="Q31" s="302"/>
      <c r="R31" s="302"/>
      <c r="S31" s="299">
        <f t="shared" si="7"/>
        <v>0</v>
      </c>
      <c r="T31" s="300">
        <f t="shared" si="5"/>
        <v>0</v>
      </c>
      <c r="U31" s="176"/>
      <c r="V31" s="176"/>
      <c r="W31" s="176"/>
      <c r="X31" s="176"/>
      <c r="Y31" s="176"/>
      <c r="Z31" s="176"/>
      <c r="AA31" s="176"/>
      <c r="AB31" s="177"/>
      <c r="AW31" s="181"/>
      <c r="AX31" s="182"/>
    </row>
    <row r="32" spans="1:50" s="178" customFormat="1" ht="40.9" customHeight="1" x14ac:dyDescent="0.25">
      <c r="A32" s="174"/>
      <c r="B32" s="296"/>
      <c r="C32" s="296"/>
      <c r="D32" s="296"/>
      <c r="E32" s="297"/>
      <c r="F32" s="298"/>
      <c r="G32" s="298"/>
      <c r="H32" s="298"/>
      <c r="I32" s="298"/>
      <c r="J32" s="298"/>
      <c r="K32" s="298"/>
      <c r="L32" s="299">
        <f t="shared" si="6"/>
        <v>0</v>
      </c>
      <c r="M32" s="298"/>
      <c r="N32" s="298"/>
      <c r="O32" s="298"/>
      <c r="P32" s="298"/>
      <c r="Q32" s="298"/>
      <c r="R32" s="298"/>
      <c r="S32" s="299">
        <f t="shared" si="7"/>
        <v>0</v>
      </c>
      <c r="T32" s="300">
        <f t="shared" si="5"/>
        <v>0</v>
      </c>
      <c r="U32" s="176"/>
      <c r="V32" s="176"/>
      <c r="W32" s="176"/>
      <c r="X32" s="176"/>
      <c r="Y32" s="176"/>
      <c r="Z32" s="176"/>
      <c r="AA32" s="176"/>
      <c r="AB32" s="177"/>
      <c r="AW32" s="181"/>
      <c r="AX32" s="182"/>
    </row>
    <row r="33" spans="1:50" s="178" customFormat="1" ht="40.9" customHeight="1" x14ac:dyDescent="0.25">
      <c r="A33" s="174"/>
      <c r="B33" s="296"/>
      <c r="C33" s="296"/>
      <c r="D33" s="296"/>
      <c r="E33" s="296"/>
      <c r="F33" s="298"/>
      <c r="G33" s="298"/>
      <c r="H33" s="298"/>
      <c r="I33" s="298"/>
      <c r="J33" s="298"/>
      <c r="K33" s="298"/>
      <c r="L33" s="299">
        <f>IF(F33="x",5,0)+IF(G33="x",3,0)+IF(H33="x",1,0)+IF(I33="x",5,0)+IF(J33="x",3,0)+IF(K33="x",1,0)</f>
        <v>0</v>
      </c>
      <c r="M33" s="298"/>
      <c r="N33" s="298"/>
      <c r="O33" s="298"/>
      <c r="P33" s="298"/>
      <c r="Q33" s="298"/>
      <c r="R33" s="298"/>
      <c r="S33" s="299">
        <f>IF(M33="x",5,0)+IF(N33="x",3,0)+IF(O33="x",1,0)+IF(P33="x",1,0)+IF(Q33="x",3,0)+IF(R33="x",5,0)</f>
        <v>0</v>
      </c>
      <c r="T33" s="300">
        <f t="shared" si="5"/>
        <v>0</v>
      </c>
      <c r="U33" s="176"/>
      <c r="V33" s="176"/>
      <c r="W33" s="176"/>
      <c r="X33" s="176"/>
      <c r="Y33" s="176"/>
      <c r="Z33" s="176"/>
      <c r="AA33" s="176"/>
      <c r="AB33" s="177"/>
      <c r="AW33" s="181"/>
      <c r="AX33" s="182"/>
    </row>
    <row r="34" spans="1:50" s="178" customFormat="1" ht="40.9" customHeight="1" x14ac:dyDescent="0.25">
      <c r="A34" s="174"/>
      <c r="B34" s="296"/>
      <c r="C34" s="296"/>
      <c r="D34" s="296"/>
      <c r="E34" s="296"/>
      <c r="F34" s="302"/>
      <c r="G34" s="302"/>
      <c r="H34" s="302"/>
      <c r="I34" s="302"/>
      <c r="J34" s="302"/>
      <c r="K34" s="302"/>
      <c r="L34" s="299">
        <f t="shared" ref="L34" si="8">IF(F34="x",5,0)+IF(G34="x",3,0)+IF(H34="x",1,0)+IF(I34="x",5,0)+IF(J34="x",3,0)+IF(K34="x",1,0)</f>
        <v>0</v>
      </c>
      <c r="M34" s="302"/>
      <c r="N34" s="302"/>
      <c r="O34" s="302"/>
      <c r="P34" s="302"/>
      <c r="Q34" s="302"/>
      <c r="R34" s="302"/>
      <c r="S34" s="299">
        <f t="shared" ref="S34" si="9">IF(M34="x",5,0)+IF(N34="x",3,0)+IF(O34="x",1,0)+IF(P34="x",1,0)+IF(Q34="x",3,0)+IF(R34="x",5,0)</f>
        <v>0</v>
      </c>
      <c r="T34" s="300">
        <f t="shared" si="5"/>
        <v>0</v>
      </c>
      <c r="U34" s="176"/>
      <c r="V34" s="176"/>
      <c r="W34" s="176"/>
      <c r="X34" s="176"/>
      <c r="Y34" s="176"/>
      <c r="Z34" s="176"/>
      <c r="AA34" s="176"/>
      <c r="AB34" s="177"/>
      <c r="AW34" s="181"/>
      <c r="AX34" s="182"/>
    </row>
    <row r="35" spans="1:50" s="60" customFormat="1" ht="22.15" customHeight="1" thickBot="1" x14ac:dyDescent="0.3">
      <c r="A35" s="173"/>
      <c r="B35" s="409"/>
      <c r="C35" s="409"/>
      <c r="D35" s="409"/>
      <c r="E35" s="409"/>
      <c r="F35" s="409" t="s">
        <v>313</v>
      </c>
      <c r="G35" s="409"/>
      <c r="H35" s="409"/>
      <c r="I35" s="409"/>
      <c r="J35" s="409"/>
      <c r="K35" s="409"/>
      <c r="L35" s="409">
        <f>SUM(L25:L28)</f>
        <v>0</v>
      </c>
      <c r="M35" s="409" t="s">
        <v>329</v>
      </c>
      <c r="N35" s="409"/>
      <c r="O35" s="409"/>
      <c r="P35" s="409"/>
      <c r="Q35" s="409"/>
      <c r="R35" s="409"/>
      <c r="S35" s="409">
        <f>SUM(S25:S28)</f>
        <v>0</v>
      </c>
      <c r="T35" s="410">
        <f ca="1">SUM(T25:T36)</f>
        <v>30</v>
      </c>
      <c r="AW35" s="133"/>
      <c r="AX35" s="134"/>
    </row>
    <row r="36" spans="1:50" s="60" customFormat="1" ht="22.15" customHeight="1" x14ac:dyDescent="0.25">
      <c r="A36" s="173"/>
      <c r="B36" s="409"/>
      <c r="C36" s="409"/>
      <c r="D36" s="409"/>
      <c r="E36" s="409"/>
      <c r="F36" s="409"/>
      <c r="G36" s="409"/>
      <c r="H36" s="409"/>
      <c r="I36" s="409"/>
      <c r="J36" s="409"/>
      <c r="K36" s="409"/>
      <c r="L36" s="409"/>
      <c r="M36" s="409"/>
      <c r="N36" s="409"/>
      <c r="O36" s="409"/>
      <c r="P36" s="409"/>
      <c r="Q36" s="409"/>
      <c r="R36" s="409"/>
      <c r="S36" s="409"/>
      <c r="T36" s="411"/>
      <c r="AW36" s="135"/>
      <c r="AX36" s="136"/>
    </row>
    <row r="37" spans="1:50" ht="22.15" customHeight="1" x14ac:dyDescent="0.25">
      <c r="A37" s="173"/>
      <c r="B37" s="414" t="s">
        <v>533</v>
      </c>
      <c r="C37" s="414"/>
      <c r="D37" s="414"/>
      <c r="E37" s="414"/>
      <c r="F37" s="415" t="s">
        <v>312</v>
      </c>
      <c r="G37" s="415"/>
      <c r="H37" s="415"/>
      <c r="I37" s="415"/>
      <c r="J37" s="415"/>
      <c r="K37" s="415"/>
      <c r="L37" s="415"/>
      <c r="M37" s="415"/>
      <c r="N37" s="415"/>
      <c r="O37" s="415"/>
      <c r="P37" s="415"/>
      <c r="Q37" s="415"/>
      <c r="R37" s="415"/>
      <c r="S37" s="415"/>
      <c r="T37" s="416" t="s">
        <v>515</v>
      </c>
      <c r="AW37" s="49" t="s">
        <v>201</v>
      </c>
      <c r="AX37" s="50" t="s">
        <v>202</v>
      </c>
    </row>
    <row r="38" spans="1:50" ht="22.15" customHeight="1" x14ac:dyDescent="0.25">
      <c r="A38" s="173"/>
      <c r="B38" s="414"/>
      <c r="C38" s="414"/>
      <c r="D38" s="414"/>
      <c r="E38" s="414"/>
      <c r="F38" s="417" t="s">
        <v>313</v>
      </c>
      <c r="G38" s="417"/>
      <c r="H38" s="417"/>
      <c r="I38" s="417"/>
      <c r="J38" s="417"/>
      <c r="K38" s="417"/>
      <c r="L38" s="417"/>
      <c r="M38" s="417" t="s">
        <v>314</v>
      </c>
      <c r="N38" s="417"/>
      <c r="O38" s="417"/>
      <c r="P38" s="417"/>
      <c r="Q38" s="417"/>
      <c r="R38" s="417"/>
      <c r="S38" s="417"/>
      <c r="T38" s="416"/>
      <c r="AW38" s="49" t="s">
        <v>203</v>
      </c>
      <c r="AX38" s="50" t="s">
        <v>204</v>
      </c>
    </row>
    <row r="39" spans="1:50" ht="22.15" customHeight="1" x14ac:dyDescent="0.25">
      <c r="A39" s="173"/>
      <c r="B39" s="414"/>
      <c r="C39" s="414"/>
      <c r="D39" s="414"/>
      <c r="E39" s="414"/>
      <c r="F39" s="418" t="s">
        <v>26</v>
      </c>
      <c r="G39" s="418"/>
      <c r="H39" s="418"/>
      <c r="I39" s="418" t="s">
        <v>27</v>
      </c>
      <c r="J39" s="418"/>
      <c r="K39" s="418"/>
      <c r="L39" s="418" t="s">
        <v>315</v>
      </c>
      <c r="M39" s="418" t="s">
        <v>28</v>
      </c>
      <c r="N39" s="418"/>
      <c r="O39" s="418"/>
      <c r="P39" s="418" t="s">
        <v>29</v>
      </c>
      <c r="Q39" s="418"/>
      <c r="R39" s="418"/>
      <c r="S39" s="418" t="s">
        <v>315</v>
      </c>
      <c r="T39" s="416"/>
      <c r="AW39" s="49" t="s">
        <v>207</v>
      </c>
      <c r="AX39" s="50" t="s">
        <v>208</v>
      </c>
    </row>
    <row r="40" spans="1:50" ht="40.9" customHeight="1" x14ac:dyDescent="0.25">
      <c r="A40" s="173"/>
      <c r="B40" s="294" t="s">
        <v>316</v>
      </c>
      <c r="C40" s="294" t="s">
        <v>317</v>
      </c>
      <c r="D40" s="294" t="s">
        <v>1</v>
      </c>
      <c r="E40" s="294" t="s">
        <v>318</v>
      </c>
      <c r="F40" s="295" t="s">
        <v>319</v>
      </c>
      <c r="G40" s="295" t="s">
        <v>320</v>
      </c>
      <c r="H40" s="295" t="s">
        <v>321</v>
      </c>
      <c r="I40" s="295" t="s">
        <v>319</v>
      </c>
      <c r="J40" s="295" t="s">
        <v>320</v>
      </c>
      <c r="K40" s="295" t="s">
        <v>321</v>
      </c>
      <c r="L40" s="418"/>
      <c r="M40" s="295" t="s">
        <v>319</v>
      </c>
      <c r="N40" s="295" t="s">
        <v>320</v>
      </c>
      <c r="O40" s="295" t="s">
        <v>321</v>
      </c>
      <c r="P40" s="295" t="s">
        <v>319</v>
      </c>
      <c r="Q40" s="295" t="s">
        <v>320</v>
      </c>
      <c r="R40" s="295" t="s">
        <v>321</v>
      </c>
      <c r="S40" s="418"/>
      <c r="T40" s="416"/>
      <c r="AW40" s="49" t="s">
        <v>215</v>
      </c>
      <c r="AX40" s="50" t="s">
        <v>216</v>
      </c>
    </row>
    <row r="41" spans="1:50" s="178" customFormat="1" ht="40.9" customHeight="1" x14ac:dyDescent="0.25">
      <c r="A41" s="174"/>
      <c r="B41" s="296"/>
      <c r="C41" s="296"/>
      <c r="D41" s="297"/>
      <c r="E41" s="297"/>
      <c r="F41" s="298"/>
      <c r="G41" s="298"/>
      <c r="H41" s="298"/>
      <c r="I41" s="298"/>
      <c r="J41" s="298"/>
      <c r="K41" s="298"/>
      <c r="L41" s="299">
        <f>IF(F41="x",5,0)+IF(G41="x",3,0)+IF(H41="x",1,0)+IF(I41="x",5,0)+IF(J41="x",3,0)+IF(K41="x",1,0)</f>
        <v>0</v>
      </c>
      <c r="M41" s="298"/>
      <c r="N41" s="298"/>
      <c r="O41" s="298"/>
      <c r="P41" s="298"/>
      <c r="Q41" s="298"/>
      <c r="R41" s="298"/>
      <c r="S41" s="299">
        <f>IF(M41="x",5,0)+IF(N41="x",3,0)+IF(O41="x",1,0)+IF(P41="x",1,0)+IF(Q41="x",3,0)+IF(R41="x",5,0)</f>
        <v>0</v>
      </c>
      <c r="T41" s="300">
        <f>L41+S41</f>
        <v>0</v>
      </c>
      <c r="U41" s="176"/>
      <c r="V41" s="176"/>
      <c r="W41" s="176"/>
      <c r="X41" s="176"/>
      <c r="Y41" s="176"/>
      <c r="Z41" s="176"/>
      <c r="AA41" s="176"/>
      <c r="AB41" s="177"/>
      <c r="AW41" s="179" t="s">
        <v>217</v>
      </c>
      <c r="AX41" s="180" t="s">
        <v>218</v>
      </c>
    </row>
    <row r="42" spans="1:50" s="178" customFormat="1" ht="40.9" customHeight="1" x14ac:dyDescent="0.25">
      <c r="A42" s="174"/>
      <c r="B42" s="296"/>
      <c r="C42" s="296"/>
      <c r="D42" s="297"/>
      <c r="E42" s="297"/>
      <c r="F42" s="298"/>
      <c r="G42" s="298"/>
      <c r="H42" s="298"/>
      <c r="I42" s="298"/>
      <c r="J42" s="298"/>
      <c r="K42" s="298"/>
      <c r="L42" s="299">
        <f>IF(F42="x",5,0)+IF(G42="x",3,0)+IF(H42="x",1,0)+IF(I42="x",5,0)+IF(J42="x",3,0)+IF(K42="x",1,0)</f>
        <v>0</v>
      </c>
      <c r="M42" s="298"/>
      <c r="N42" s="298"/>
      <c r="O42" s="298"/>
      <c r="P42" s="298"/>
      <c r="Q42" s="298"/>
      <c r="R42" s="298"/>
      <c r="S42" s="299">
        <f>IF(M42="x",5,0)+IF(N42="x",3,0)+IF(O42="x",1,0)+IF(P42="x",1,0)+IF(Q42="x",3,0)+IF(R42="x",5,0)</f>
        <v>0</v>
      </c>
      <c r="T42" s="300">
        <f t="shared" ref="T42:T46" si="10">L42+S42</f>
        <v>0</v>
      </c>
      <c r="U42" s="176"/>
      <c r="V42" s="176"/>
      <c r="W42" s="176"/>
      <c r="X42" s="176"/>
      <c r="Y42" s="176"/>
      <c r="Z42" s="176"/>
      <c r="AA42" s="176"/>
      <c r="AB42" s="177"/>
      <c r="AW42" s="179" t="s">
        <v>276</v>
      </c>
      <c r="AX42" s="180" t="s">
        <v>277</v>
      </c>
    </row>
    <row r="43" spans="1:50" s="178" customFormat="1" ht="40.9" customHeight="1" x14ac:dyDescent="0.25">
      <c r="A43" s="174"/>
      <c r="B43" s="296"/>
      <c r="C43" s="296"/>
      <c r="D43" s="297"/>
      <c r="E43" s="297"/>
      <c r="F43" s="298"/>
      <c r="G43" s="298"/>
      <c r="H43" s="298"/>
      <c r="I43" s="298"/>
      <c r="J43" s="298"/>
      <c r="K43" s="298"/>
      <c r="L43" s="299">
        <f>IF(F43="x",5,0)+IF(G43="x",3,0)+IF(H43="x",1,0)+IF(I43="x",5,0)+IF(J43="x",3,0)+IF(K43="x",1,0)</f>
        <v>0</v>
      </c>
      <c r="M43" s="298"/>
      <c r="N43" s="298"/>
      <c r="O43" s="298"/>
      <c r="P43" s="298"/>
      <c r="Q43" s="298"/>
      <c r="R43" s="298"/>
      <c r="S43" s="299">
        <f>IF(M43="x",5,0)+IF(N43="x",3,0)+IF(O43="x",1,0)+IF(P43="x",1,0)+IF(Q43="x",3,0)+IF(R43="x",5,0)</f>
        <v>0</v>
      </c>
      <c r="T43" s="300">
        <f t="shared" si="10"/>
        <v>0</v>
      </c>
      <c r="U43" s="176"/>
      <c r="V43" s="176"/>
      <c r="W43" s="176"/>
      <c r="X43" s="176"/>
      <c r="Y43" s="176"/>
      <c r="Z43" s="176"/>
      <c r="AA43" s="176"/>
      <c r="AB43" s="177"/>
      <c r="AW43" s="179" t="s">
        <v>278</v>
      </c>
      <c r="AX43" s="180" t="s">
        <v>279</v>
      </c>
    </row>
    <row r="44" spans="1:50" s="178" customFormat="1" ht="40.9" customHeight="1" x14ac:dyDescent="0.25">
      <c r="A44" s="174"/>
      <c r="B44" s="301"/>
      <c r="C44" s="296"/>
      <c r="D44" s="297"/>
      <c r="E44" s="297"/>
      <c r="F44" s="298"/>
      <c r="G44" s="298"/>
      <c r="H44" s="298"/>
      <c r="I44" s="298"/>
      <c r="J44" s="298"/>
      <c r="K44" s="298"/>
      <c r="L44" s="299">
        <f>IF(F44="x",5,0)+IF(G44="x",3,0)+IF(H44="x",1,0)+IF(I44="x",5,0)+IF(J44="x",3,0)+IF(K44="x",1,0)</f>
        <v>0</v>
      </c>
      <c r="M44" s="298"/>
      <c r="N44" s="298"/>
      <c r="O44" s="298"/>
      <c r="P44" s="298"/>
      <c r="Q44" s="298"/>
      <c r="R44" s="298"/>
      <c r="S44" s="299">
        <f>IF(M44="x",5,0)+IF(N44="x",3,0)+IF(O44="x",1,0)+IF(P44="x",1,0)+IF(Q44="x",3,0)+IF(R44="x",5,0)</f>
        <v>0</v>
      </c>
      <c r="T44" s="300">
        <f t="shared" si="10"/>
        <v>0</v>
      </c>
      <c r="U44" s="176"/>
      <c r="V44" s="176"/>
      <c r="W44" s="176"/>
      <c r="X44" s="176"/>
      <c r="Y44" s="176"/>
      <c r="Z44" s="176"/>
      <c r="AA44" s="176"/>
      <c r="AB44" s="177"/>
      <c r="AW44" s="179" t="s">
        <v>280</v>
      </c>
      <c r="AX44" s="180" t="s">
        <v>281</v>
      </c>
    </row>
    <row r="45" spans="1:50" s="178" customFormat="1" ht="40.9" customHeight="1" x14ac:dyDescent="0.25">
      <c r="A45" s="174"/>
      <c r="B45" s="301"/>
      <c r="C45" s="296"/>
      <c r="D45" s="297"/>
      <c r="E45" s="297"/>
      <c r="F45" s="298"/>
      <c r="G45" s="298"/>
      <c r="H45" s="298"/>
      <c r="I45" s="298"/>
      <c r="J45" s="298"/>
      <c r="K45" s="298"/>
      <c r="L45" s="299">
        <f>IF(F45="x",5,0)+IF(G45="x",3,0)+IF(H45="x",1,0)+IF(I45="x",5,0)+IF(J45="x",3,0)+IF(K45="x",1,0)</f>
        <v>0</v>
      </c>
      <c r="M45" s="298"/>
      <c r="N45" s="298"/>
      <c r="O45" s="298"/>
      <c r="P45" s="298"/>
      <c r="Q45" s="298"/>
      <c r="R45" s="298"/>
      <c r="S45" s="299">
        <f>IF(M45="x",5,0)+IF(N45="x",3,0)+IF(O45="x",1,0)+IF(P45="x",1,0)+IF(Q45="x",3,0)+IF(R45="x",5,0)</f>
        <v>0</v>
      </c>
      <c r="T45" s="300">
        <f t="shared" si="10"/>
        <v>0</v>
      </c>
      <c r="U45" s="176"/>
      <c r="V45" s="176"/>
      <c r="W45" s="176"/>
      <c r="X45" s="176"/>
      <c r="Y45" s="176"/>
      <c r="Z45" s="176"/>
      <c r="AA45" s="176"/>
      <c r="AB45" s="177"/>
      <c r="AW45" s="179"/>
      <c r="AX45" s="180"/>
    </row>
    <row r="46" spans="1:50" s="178" customFormat="1" ht="40.9" customHeight="1" x14ac:dyDescent="0.25">
      <c r="A46" s="174"/>
      <c r="B46" s="301"/>
      <c r="C46" s="296"/>
      <c r="D46" s="297"/>
      <c r="E46" s="297"/>
      <c r="F46" s="302"/>
      <c r="G46" s="302"/>
      <c r="H46" s="302"/>
      <c r="I46" s="302"/>
      <c r="J46" s="302"/>
      <c r="K46" s="302"/>
      <c r="L46" s="299">
        <f t="shared" ref="L46" si="11">IF(F46="x",5,0)+IF(G46="x",3,0)+IF(H46="x",1,0)+IF(I46="x",5,0)+IF(J46="x",3,0)+IF(K46="x",1,0)</f>
        <v>0</v>
      </c>
      <c r="M46" s="302"/>
      <c r="N46" s="302"/>
      <c r="O46" s="302"/>
      <c r="P46" s="302"/>
      <c r="Q46" s="302"/>
      <c r="R46" s="302"/>
      <c r="S46" s="299">
        <f t="shared" ref="S46" si="12">IF(M46="x",5,0)+IF(N46="x",3,0)+IF(O46="x",1,0)+IF(P46="x",1,0)+IF(Q46="x",3,0)+IF(R46="x",5,0)</f>
        <v>0</v>
      </c>
      <c r="T46" s="300">
        <f t="shared" si="10"/>
        <v>0</v>
      </c>
      <c r="U46" s="176"/>
      <c r="V46" s="176"/>
      <c r="W46" s="176"/>
      <c r="X46" s="176"/>
      <c r="Y46" s="176"/>
      <c r="Z46" s="176"/>
      <c r="AA46" s="176"/>
      <c r="AB46" s="177"/>
      <c r="AW46" s="179"/>
      <c r="AX46" s="180"/>
    </row>
    <row r="47" spans="1:50" s="60" customFormat="1" ht="40.9" customHeight="1" thickBot="1" x14ac:dyDescent="0.3">
      <c r="A47" s="173"/>
      <c r="B47" s="409"/>
      <c r="C47" s="409"/>
      <c r="D47" s="409"/>
      <c r="E47" s="409"/>
      <c r="F47" s="409" t="s">
        <v>313</v>
      </c>
      <c r="G47" s="409"/>
      <c r="H47" s="409"/>
      <c r="I47" s="409"/>
      <c r="J47" s="409"/>
      <c r="K47" s="409"/>
      <c r="L47" s="409">
        <f>SUM(L41:L44)</f>
        <v>0</v>
      </c>
      <c r="M47" s="409" t="s">
        <v>329</v>
      </c>
      <c r="N47" s="409"/>
      <c r="O47" s="409"/>
      <c r="P47" s="409"/>
      <c r="Q47" s="409"/>
      <c r="R47" s="409"/>
      <c r="S47" s="409">
        <f>SUM(S41:S44)</f>
        <v>0</v>
      </c>
      <c r="T47" s="410">
        <f ca="1">SUM(T41:T48)</f>
        <v>30</v>
      </c>
      <c r="AW47" s="133"/>
      <c r="AX47" s="134"/>
    </row>
    <row r="48" spans="1:50" s="60" customFormat="1" ht="40.9" customHeight="1" x14ac:dyDescent="0.25">
      <c r="A48" s="173"/>
      <c r="B48" s="409"/>
      <c r="C48" s="409"/>
      <c r="D48" s="409"/>
      <c r="E48" s="409"/>
      <c r="F48" s="409"/>
      <c r="G48" s="409"/>
      <c r="H48" s="409"/>
      <c r="I48" s="409"/>
      <c r="J48" s="409"/>
      <c r="K48" s="409"/>
      <c r="L48" s="409"/>
      <c r="M48" s="409"/>
      <c r="N48" s="409"/>
      <c r="O48" s="409"/>
      <c r="P48" s="409"/>
      <c r="Q48" s="409"/>
      <c r="R48" s="409"/>
      <c r="S48" s="409"/>
      <c r="T48" s="411"/>
      <c r="AW48" s="135"/>
      <c r="AX48" s="136"/>
    </row>
    <row r="49" spans="49:50" ht="40.9" customHeight="1" x14ac:dyDescent="0.25">
      <c r="AW49" s="42"/>
      <c r="AX49" s="42"/>
    </row>
    <row r="50" spans="49:50" ht="40.9" customHeight="1" x14ac:dyDescent="0.25">
      <c r="AW50" s="42"/>
      <c r="AX50" s="42"/>
    </row>
    <row r="51" spans="49:50" ht="40.9" customHeight="1" x14ac:dyDescent="0.25">
      <c r="AW51" s="42"/>
      <c r="AX51" s="42"/>
    </row>
    <row r="52" spans="49:50" ht="40.9" customHeight="1" x14ac:dyDescent="0.25">
      <c r="AW52" s="42"/>
      <c r="AX52" s="42"/>
    </row>
    <row r="53" spans="49:50" ht="40.9" customHeight="1" x14ac:dyDescent="0.25">
      <c r="AW53" s="42"/>
      <c r="AX53" s="42"/>
    </row>
    <row r="54" spans="49:50" ht="40.9" customHeight="1" x14ac:dyDescent="0.25">
      <c r="AW54" s="42"/>
      <c r="AX54" s="42"/>
    </row>
    <row r="55" spans="49:50" ht="40.9" customHeight="1" x14ac:dyDescent="0.25">
      <c r="AW55" s="42"/>
      <c r="AX55" s="42"/>
    </row>
    <row r="56" spans="49:50" ht="40.9" customHeight="1" x14ac:dyDescent="0.25">
      <c r="AW56" s="42"/>
      <c r="AX56" s="42"/>
    </row>
    <row r="57" spans="49:50" ht="40.9" customHeight="1" x14ac:dyDescent="0.25">
      <c r="AW57" s="42"/>
      <c r="AX57" s="42"/>
    </row>
    <row r="58" spans="49:50" ht="40.9" customHeight="1" x14ac:dyDescent="0.25">
      <c r="AW58" s="42"/>
      <c r="AX58" s="42"/>
    </row>
    <row r="59" spans="49:50" ht="40.9" customHeight="1" x14ac:dyDescent="0.25">
      <c r="AW59" s="42"/>
      <c r="AX59" s="42"/>
    </row>
    <row r="60" spans="49:50" ht="40.9" customHeight="1" x14ac:dyDescent="0.25">
      <c r="AW60" s="42"/>
      <c r="AX60" s="42"/>
    </row>
    <row r="61" spans="49:50" ht="40.9" customHeight="1" x14ac:dyDescent="0.25">
      <c r="AW61" s="42"/>
      <c r="AX61" s="42"/>
    </row>
    <row r="62" spans="49:50" ht="40.9" customHeight="1" x14ac:dyDescent="0.25">
      <c r="AW62" s="42"/>
      <c r="AX62" s="42"/>
    </row>
    <row r="63" spans="49:50" ht="40.9" customHeight="1" x14ac:dyDescent="0.25">
      <c r="AW63" s="42"/>
      <c r="AX63" s="42"/>
    </row>
    <row r="64" spans="49:50" ht="40.9" customHeight="1" x14ac:dyDescent="0.25">
      <c r="AW64" s="42"/>
      <c r="AX64" s="42"/>
    </row>
    <row r="65" spans="49:50" ht="40.9" customHeight="1" x14ac:dyDescent="0.25">
      <c r="AW65" s="42"/>
      <c r="AX65" s="42"/>
    </row>
    <row r="66" spans="49:50" ht="40.9" customHeight="1" x14ac:dyDescent="0.25">
      <c r="AW66" s="42"/>
      <c r="AX66" s="42"/>
    </row>
    <row r="67" spans="49:50" ht="40.9" customHeight="1" x14ac:dyDescent="0.25">
      <c r="AW67" s="42"/>
      <c r="AX67" s="42"/>
    </row>
    <row r="68" spans="49:50" ht="40.9" customHeight="1" x14ac:dyDescent="0.25">
      <c r="AW68" s="42"/>
      <c r="AX68" s="42"/>
    </row>
    <row r="69" spans="49:50" ht="40.9" customHeight="1" x14ac:dyDescent="0.25">
      <c r="AW69" s="42"/>
      <c r="AX69" s="42"/>
    </row>
    <row r="70" spans="49:50" ht="40.9" customHeight="1" x14ac:dyDescent="0.25">
      <c r="AW70" s="42"/>
      <c r="AX70" s="42"/>
    </row>
    <row r="71" spans="49:50" ht="40.9" customHeight="1" x14ac:dyDescent="0.25">
      <c r="AW71" s="42"/>
      <c r="AX71" s="42"/>
    </row>
    <row r="72" spans="49:50" ht="40.9" customHeight="1" x14ac:dyDescent="0.25">
      <c r="AW72" s="42"/>
      <c r="AX72" s="42"/>
    </row>
    <row r="73" spans="49:50" ht="40.9" customHeight="1" x14ac:dyDescent="0.25">
      <c r="AW73" s="42"/>
      <c r="AX73" s="42"/>
    </row>
    <row r="74" spans="49:50" ht="40.9" customHeight="1" x14ac:dyDescent="0.25">
      <c r="AW74" s="42"/>
      <c r="AX74" s="42"/>
    </row>
    <row r="75" spans="49:50" ht="40.9" customHeight="1" x14ac:dyDescent="0.25">
      <c r="AW75" s="42"/>
      <c r="AX75" s="42"/>
    </row>
    <row r="76" spans="49:50" ht="40.9" customHeight="1" x14ac:dyDescent="0.25">
      <c r="AW76" s="42"/>
      <c r="AX76" s="42"/>
    </row>
    <row r="77" spans="49:50" ht="40.9" customHeight="1" x14ac:dyDescent="0.25">
      <c r="AW77" s="42"/>
      <c r="AX77" s="42"/>
    </row>
    <row r="78" spans="49:50" ht="40.9" customHeight="1" x14ac:dyDescent="0.25">
      <c r="AW78" s="42"/>
      <c r="AX78" s="42"/>
    </row>
    <row r="79" spans="49:50" ht="40.9" customHeight="1" x14ac:dyDescent="0.25">
      <c r="AW79" s="42"/>
      <c r="AX79" s="42"/>
    </row>
    <row r="80" spans="49:50" ht="40.9" customHeight="1" x14ac:dyDescent="0.25">
      <c r="AW80" s="42"/>
      <c r="AX80" s="42"/>
    </row>
    <row r="81" spans="49:50" ht="40.9" customHeight="1" x14ac:dyDescent="0.25">
      <c r="AW81" s="42"/>
      <c r="AX81" s="42"/>
    </row>
    <row r="82" spans="49:50" ht="40.9" customHeight="1" x14ac:dyDescent="0.25">
      <c r="AW82" s="42"/>
      <c r="AX82" s="42"/>
    </row>
    <row r="83" spans="49:50" ht="40.9" customHeight="1" x14ac:dyDescent="0.25">
      <c r="AW83" s="42"/>
      <c r="AX83" s="42"/>
    </row>
    <row r="84" spans="49:50" ht="40.9" customHeight="1" x14ac:dyDescent="0.25">
      <c r="AW84" s="42"/>
      <c r="AX84" s="42"/>
    </row>
    <row r="85" spans="49:50" ht="40.9" customHeight="1" x14ac:dyDescent="0.25">
      <c r="AW85" s="42"/>
      <c r="AX85" s="42"/>
    </row>
    <row r="86" spans="49:50" ht="40.9" customHeight="1" x14ac:dyDescent="0.25">
      <c r="AW86" s="42"/>
      <c r="AX86" s="42"/>
    </row>
    <row r="87" spans="49:50" ht="40.9" customHeight="1" x14ac:dyDescent="0.25">
      <c r="AW87" s="42"/>
      <c r="AX87" s="42"/>
    </row>
    <row r="88" spans="49:50" ht="40.9" customHeight="1" x14ac:dyDescent="0.25">
      <c r="AW88" s="42"/>
      <c r="AX88" s="42"/>
    </row>
    <row r="89" spans="49:50" ht="40.9" customHeight="1" x14ac:dyDescent="0.25">
      <c r="AW89" s="42"/>
      <c r="AX89" s="42"/>
    </row>
    <row r="90" spans="49:50" ht="40.9" customHeight="1" x14ac:dyDescent="0.25">
      <c r="AW90" s="42"/>
      <c r="AX90" s="42"/>
    </row>
    <row r="91" spans="49:50" ht="40.9" customHeight="1" x14ac:dyDescent="0.25">
      <c r="AW91" s="42"/>
      <c r="AX91" s="42"/>
    </row>
    <row r="92" spans="49:50" ht="40.9" customHeight="1" x14ac:dyDescent="0.25">
      <c r="AW92" s="42"/>
      <c r="AX92" s="42"/>
    </row>
    <row r="93" spans="49:50" ht="40.9" customHeight="1" x14ac:dyDescent="0.25">
      <c r="AW93" s="42"/>
      <c r="AX93" s="42"/>
    </row>
    <row r="94" spans="49:50" ht="40.9" customHeight="1" x14ac:dyDescent="0.25">
      <c r="AW94" s="42"/>
      <c r="AX94" s="42"/>
    </row>
    <row r="95" spans="49:50" ht="40.9" customHeight="1" x14ac:dyDescent="0.25">
      <c r="AW95" s="42"/>
      <c r="AX95" s="42"/>
    </row>
    <row r="96" spans="49:50" ht="40.9" customHeight="1" x14ac:dyDescent="0.25">
      <c r="AW96" s="42"/>
      <c r="AX96" s="42"/>
    </row>
    <row r="97" spans="49:50" ht="40.9" customHeight="1" x14ac:dyDescent="0.25">
      <c r="AW97" s="42"/>
      <c r="AX97" s="42"/>
    </row>
    <row r="98" spans="49:50" ht="40.9" customHeight="1" x14ac:dyDescent="0.25">
      <c r="AW98" s="42"/>
      <c r="AX98" s="42"/>
    </row>
    <row r="99" spans="49:50" ht="40.9" customHeight="1" x14ac:dyDescent="0.25">
      <c r="AW99" s="42"/>
      <c r="AX99" s="42"/>
    </row>
    <row r="100" spans="49:50" ht="40.9" customHeight="1" x14ac:dyDescent="0.25">
      <c r="AW100" s="42"/>
      <c r="AX100" s="42"/>
    </row>
    <row r="101" spans="49:50" ht="40.9" customHeight="1" x14ac:dyDescent="0.25">
      <c r="AW101" s="42"/>
      <c r="AX101" s="42"/>
    </row>
    <row r="102" spans="49:50" ht="40.9" customHeight="1" x14ac:dyDescent="0.25">
      <c r="AW102" s="42"/>
      <c r="AX102" s="42"/>
    </row>
    <row r="103" spans="49:50" ht="40.9" customHeight="1" x14ac:dyDescent="0.25">
      <c r="AW103" s="42"/>
      <c r="AX103" s="42"/>
    </row>
    <row r="104" spans="49:50" ht="40.9" customHeight="1" x14ac:dyDescent="0.25">
      <c r="AW104" s="42"/>
      <c r="AX104" s="42"/>
    </row>
    <row r="105" spans="49:50" ht="40.9" customHeight="1" x14ac:dyDescent="0.25">
      <c r="AW105" s="42"/>
      <c r="AX105" s="42"/>
    </row>
    <row r="106" spans="49:50" ht="40.9" customHeight="1" x14ac:dyDescent="0.25">
      <c r="AW106" s="42"/>
      <c r="AX106" s="42"/>
    </row>
    <row r="107" spans="49:50" ht="40.9" customHeight="1" x14ac:dyDescent="0.25">
      <c r="AW107" s="42"/>
      <c r="AX107" s="42"/>
    </row>
    <row r="108" spans="49:50" ht="40.9" customHeight="1" x14ac:dyDescent="0.25">
      <c r="AW108" s="42"/>
      <c r="AX108" s="42"/>
    </row>
    <row r="109" spans="49:50" ht="40.9" customHeight="1" x14ac:dyDescent="0.25">
      <c r="AW109" s="42"/>
      <c r="AX109" s="42"/>
    </row>
    <row r="110" spans="49:50" ht="40.9" customHeight="1" x14ac:dyDescent="0.25">
      <c r="AW110" s="42"/>
      <c r="AX110" s="42"/>
    </row>
    <row r="111" spans="49:50" ht="40.9" customHeight="1" x14ac:dyDescent="0.25">
      <c r="AW111" s="42"/>
      <c r="AX111" s="42"/>
    </row>
    <row r="112" spans="49:50" ht="40.9" customHeight="1" x14ac:dyDescent="0.25">
      <c r="AW112" s="42"/>
      <c r="AX112" s="42"/>
    </row>
    <row r="113" spans="49:50" ht="40.9" customHeight="1" x14ac:dyDescent="0.25">
      <c r="AW113" s="42"/>
      <c r="AX113" s="42"/>
    </row>
    <row r="114" spans="49:50" ht="40.9" customHeight="1" x14ac:dyDescent="0.25">
      <c r="AW114" s="42"/>
      <c r="AX114" s="42"/>
    </row>
    <row r="115" spans="49:50" ht="40.9" customHeight="1" x14ac:dyDescent="0.25">
      <c r="AW115" s="42"/>
      <c r="AX115" s="42"/>
    </row>
    <row r="116" spans="49:50" ht="40.9" customHeight="1" x14ac:dyDescent="0.25">
      <c r="AW116" s="42"/>
      <c r="AX116" s="42"/>
    </row>
    <row r="117" spans="49:50" ht="40.9" customHeight="1" x14ac:dyDescent="0.25">
      <c r="AW117" s="42"/>
      <c r="AX117" s="42"/>
    </row>
    <row r="118" spans="49:50" ht="40.9" customHeight="1" x14ac:dyDescent="0.25">
      <c r="AW118" s="42"/>
      <c r="AX118" s="42"/>
    </row>
    <row r="119" spans="49:50" ht="40.9" customHeight="1" x14ac:dyDescent="0.25">
      <c r="AW119" s="42"/>
      <c r="AX119" s="42"/>
    </row>
    <row r="120" spans="49:50" ht="40.9" customHeight="1" x14ac:dyDescent="0.25">
      <c r="AW120" s="42"/>
      <c r="AX120" s="42"/>
    </row>
    <row r="121" spans="49:50" ht="40.9" customHeight="1" x14ac:dyDescent="0.25">
      <c r="AW121" s="42"/>
      <c r="AX121" s="42"/>
    </row>
    <row r="122" spans="49:50" ht="40.9" customHeight="1" x14ac:dyDescent="0.25">
      <c r="AW122" s="42"/>
      <c r="AX122" s="42"/>
    </row>
    <row r="123" spans="49:50" ht="40.9" customHeight="1" x14ac:dyDescent="0.25">
      <c r="AW123" s="42"/>
      <c r="AX123" s="42"/>
    </row>
    <row r="124" spans="49:50" ht="40.9" customHeight="1" x14ac:dyDescent="0.25">
      <c r="AW124" s="42"/>
      <c r="AX124" s="42"/>
    </row>
    <row r="125" spans="49:50" ht="40.9" customHeight="1" x14ac:dyDescent="0.25">
      <c r="AW125" s="42"/>
      <c r="AX125" s="42"/>
    </row>
    <row r="126" spans="49:50" ht="40.9" customHeight="1" x14ac:dyDescent="0.25">
      <c r="AW126" s="42"/>
      <c r="AX126" s="42"/>
    </row>
    <row r="127" spans="49:50" ht="40.9" customHeight="1" x14ac:dyDescent="0.25">
      <c r="AW127" s="42"/>
      <c r="AX127" s="42"/>
    </row>
    <row r="128" spans="49:50" ht="40.9" customHeight="1" x14ac:dyDescent="0.25">
      <c r="AW128" s="42"/>
      <c r="AX128" s="42"/>
    </row>
    <row r="129" spans="49:50" ht="40.9" customHeight="1" x14ac:dyDescent="0.25">
      <c r="AW129" s="42"/>
      <c r="AX129" s="42"/>
    </row>
    <row r="130" spans="49:50" ht="40.9" customHeight="1" x14ac:dyDescent="0.25">
      <c r="AW130" s="42"/>
      <c r="AX130" s="42"/>
    </row>
    <row r="131" spans="49:50" ht="40.9" customHeight="1" x14ac:dyDescent="0.25">
      <c r="AW131" s="42"/>
      <c r="AX131" s="42"/>
    </row>
    <row r="132" spans="49:50" ht="40.9" customHeight="1" x14ac:dyDescent="0.25">
      <c r="AW132" s="42"/>
      <c r="AX132" s="42"/>
    </row>
    <row r="133" spans="49:50" ht="40.9" customHeight="1" x14ac:dyDescent="0.25">
      <c r="AW133" s="42"/>
      <c r="AX133" s="42"/>
    </row>
    <row r="134" spans="49:50" ht="40.9" customHeight="1" x14ac:dyDescent="0.25">
      <c r="AW134" s="42"/>
      <c r="AX134" s="42"/>
    </row>
    <row r="135" spans="49:50" ht="40.9" customHeight="1" x14ac:dyDescent="0.25">
      <c r="AW135" s="42"/>
      <c r="AX135" s="42"/>
    </row>
    <row r="136" spans="49:50" ht="40.9" customHeight="1" x14ac:dyDescent="0.25">
      <c r="AW136" s="42"/>
      <c r="AX136" s="42"/>
    </row>
    <row r="137" spans="49:50" ht="40.9" customHeight="1" x14ac:dyDescent="0.25">
      <c r="AW137" s="42"/>
      <c r="AX137" s="42"/>
    </row>
    <row r="138" spans="49:50" ht="40.9" customHeight="1" x14ac:dyDescent="0.25">
      <c r="AW138" s="42"/>
      <c r="AX138" s="42"/>
    </row>
    <row r="139" spans="49:50" ht="40.9" customHeight="1" x14ac:dyDescent="0.25">
      <c r="AW139" s="42"/>
      <c r="AX139" s="42"/>
    </row>
    <row r="140" spans="49:50" ht="40.9" customHeight="1" x14ac:dyDescent="0.25">
      <c r="AW140" s="42"/>
      <c r="AX140" s="42"/>
    </row>
    <row r="141" spans="49:50" ht="40.9" customHeight="1" x14ac:dyDescent="0.25">
      <c r="AW141" s="42"/>
      <c r="AX141" s="42"/>
    </row>
    <row r="142" spans="49:50" ht="40.9" customHeight="1" x14ac:dyDescent="0.25">
      <c r="AW142" s="42"/>
      <c r="AX142" s="42"/>
    </row>
    <row r="143" spans="49:50" ht="40.9" customHeight="1" x14ac:dyDescent="0.25">
      <c r="AW143" s="42"/>
      <c r="AX143" s="42"/>
    </row>
    <row r="144" spans="49:50" ht="40.9" customHeight="1" x14ac:dyDescent="0.25">
      <c r="AW144" s="42"/>
      <c r="AX144" s="42"/>
    </row>
    <row r="145" spans="49:50" ht="40.9" customHeight="1" x14ac:dyDescent="0.25">
      <c r="AW145" s="42"/>
      <c r="AX145" s="42"/>
    </row>
    <row r="146" spans="49:50" ht="40.9" customHeight="1" x14ac:dyDescent="0.25">
      <c r="AW146" s="42"/>
      <c r="AX146" s="42"/>
    </row>
    <row r="147" spans="49:50" ht="40.9" customHeight="1" x14ac:dyDescent="0.25">
      <c r="AW147" s="42"/>
      <c r="AX147" s="42"/>
    </row>
    <row r="148" spans="49:50" ht="40.9" customHeight="1" x14ac:dyDescent="0.25">
      <c r="AW148" s="42"/>
      <c r="AX148" s="42"/>
    </row>
    <row r="149" spans="49:50" ht="40.9" customHeight="1" x14ac:dyDescent="0.25">
      <c r="AW149" s="42"/>
      <c r="AX149" s="42"/>
    </row>
    <row r="150" spans="49:50" ht="40.9" customHeight="1" x14ac:dyDescent="0.25">
      <c r="AW150" s="42"/>
      <c r="AX150" s="42"/>
    </row>
    <row r="151" spans="49:50" ht="40.9" customHeight="1" x14ac:dyDescent="0.25">
      <c r="AW151" s="42"/>
      <c r="AX151" s="42"/>
    </row>
    <row r="152" spans="49:50" ht="40.9" customHeight="1" x14ac:dyDescent="0.25">
      <c r="AW152" s="42"/>
      <c r="AX152" s="42"/>
    </row>
    <row r="153" spans="49:50" ht="40.9" customHeight="1" x14ac:dyDescent="0.25">
      <c r="AW153" s="42"/>
      <c r="AX153" s="42"/>
    </row>
    <row r="154" spans="49:50" ht="40.9" customHeight="1" x14ac:dyDescent="0.25">
      <c r="AW154" s="42"/>
      <c r="AX154" s="42"/>
    </row>
    <row r="155" spans="49:50" ht="40.9" customHeight="1" x14ac:dyDescent="0.25">
      <c r="AW155" s="42"/>
      <c r="AX155" s="42"/>
    </row>
    <row r="156" spans="49:50" ht="40.9" customHeight="1" x14ac:dyDescent="0.25">
      <c r="AW156" s="42"/>
      <c r="AX156" s="42"/>
    </row>
    <row r="157" spans="49:50" ht="40.9" customHeight="1" x14ac:dyDescent="0.25">
      <c r="AW157" s="42"/>
      <c r="AX157" s="42"/>
    </row>
    <row r="158" spans="49:50" ht="40.9" customHeight="1" x14ac:dyDescent="0.25">
      <c r="AW158" s="42"/>
      <c r="AX158" s="42"/>
    </row>
    <row r="159" spans="49:50" ht="40.9" customHeight="1" x14ac:dyDescent="0.25">
      <c r="AW159" s="42"/>
      <c r="AX159" s="42"/>
    </row>
    <row r="160" spans="49:50" ht="40.9" customHeight="1" x14ac:dyDescent="0.25">
      <c r="AW160" s="42"/>
      <c r="AX160" s="42"/>
    </row>
    <row r="161" spans="49:50" ht="40.9" customHeight="1" x14ac:dyDescent="0.25">
      <c r="AW161" s="42"/>
      <c r="AX161" s="42"/>
    </row>
    <row r="162" spans="49:50" ht="40.9" customHeight="1" x14ac:dyDescent="0.25">
      <c r="AW162" s="42"/>
      <c r="AX162" s="42"/>
    </row>
    <row r="163" spans="49:50" ht="40.9" customHeight="1" x14ac:dyDescent="0.25">
      <c r="AW163" s="42"/>
      <c r="AX163" s="42"/>
    </row>
    <row r="164" spans="49:50" ht="40.9" customHeight="1" x14ac:dyDescent="0.25">
      <c r="AW164" s="42"/>
      <c r="AX164" s="42"/>
    </row>
    <row r="165" spans="49:50" ht="40.9" customHeight="1" x14ac:dyDescent="0.25">
      <c r="AW165" s="42"/>
      <c r="AX165" s="42"/>
    </row>
    <row r="166" spans="49:50" ht="40.9" customHeight="1" x14ac:dyDescent="0.25">
      <c r="AW166" s="42"/>
      <c r="AX166" s="42"/>
    </row>
    <row r="167" spans="49:50" ht="40.9" customHeight="1" x14ac:dyDescent="0.25">
      <c r="AW167" s="42"/>
      <c r="AX167" s="42"/>
    </row>
    <row r="168" spans="49:50" ht="40.9" customHeight="1" x14ac:dyDescent="0.25">
      <c r="AW168" s="42"/>
      <c r="AX168" s="42"/>
    </row>
    <row r="169" spans="49:50" ht="40.9" customHeight="1" x14ac:dyDescent="0.25">
      <c r="AW169" s="42"/>
      <c r="AX169" s="42"/>
    </row>
    <row r="170" spans="49:50" ht="40.9" customHeight="1" x14ac:dyDescent="0.25">
      <c r="AW170" s="42"/>
      <c r="AX170" s="42"/>
    </row>
    <row r="171" spans="49:50" ht="40.9" customHeight="1" x14ac:dyDescent="0.25">
      <c r="AW171" s="42"/>
      <c r="AX171" s="42"/>
    </row>
    <row r="172" spans="49:50" ht="40.9" customHeight="1" x14ac:dyDescent="0.25">
      <c r="AW172" s="42"/>
      <c r="AX172" s="42"/>
    </row>
    <row r="173" spans="49:50" ht="40.9" customHeight="1" x14ac:dyDescent="0.25">
      <c r="AW173" s="42"/>
      <c r="AX173" s="42"/>
    </row>
    <row r="174" spans="49:50" ht="40.9" customHeight="1" x14ac:dyDescent="0.25">
      <c r="AW174" s="42"/>
      <c r="AX174" s="42"/>
    </row>
    <row r="175" spans="49:50" ht="40.9" customHeight="1" x14ac:dyDescent="0.25">
      <c r="AW175" s="42"/>
      <c r="AX175" s="42"/>
    </row>
    <row r="176" spans="49:50" ht="40.9" customHeight="1" x14ac:dyDescent="0.25">
      <c r="AW176" s="42"/>
      <c r="AX176" s="42"/>
    </row>
    <row r="177" spans="49:50" ht="40.9" customHeight="1" x14ac:dyDescent="0.25">
      <c r="AW177" s="42"/>
      <c r="AX177" s="42"/>
    </row>
    <row r="178" spans="49:50" ht="40.9" customHeight="1" x14ac:dyDescent="0.25">
      <c r="AW178" s="42"/>
      <c r="AX178" s="42"/>
    </row>
    <row r="179" spans="49:50" ht="40.9" customHeight="1" x14ac:dyDescent="0.25">
      <c r="AW179" s="42"/>
      <c r="AX179" s="42"/>
    </row>
    <row r="180" spans="49:50" ht="40.9" customHeight="1" x14ac:dyDescent="0.25">
      <c r="AW180" s="42"/>
      <c r="AX180" s="42"/>
    </row>
    <row r="181" spans="49:50" ht="40.9" customHeight="1" x14ac:dyDescent="0.25">
      <c r="AW181" s="42"/>
      <c r="AX181" s="42"/>
    </row>
    <row r="182" spans="49:50" ht="40.9" customHeight="1" x14ac:dyDescent="0.25">
      <c r="AW182" s="42"/>
      <c r="AX182" s="42"/>
    </row>
    <row r="183" spans="49:50" ht="40.9" customHeight="1" x14ac:dyDescent="0.25">
      <c r="AW183" s="42"/>
      <c r="AX183" s="42"/>
    </row>
    <row r="184" spans="49:50" ht="40.9" customHeight="1" x14ac:dyDescent="0.25">
      <c r="AW184" s="42"/>
      <c r="AX184" s="42"/>
    </row>
    <row r="185" spans="49:50" ht="40.9" customHeight="1" x14ac:dyDescent="0.25">
      <c r="AW185" s="42"/>
      <c r="AX185" s="42"/>
    </row>
    <row r="186" spans="49:50" ht="40.9" customHeight="1" x14ac:dyDescent="0.25">
      <c r="AW186" s="42"/>
      <c r="AX186" s="42"/>
    </row>
    <row r="187" spans="49:50" ht="40.9" customHeight="1" x14ac:dyDescent="0.25">
      <c r="AW187" s="42"/>
      <c r="AX187" s="42"/>
    </row>
    <row r="188" spans="49:50" ht="40.9" customHeight="1" x14ac:dyDescent="0.25">
      <c r="AW188" s="42"/>
      <c r="AX188" s="42"/>
    </row>
    <row r="189" spans="49:50" ht="40.9" customHeight="1" x14ac:dyDescent="0.25">
      <c r="AW189" s="42"/>
      <c r="AX189" s="42"/>
    </row>
    <row r="190" spans="49:50" ht="40.9" customHeight="1" x14ac:dyDescent="0.25">
      <c r="AW190" s="42"/>
      <c r="AX190" s="42"/>
    </row>
    <row r="191" spans="49:50" ht="40.9" customHeight="1" x14ac:dyDescent="0.25">
      <c r="AW191" s="42"/>
      <c r="AX191" s="42"/>
    </row>
    <row r="192" spans="49:50" ht="40.9" customHeight="1" x14ac:dyDescent="0.25">
      <c r="AW192" s="42"/>
      <c r="AX192" s="42"/>
    </row>
    <row r="193" spans="49:50" ht="40.9" customHeight="1" x14ac:dyDescent="0.25">
      <c r="AW193" s="42"/>
      <c r="AX193" s="42"/>
    </row>
    <row r="194" spans="49:50" ht="40.9" customHeight="1" x14ac:dyDescent="0.25">
      <c r="AW194" s="42"/>
      <c r="AX194" s="42"/>
    </row>
    <row r="195" spans="49:50" ht="40.9" customHeight="1" x14ac:dyDescent="0.25">
      <c r="AW195" s="42"/>
      <c r="AX195" s="42"/>
    </row>
    <row r="196" spans="49:50" ht="40.9" customHeight="1" x14ac:dyDescent="0.25">
      <c r="AW196" s="42"/>
      <c r="AX196" s="42"/>
    </row>
    <row r="197" spans="49:50" ht="40.9" customHeight="1" x14ac:dyDescent="0.25">
      <c r="AW197" s="42"/>
      <c r="AX197" s="42"/>
    </row>
    <row r="198" spans="49:50" ht="40.9" customHeight="1" x14ac:dyDescent="0.25">
      <c r="AW198" s="42"/>
      <c r="AX198" s="42"/>
    </row>
    <row r="199" spans="49:50" ht="40.9" customHeight="1" x14ac:dyDescent="0.25">
      <c r="AW199" s="42"/>
      <c r="AX199" s="42"/>
    </row>
    <row r="200" spans="49:50" ht="40.9" customHeight="1" x14ac:dyDescent="0.25">
      <c r="AW200" s="42"/>
      <c r="AX200" s="42"/>
    </row>
    <row r="201" spans="49:50" ht="40.9" customHeight="1" x14ac:dyDescent="0.25">
      <c r="AW201" s="42"/>
      <c r="AX201" s="42"/>
    </row>
    <row r="202" spans="49:50" ht="40.9" customHeight="1" x14ac:dyDescent="0.25">
      <c r="AW202" s="42"/>
      <c r="AX202" s="42"/>
    </row>
    <row r="203" spans="49:50" ht="40.9" customHeight="1" x14ac:dyDescent="0.25">
      <c r="AW203" s="42"/>
      <c r="AX203" s="42"/>
    </row>
    <row r="204" spans="49:50" ht="40.9" customHeight="1" x14ac:dyDescent="0.25">
      <c r="AW204" s="42"/>
      <c r="AX204" s="42"/>
    </row>
    <row r="205" spans="49:50" ht="40.9" customHeight="1" x14ac:dyDescent="0.25">
      <c r="AW205" s="42"/>
      <c r="AX205" s="42"/>
    </row>
    <row r="206" spans="49:50" ht="40.9" customHeight="1" x14ac:dyDescent="0.25">
      <c r="AW206" s="42"/>
      <c r="AX206" s="42"/>
    </row>
    <row r="207" spans="49:50" ht="40.9" customHeight="1" x14ac:dyDescent="0.25">
      <c r="AW207" s="42"/>
      <c r="AX207" s="42"/>
    </row>
    <row r="208" spans="49:50" ht="40.9" customHeight="1" x14ac:dyDescent="0.25">
      <c r="AW208" s="42"/>
      <c r="AX208" s="42"/>
    </row>
    <row r="209" spans="49:50" ht="40.9" customHeight="1" x14ac:dyDescent="0.25">
      <c r="AW209" s="42"/>
      <c r="AX209" s="42"/>
    </row>
    <row r="210" spans="49:50" ht="40.9" customHeight="1" x14ac:dyDescent="0.25">
      <c r="AW210" s="42"/>
      <c r="AX210" s="42"/>
    </row>
    <row r="211" spans="49:50" ht="40.9" customHeight="1" x14ac:dyDescent="0.25">
      <c r="AW211" s="42"/>
      <c r="AX211" s="42"/>
    </row>
    <row r="212" spans="49:50" ht="40.9" customHeight="1" x14ac:dyDescent="0.25">
      <c r="AW212" s="42"/>
      <c r="AX212" s="42"/>
    </row>
    <row r="213" spans="49:50" ht="40.9" customHeight="1" x14ac:dyDescent="0.25">
      <c r="AW213" s="42"/>
      <c r="AX213" s="42"/>
    </row>
    <row r="214" spans="49:50" ht="40.9" customHeight="1" x14ac:dyDescent="0.25">
      <c r="AW214" s="42"/>
      <c r="AX214" s="42"/>
    </row>
    <row r="215" spans="49:50" ht="40.9" customHeight="1" x14ac:dyDescent="0.25">
      <c r="AW215" s="42"/>
      <c r="AX215" s="42"/>
    </row>
    <row r="216" spans="49:50" ht="40.9" customHeight="1" x14ac:dyDescent="0.25">
      <c r="AW216" s="42"/>
      <c r="AX216" s="42"/>
    </row>
    <row r="217" spans="49:50" ht="40.9" customHeight="1" x14ac:dyDescent="0.25">
      <c r="AW217" s="42"/>
      <c r="AX217" s="42"/>
    </row>
    <row r="218" spans="49:50" ht="40.9" customHeight="1" x14ac:dyDescent="0.25">
      <c r="AW218" s="42"/>
      <c r="AX218" s="42"/>
    </row>
    <row r="219" spans="49:50" ht="40.9" customHeight="1" x14ac:dyDescent="0.25">
      <c r="AW219" s="42"/>
      <c r="AX219" s="42"/>
    </row>
    <row r="220" spans="49:50" ht="40.9" customHeight="1" x14ac:dyDescent="0.25">
      <c r="AW220" s="42"/>
      <c r="AX220" s="42"/>
    </row>
    <row r="221" spans="49:50" ht="40.9" customHeight="1" x14ac:dyDescent="0.25">
      <c r="AW221" s="42"/>
      <c r="AX221" s="42"/>
    </row>
    <row r="222" spans="49:50" ht="40.9" customHeight="1" x14ac:dyDescent="0.25">
      <c r="AW222" s="42"/>
      <c r="AX222" s="42"/>
    </row>
    <row r="223" spans="49:50" ht="40.9" customHeight="1" x14ac:dyDescent="0.25">
      <c r="AW223" s="42"/>
      <c r="AX223" s="42"/>
    </row>
    <row r="224" spans="49:50" ht="40.9" customHeight="1" x14ac:dyDescent="0.25">
      <c r="AW224" s="42"/>
      <c r="AX224" s="42"/>
    </row>
    <row r="225" spans="49:50" ht="40.9" customHeight="1" x14ac:dyDescent="0.25">
      <c r="AW225" s="42"/>
      <c r="AX225" s="42"/>
    </row>
    <row r="226" spans="49:50" ht="40.9" customHeight="1" x14ac:dyDescent="0.25">
      <c r="AW226" s="42"/>
      <c r="AX226" s="42"/>
    </row>
    <row r="227" spans="49:50" ht="40.9" customHeight="1" x14ac:dyDescent="0.25">
      <c r="AW227" s="42"/>
      <c r="AX227" s="42"/>
    </row>
    <row r="228" spans="49:50" ht="40.9" customHeight="1" x14ac:dyDescent="0.25">
      <c r="AW228" s="42"/>
      <c r="AX228" s="42"/>
    </row>
    <row r="229" spans="49:50" ht="40.9" customHeight="1" x14ac:dyDescent="0.25">
      <c r="AW229" s="42"/>
      <c r="AX229" s="42"/>
    </row>
    <row r="230" spans="49:50" ht="40.9" customHeight="1" x14ac:dyDescent="0.25">
      <c r="AW230" s="42"/>
      <c r="AX230" s="42"/>
    </row>
    <row r="231" spans="49:50" ht="40.9" customHeight="1" x14ac:dyDescent="0.25">
      <c r="AW231" s="42"/>
      <c r="AX231" s="42"/>
    </row>
    <row r="232" spans="49:50" ht="40.9" customHeight="1" x14ac:dyDescent="0.25">
      <c r="AW232" s="42"/>
      <c r="AX232" s="42"/>
    </row>
    <row r="233" spans="49:50" ht="40.9" customHeight="1" x14ac:dyDescent="0.25">
      <c r="AW233" s="42"/>
      <c r="AX233" s="42"/>
    </row>
    <row r="234" spans="49:50" ht="40.9" customHeight="1" x14ac:dyDescent="0.25">
      <c r="AW234" s="42"/>
      <c r="AX234" s="42"/>
    </row>
    <row r="235" spans="49:50" ht="40.9" customHeight="1" x14ac:dyDescent="0.25">
      <c r="AW235" s="42"/>
      <c r="AX235" s="42"/>
    </row>
    <row r="236" spans="49:50" ht="40.9" customHeight="1" x14ac:dyDescent="0.25">
      <c r="AW236" s="42"/>
      <c r="AX236" s="42"/>
    </row>
    <row r="237" spans="49:50" ht="40.9" customHeight="1" x14ac:dyDescent="0.25">
      <c r="AW237" s="42"/>
      <c r="AX237" s="42"/>
    </row>
    <row r="238" spans="49:50" ht="40.9" customHeight="1" x14ac:dyDescent="0.25">
      <c r="AW238" s="42"/>
      <c r="AX238" s="42"/>
    </row>
    <row r="239" spans="49:50" ht="40.9" customHeight="1" x14ac:dyDescent="0.25">
      <c r="AW239" s="42"/>
      <c r="AX239" s="42"/>
    </row>
    <row r="240" spans="49:50" ht="40.9" customHeight="1" x14ac:dyDescent="0.25">
      <c r="AW240" s="42"/>
      <c r="AX240" s="42"/>
    </row>
    <row r="241" spans="49:50" ht="40.9" customHeight="1" x14ac:dyDescent="0.25">
      <c r="AW241" s="42"/>
      <c r="AX241" s="42"/>
    </row>
    <row r="242" spans="49:50" ht="40.9" customHeight="1" x14ac:dyDescent="0.25">
      <c r="AW242" s="42"/>
      <c r="AX242" s="42"/>
    </row>
    <row r="243" spans="49:50" ht="40.9" customHeight="1" x14ac:dyDescent="0.25">
      <c r="AW243" s="42"/>
      <c r="AX243" s="42"/>
    </row>
    <row r="244" spans="49:50" ht="40.9" customHeight="1" x14ac:dyDescent="0.25">
      <c r="AW244" s="42"/>
      <c r="AX244" s="42"/>
    </row>
    <row r="245" spans="49:50" ht="40.9" customHeight="1" x14ac:dyDescent="0.25">
      <c r="AW245" s="42"/>
      <c r="AX245" s="42"/>
    </row>
    <row r="246" spans="49:50" ht="40.9" customHeight="1" x14ac:dyDescent="0.25">
      <c r="AW246" s="42"/>
      <c r="AX246" s="42"/>
    </row>
    <row r="247" spans="49:50" ht="40.9" customHeight="1" x14ac:dyDescent="0.25">
      <c r="AW247" s="42"/>
      <c r="AX247" s="42"/>
    </row>
    <row r="248" spans="49:50" ht="40.9" customHeight="1" x14ac:dyDescent="0.25">
      <c r="AW248" s="42"/>
      <c r="AX248" s="42"/>
    </row>
    <row r="249" spans="49:50" ht="40.9" customHeight="1" x14ac:dyDescent="0.25">
      <c r="AW249" s="42"/>
      <c r="AX249" s="42"/>
    </row>
    <row r="250" spans="49:50" ht="40.9" customHeight="1" x14ac:dyDescent="0.25">
      <c r="AW250" s="42"/>
      <c r="AX250" s="42"/>
    </row>
    <row r="251" spans="49:50" ht="40.9" customHeight="1" x14ac:dyDescent="0.25">
      <c r="AW251" s="42"/>
      <c r="AX251" s="42"/>
    </row>
    <row r="252" spans="49:50" ht="40.9" customHeight="1" x14ac:dyDescent="0.25">
      <c r="AW252" s="42"/>
      <c r="AX252" s="42"/>
    </row>
    <row r="253" spans="49:50" ht="40.9" customHeight="1" x14ac:dyDescent="0.25">
      <c r="AW253" s="42"/>
      <c r="AX253" s="42"/>
    </row>
    <row r="254" spans="49:50" ht="40.9" customHeight="1" x14ac:dyDescent="0.25">
      <c r="AW254" s="42"/>
      <c r="AX254" s="42"/>
    </row>
    <row r="255" spans="49:50" ht="40.9" customHeight="1" x14ac:dyDescent="0.25">
      <c r="AW255" s="42"/>
      <c r="AX255" s="42"/>
    </row>
    <row r="256" spans="49:50" ht="40.9" customHeight="1" x14ac:dyDescent="0.25">
      <c r="AW256" s="42"/>
      <c r="AX256" s="42"/>
    </row>
    <row r="257" spans="49:50" ht="40.9" customHeight="1" x14ac:dyDescent="0.25">
      <c r="AW257" s="42"/>
      <c r="AX257" s="42"/>
    </row>
    <row r="258" spans="49:50" ht="40.9" customHeight="1" x14ac:dyDescent="0.25">
      <c r="AW258" s="42"/>
      <c r="AX258" s="42"/>
    </row>
    <row r="259" spans="49:50" ht="40.9" customHeight="1" x14ac:dyDescent="0.25">
      <c r="AW259" s="42"/>
      <c r="AX259" s="42"/>
    </row>
    <row r="260" spans="49:50" ht="40.9" customHeight="1" x14ac:dyDescent="0.25">
      <c r="AW260" s="42"/>
      <c r="AX260" s="42"/>
    </row>
    <row r="261" spans="49:50" ht="40.9" customHeight="1" x14ac:dyDescent="0.25">
      <c r="AW261" s="42"/>
      <c r="AX261" s="42"/>
    </row>
    <row r="262" spans="49:50" ht="40.9" customHeight="1" x14ac:dyDescent="0.25">
      <c r="AW262" s="42"/>
      <c r="AX262" s="42"/>
    </row>
    <row r="263" spans="49:50" ht="40.9" customHeight="1" x14ac:dyDescent="0.25">
      <c r="AW263" s="42"/>
      <c r="AX263" s="42"/>
    </row>
    <row r="264" spans="49:50" ht="40.9" customHeight="1" x14ac:dyDescent="0.25">
      <c r="AW264" s="42"/>
      <c r="AX264" s="42"/>
    </row>
    <row r="265" spans="49:50" ht="40.9" customHeight="1" x14ac:dyDescent="0.25">
      <c r="AW265" s="42"/>
      <c r="AX265" s="42"/>
    </row>
    <row r="266" spans="49:50" ht="40.9" customHeight="1" x14ac:dyDescent="0.25">
      <c r="AW266" s="42"/>
      <c r="AX266" s="42"/>
    </row>
    <row r="267" spans="49:50" ht="40.9" customHeight="1" x14ac:dyDescent="0.25">
      <c r="AW267" s="42"/>
      <c r="AX267" s="42"/>
    </row>
    <row r="268" spans="49:50" ht="40.9" customHeight="1" x14ac:dyDescent="0.25">
      <c r="AW268" s="42"/>
      <c r="AX268" s="42"/>
    </row>
  </sheetData>
  <mergeCells count="55">
    <mergeCell ref="T47:T48"/>
    <mergeCell ref="B1:T1"/>
    <mergeCell ref="B3:T3"/>
    <mergeCell ref="B47:E48"/>
    <mergeCell ref="F47:K48"/>
    <mergeCell ref="L47:L48"/>
    <mergeCell ref="M47:R48"/>
    <mergeCell ref="S47:S48"/>
    <mergeCell ref="T35:T36"/>
    <mergeCell ref="B37:E39"/>
    <mergeCell ref="F37:S37"/>
    <mergeCell ref="T37:T40"/>
    <mergeCell ref="F38:L38"/>
    <mergeCell ref="M38:S38"/>
    <mergeCell ref="F39:H39"/>
    <mergeCell ref="I39:K39"/>
    <mergeCell ref="L39:L40"/>
    <mergeCell ref="M39:O39"/>
    <mergeCell ref="P39:R39"/>
    <mergeCell ref="S39:S40"/>
    <mergeCell ref="B35:E36"/>
    <mergeCell ref="F35:K36"/>
    <mergeCell ref="L35:L36"/>
    <mergeCell ref="M35:R36"/>
    <mergeCell ref="S35:S36"/>
    <mergeCell ref="B21:E23"/>
    <mergeCell ref="F21:S21"/>
    <mergeCell ref="T21:T24"/>
    <mergeCell ref="F22:L22"/>
    <mergeCell ref="M22:S22"/>
    <mergeCell ref="F23:H23"/>
    <mergeCell ref="I23:K23"/>
    <mergeCell ref="L23:L24"/>
    <mergeCell ref="M23:O23"/>
    <mergeCell ref="P23:R23"/>
    <mergeCell ref="S23:S24"/>
    <mergeCell ref="B2:T2"/>
    <mergeCell ref="B4:T4"/>
    <mergeCell ref="B5:E7"/>
    <mergeCell ref="F5:S5"/>
    <mergeCell ref="T5:T8"/>
    <mergeCell ref="F6:L6"/>
    <mergeCell ref="M6:S6"/>
    <mergeCell ref="F7:H7"/>
    <mergeCell ref="I7:K7"/>
    <mergeCell ref="L7:L8"/>
    <mergeCell ref="M7:O7"/>
    <mergeCell ref="P7:R7"/>
    <mergeCell ref="S7:S8"/>
    <mergeCell ref="L19:L20"/>
    <mergeCell ref="M19:R20"/>
    <mergeCell ref="S19:S20"/>
    <mergeCell ref="T19:T20"/>
    <mergeCell ref="B19:E20"/>
    <mergeCell ref="F19:K20"/>
  </mergeCells>
  <phoneticPr fontId="0" type="noConversion"/>
  <hyperlinks>
    <hyperlink ref="L5" location="'5'!A1" display="'5'!A1" xr:uid="{00000000-0004-0000-0100-000002000000}"/>
    <hyperlink ref="L6" location="'6'!A1" display="'6'!A1" xr:uid="{00000000-0004-0000-0100-000003000000}"/>
    <hyperlink ref="L7" location="'7'!A1" display="'7'!A1" xr:uid="{00000000-0004-0000-0100-000004000000}"/>
    <hyperlink ref="L8" location="'8'!A1" display="'8'!A1" xr:uid="{00000000-0004-0000-0100-000005000000}"/>
    <hyperlink ref="L9" location="'9'!A1" display="'9'!A1" xr:uid="{00000000-0004-0000-0100-000007000000}"/>
    <hyperlink ref="L21" location="'5'!A1" display="'5'!A1" xr:uid="{F013253B-43B1-4357-B926-78CC8EF8BAAA}"/>
    <hyperlink ref="L22" location="'6'!A1" display="'6'!A1" xr:uid="{1C21C437-823D-4683-ABF4-75A8F750E755}"/>
    <hyperlink ref="L23" location="'7'!A1" display="'7'!A1" xr:uid="{34755BA1-FD70-4855-8E0B-E5CEF977D1BE}"/>
    <hyperlink ref="L24" location="'8'!A1" display="'8'!A1" xr:uid="{A6A441E3-CCED-4A49-9B5C-187759AB8CA4}"/>
    <hyperlink ref="L25" location="'9'!A1" display="'9'!A1" xr:uid="{293230A2-6406-4358-9A4F-7A21E4EB028E}"/>
    <hyperlink ref="L37" location="'5'!A1" display="'5'!A1" xr:uid="{C778789F-92FC-4A53-AFC3-65247AEB31F3}"/>
    <hyperlink ref="L38" location="'6'!A1" display="'6'!A1" xr:uid="{0C9F8D13-959E-449A-AA51-187D6A4FE594}"/>
    <hyperlink ref="L39" location="'7'!A1" display="'7'!A1" xr:uid="{F02DCCF1-3E6C-4008-9D62-6CBE3306AD59}"/>
    <hyperlink ref="L40" location="'8'!A1" display="'8'!A1" xr:uid="{D61C6399-D3D0-4897-BE93-32659F978FB0}"/>
    <hyperlink ref="L41" location="'9'!A1" display="'9'!A1" xr:uid="{5309B280-2AF7-4D45-9EC6-A7D5652AB72A}"/>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9.57031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Assegnazione chioschi lungomare</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del commercio</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Dirigente!B33</f>
        <v>Affidamento incarico progetto definitivo-esecutivo infrastrutture Paio di zona Via Marconi (edilizia convenzionata)</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Dirigente!B34</f>
        <v>Accorpamento servizio tutela del paesaggio</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Dirigente!B35</f>
        <v>Ricognizione patrimonio comunale</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Dirigente!#REF!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str">
        <f>Dirigente!B36</f>
        <v>Digitalizzazione banca dati puc e catastale in piattaforma GIS</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Dirigente!B37</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Dirigente!B38</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Dirigente!B39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Dirigente!B40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Dirigente!B41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t="e">
        <f>Dirigente!#REF!</f>
        <v>#REF!</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t="e">
        <f>Dirigente!#REF!</f>
        <v>#REF!</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t="e">
        <f>Dirigente!#REF!</f>
        <v>#REF!</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t="e">
        <f>Dirigente!#REF!</f>
        <v>#REF!</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t="e">
        <f>Dirigente!#REF!</f>
        <v>#REF!</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t="e">
        <f>Dirigente!#REF!</f>
        <v>#REF!</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t="e">
        <f>Dirigente!#REF!</f>
        <v>#REF!</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t="e">
        <f>Dirigente!#REF!</f>
        <v>#REF!</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t="e">
        <f>Dirigente!#REF!</f>
        <v>#REF!</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t="e">
        <f>Dirigente!#REF!</f>
        <v>#REF!</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t="e">
        <f>Dirigente!#REF!</f>
        <v>#REF!</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t="e">
        <f>Dirigente!#REF!</f>
        <v>#REF!</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4">IF(AND(F49&gt;90,F49&lt;=100),"X","")</f>
        <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74" priority="31" stopIfTrue="1" operator="equal">
      <formula>"Pesatura Inadeguata"</formula>
    </cfRule>
  </conditionalFormatting>
  <conditionalFormatting sqref="G11:G47">
    <cfRule type="cellIs" dxfId="73" priority="6" stopIfTrue="1" operator="equal">
      <formula>"x"</formula>
    </cfRule>
  </conditionalFormatting>
  <conditionalFormatting sqref="G49:G55">
    <cfRule type="cellIs" dxfId="72" priority="12" stopIfTrue="1" operator="equal">
      <formula>"x"</formula>
    </cfRule>
  </conditionalFormatting>
  <conditionalFormatting sqref="H11:H47">
    <cfRule type="cellIs" dxfId="71" priority="15" stopIfTrue="1" operator="equal">
      <formula>"x"</formula>
    </cfRule>
    <cfRule type="cellIs" dxfId="70" priority="17" stopIfTrue="1" operator="equal">
      <formula>"x"</formula>
    </cfRule>
  </conditionalFormatting>
  <conditionalFormatting sqref="H13:H20">
    <cfRule type="cellIs" dxfId="69" priority="3" stopIfTrue="1" operator="equal">
      <formula>"x"</formula>
    </cfRule>
    <cfRule type="cellIs" dxfId="68" priority="5" stopIfTrue="1" operator="equal">
      <formula>"x"</formula>
    </cfRule>
  </conditionalFormatting>
  <conditionalFormatting sqref="H49:H55">
    <cfRule type="cellIs" dxfId="67" priority="9" stopIfTrue="1" operator="equal">
      <formula>"x"</formula>
    </cfRule>
    <cfRule type="cellIs" dxfId="66" priority="11" stopIfTrue="1" operator="equal">
      <formula>"x"</formula>
    </cfRule>
  </conditionalFormatting>
  <conditionalFormatting sqref="I11:I47">
    <cfRule type="cellIs" dxfId="65" priority="4" stopIfTrue="1" operator="equal">
      <formula>"x"</formula>
    </cfRule>
  </conditionalFormatting>
  <conditionalFormatting sqref="I49:I55">
    <cfRule type="cellIs" dxfId="64" priority="10" stopIfTrue="1" operator="equal">
      <formula>"x"</formula>
    </cfRule>
  </conditionalFormatting>
  <conditionalFormatting sqref="J11:J47">
    <cfRule type="cellIs" dxfId="63" priority="2" stopIfTrue="1" operator="equal">
      <formula>"x"</formula>
    </cfRule>
  </conditionalFormatting>
  <conditionalFormatting sqref="J49:J55">
    <cfRule type="cellIs" dxfId="62" priority="8" stopIfTrue="1" operator="equal">
      <formula>"x"</formula>
    </cfRule>
  </conditionalFormatting>
  <conditionalFormatting sqref="K11:K47">
    <cfRule type="cellIs" dxfId="61" priority="1" stopIfTrue="1" operator="equal">
      <formula>"x"</formula>
    </cfRule>
  </conditionalFormatting>
  <conditionalFormatting sqref="K49:K55">
    <cfRule type="cellIs" dxfId="60" priority="7"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11"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Assegnazione chioschi lungomare</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del commercio</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Dirigente!B33</f>
        <v>Affidamento incarico progetto definitivo-esecutivo infrastrutture Paio di zona Via Marconi (edilizia convenzionata)</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Dirigente!B34</f>
        <v>Accorpamento servizio tutela del paesaggio</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Dirigente!B35</f>
        <v>Ricognizione patrimonio comunale</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Dirigente!#REF!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str">
        <f>Dirigente!B36</f>
        <v>Digitalizzazione banca dati puc e catastale in piattaforma GIS</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Dirigente!B37</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Dirigente!B38</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Dirigente!B39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Dirigente!B40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Dirigente!B41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t="e">
        <f>Dirigente!#REF!</f>
        <v>#REF!</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t="e">
        <f>Dirigente!#REF!</f>
        <v>#REF!</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t="e">
        <f>Dirigente!#REF!</f>
        <v>#REF!</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t="e">
        <f>Dirigente!#REF!</f>
        <v>#REF!</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t="e">
        <f>Dirigente!#REF!</f>
        <v>#REF!</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t="e">
        <f>Dirigente!#REF!</f>
        <v>#REF!</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t="e">
        <f>Dirigente!#REF!</f>
        <v>#REF!</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t="e">
        <f>Dirigente!#REF!</f>
        <v>#REF!</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t="e">
        <f>Dirigente!#REF!</f>
        <v>#REF!</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t="e">
        <f>Dirigente!#REF!</f>
        <v>#REF!</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t="e">
        <f>Dirigente!#REF!</f>
        <v>#REF!</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t="e">
        <f>Dirigente!#REF!</f>
        <v>#REF!</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4">IF(AND(F49&gt;90,F49&lt;=100),"X","")</f>
        <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59" priority="31" stopIfTrue="1" operator="equal">
      <formula>"Pesatura Inadeguata"</formula>
    </cfRule>
  </conditionalFormatting>
  <conditionalFormatting sqref="G11:G47">
    <cfRule type="cellIs" dxfId="58" priority="6" stopIfTrue="1" operator="equal">
      <formula>"x"</formula>
    </cfRule>
  </conditionalFormatting>
  <conditionalFormatting sqref="G49:G55">
    <cfRule type="cellIs" dxfId="57" priority="12" stopIfTrue="1" operator="equal">
      <formula>"x"</formula>
    </cfRule>
  </conditionalFormatting>
  <conditionalFormatting sqref="H11:H47">
    <cfRule type="cellIs" dxfId="56" priority="15" stopIfTrue="1" operator="equal">
      <formula>"x"</formula>
    </cfRule>
    <cfRule type="cellIs" dxfId="55" priority="17" stopIfTrue="1" operator="equal">
      <formula>"x"</formula>
    </cfRule>
  </conditionalFormatting>
  <conditionalFormatting sqref="H13:H20">
    <cfRule type="cellIs" dxfId="54" priority="3" stopIfTrue="1" operator="equal">
      <formula>"x"</formula>
    </cfRule>
    <cfRule type="cellIs" dxfId="53" priority="5" stopIfTrue="1" operator="equal">
      <formula>"x"</formula>
    </cfRule>
  </conditionalFormatting>
  <conditionalFormatting sqref="H49:H55">
    <cfRule type="cellIs" dxfId="52" priority="9" stopIfTrue="1" operator="equal">
      <formula>"x"</formula>
    </cfRule>
    <cfRule type="cellIs" dxfId="51" priority="11" stopIfTrue="1" operator="equal">
      <formula>"x"</formula>
    </cfRule>
  </conditionalFormatting>
  <conditionalFormatting sqref="I11:I47">
    <cfRule type="cellIs" dxfId="50" priority="4" stopIfTrue="1" operator="equal">
      <formula>"x"</formula>
    </cfRule>
  </conditionalFormatting>
  <conditionalFormatting sqref="I49:I55">
    <cfRule type="cellIs" dxfId="49" priority="10" stopIfTrue="1" operator="equal">
      <formula>"x"</formula>
    </cfRule>
  </conditionalFormatting>
  <conditionalFormatting sqref="J11:J47">
    <cfRule type="cellIs" dxfId="48" priority="2" stopIfTrue="1" operator="equal">
      <formula>"x"</formula>
    </cfRule>
  </conditionalFormatting>
  <conditionalFormatting sqref="J49:J55">
    <cfRule type="cellIs" dxfId="47" priority="8" stopIfTrue="1" operator="equal">
      <formula>"x"</formula>
    </cfRule>
  </conditionalFormatting>
  <conditionalFormatting sqref="K11:K47">
    <cfRule type="cellIs" dxfId="46" priority="1" stopIfTrue="1" operator="equal">
      <formula>"x"</formula>
    </cfRule>
  </conditionalFormatting>
  <conditionalFormatting sqref="K49:K55">
    <cfRule type="cellIs" dxfId="45" priority="7"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Assegnazione chioschi lungomare</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del commercio</v>
      </c>
      <c r="B25" s="93"/>
      <c r="C25" s="100"/>
      <c r="D25" s="100">
        <f t="shared" ref="D25:D55" si="11">(C25/C$56)*40</f>
        <v>0</v>
      </c>
      <c r="E25" s="89">
        <f t="shared" ref="E25:E31" si="12">F25/100</f>
        <v>0</v>
      </c>
      <c r="F25" s="90"/>
      <c r="G25" s="91" t="str">
        <f t="shared" ref="G25:G47" si="13">IF(F25&lt;=20,"X","")</f>
        <v>X</v>
      </c>
      <c r="H25" s="91" t="str">
        <f t="shared" ref="H25:H47" si="14">IF(AND(F25&gt;20,F25&lt;=50),"X","")</f>
        <v/>
      </c>
      <c r="I25" s="91" t="str">
        <f t="shared" ref="I25:I47" si="15">IF(AND(F25&gt;50,F25&lt;=70),"X","")</f>
        <v/>
      </c>
      <c r="J25" s="91" t="str">
        <f t="shared" ref="J25:J47" si="16">IF(AND(F25&gt;70,F25&lt;=90),"X","")</f>
        <v/>
      </c>
      <c r="K25" s="91" t="str">
        <f t="shared" ref="K25:K47" si="17">IF(AND(F25&gt;90,F25&lt;=100),"X","")</f>
        <v/>
      </c>
    </row>
    <row r="26" spans="1:11" s="6" customFormat="1" ht="27" customHeight="1" x14ac:dyDescent="0.25">
      <c r="A26" s="93" t="str">
        <f>Dirigente!B33</f>
        <v>Affidamento incarico progetto definitivo-esecutivo infrastrutture Paio di zona Via Marconi (edilizia convenzionata)</v>
      </c>
      <c r="B26" s="93"/>
      <c r="C26" s="100"/>
      <c r="D26" s="100">
        <f t="shared" si="11"/>
        <v>0</v>
      </c>
      <c r="E26" s="89">
        <f t="shared" si="12"/>
        <v>0</v>
      </c>
      <c r="F26" s="90"/>
      <c r="G26" s="91" t="str">
        <f t="shared" si="13"/>
        <v>X</v>
      </c>
      <c r="H26" s="91" t="str">
        <f t="shared" si="14"/>
        <v/>
      </c>
      <c r="I26" s="91" t="str">
        <f t="shared" si="15"/>
        <v/>
      </c>
      <c r="J26" s="91" t="str">
        <f t="shared" si="16"/>
        <v/>
      </c>
      <c r="K26" s="91" t="str">
        <f t="shared" si="17"/>
        <v/>
      </c>
    </row>
    <row r="27" spans="1:11" s="6" customFormat="1" ht="27" customHeight="1" x14ac:dyDescent="0.25">
      <c r="A27" s="93" t="str">
        <f>Dirigente!B34</f>
        <v>Accorpamento servizio tutela del paesaggio</v>
      </c>
      <c r="B27" s="93"/>
      <c r="C27" s="100"/>
      <c r="D27" s="100">
        <f t="shared" si="11"/>
        <v>0</v>
      </c>
      <c r="E27" s="89">
        <f t="shared" si="12"/>
        <v>0</v>
      </c>
      <c r="F27" s="90"/>
      <c r="G27" s="91" t="str">
        <f t="shared" si="13"/>
        <v>X</v>
      </c>
      <c r="H27" s="91" t="str">
        <f t="shared" si="14"/>
        <v/>
      </c>
      <c r="I27" s="91" t="str">
        <f t="shared" si="15"/>
        <v/>
      </c>
      <c r="J27" s="91" t="str">
        <f t="shared" si="16"/>
        <v/>
      </c>
      <c r="K27" s="91" t="str">
        <f t="shared" si="17"/>
        <v/>
      </c>
    </row>
    <row r="28" spans="1:11" s="6" customFormat="1" ht="27" customHeight="1" x14ac:dyDescent="0.25">
      <c r="A28" s="93" t="str">
        <f>Dirigente!B35</f>
        <v>Ricognizione patrimonio comunale</v>
      </c>
      <c r="B28" s="93"/>
      <c r="C28" s="101"/>
      <c r="D28" s="100">
        <f t="shared" si="11"/>
        <v>0</v>
      </c>
      <c r="E28" s="89">
        <f t="shared" si="12"/>
        <v>0</v>
      </c>
      <c r="F28" s="90"/>
      <c r="G28" s="91" t="str">
        <f t="shared" si="13"/>
        <v>X</v>
      </c>
      <c r="H28" s="91" t="str">
        <f t="shared" si="14"/>
        <v/>
      </c>
      <c r="I28" s="91" t="str">
        <f t="shared" si="15"/>
        <v/>
      </c>
      <c r="J28" s="91" t="str">
        <f t="shared" si="16"/>
        <v/>
      </c>
      <c r="K28" s="91" t="str">
        <f t="shared" si="17"/>
        <v/>
      </c>
    </row>
    <row r="29" spans="1:11" s="6" customFormat="1" ht="27" customHeight="1" x14ac:dyDescent="0.25">
      <c r="A29" s="93" t="e">
        <f>Dirigente!#REF!</f>
        <v>#REF!</v>
      </c>
      <c r="B29" s="93"/>
      <c r="C29" s="101"/>
      <c r="D29" s="100">
        <f t="shared" si="11"/>
        <v>0</v>
      </c>
      <c r="E29" s="89">
        <f t="shared" si="12"/>
        <v>0</v>
      </c>
      <c r="F29" s="90"/>
      <c r="G29" s="91" t="str">
        <f t="shared" si="13"/>
        <v>X</v>
      </c>
      <c r="H29" s="91" t="str">
        <f t="shared" si="14"/>
        <v/>
      </c>
      <c r="I29" s="91" t="str">
        <f t="shared" si="15"/>
        <v/>
      </c>
      <c r="J29" s="91" t="str">
        <f t="shared" si="16"/>
        <v/>
      </c>
      <c r="K29" s="91" t="str">
        <f t="shared" si="17"/>
        <v/>
      </c>
    </row>
    <row r="30" spans="1:11" s="6" customFormat="1" ht="27" customHeight="1" x14ac:dyDescent="0.25">
      <c r="A30" s="93" t="str">
        <f>Dirigente!B36</f>
        <v>Digitalizzazione banca dati puc e catastale in piattaforma GIS</v>
      </c>
      <c r="B30" s="93"/>
      <c r="C30" s="101"/>
      <c r="D30" s="100">
        <f t="shared" si="11"/>
        <v>0</v>
      </c>
      <c r="E30" s="89">
        <f t="shared" si="12"/>
        <v>0</v>
      </c>
      <c r="F30" s="90"/>
      <c r="G30" s="91" t="str">
        <f t="shared" si="13"/>
        <v>X</v>
      </c>
      <c r="H30" s="91" t="str">
        <f t="shared" si="14"/>
        <v/>
      </c>
      <c r="I30" s="91" t="str">
        <f t="shared" si="15"/>
        <v/>
      </c>
      <c r="J30" s="91" t="str">
        <f t="shared" si="16"/>
        <v/>
      </c>
      <c r="K30" s="91" t="str">
        <f t="shared" si="17"/>
        <v/>
      </c>
    </row>
    <row r="31" spans="1:11" s="6" customFormat="1" ht="27" customHeight="1" x14ac:dyDescent="0.25">
      <c r="A31" s="93">
        <f>Dirigente!B37</f>
        <v>0</v>
      </c>
      <c r="B31" s="93"/>
      <c r="C31" s="101"/>
      <c r="D31" s="100">
        <f t="shared" si="11"/>
        <v>0</v>
      </c>
      <c r="E31" s="89">
        <f t="shared" si="12"/>
        <v>0</v>
      </c>
      <c r="F31" s="90"/>
      <c r="G31" s="91" t="str">
        <f t="shared" si="13"/>
        <v>X</v>
      </c>
      <c r="H31" s="91" t="str">
        <f t="shared" si="14"/>
        <v/>
      </c>
      <c r="I31" s="91" t="str">
        <f t="shared" si="15"/>
        <v/>
      </c>
      <c r="J31" s="91" t="str">
        <f t="shared" si="16"/>
        <v/>
      </c>
      <c r="K31" s="91" t="str">
        <f t="shared" si="17"/>
        <v/>
      </c>
    </row>
    <row r="32" spans="1:11" s="6" customFormat="1" ht="27" customHeight="1" x14ac:dyDescent="0.25">
      <c r="A32" s="93">
        <f>Dirigente!B38</f>
        <v>0</v>
      </c>
      <c r="B32" s="93"/>
      <c r="C32" s="101"/>
      <c r="D32" s="100">
        <f t="shared" si="11"/>
        <v>0</v>
      </c>
      <c r="E32" s="89"/>
      <c r="F32" s="90"/>
      <c r="G32" s="91" t="str">
        <f t="shared" si="13"/>
        <v>X</v>
      </c>
      <c r="H32" s="91" t="str">
        <f t="shared" si="14"/>
        <v/>
      </c>
      <c r="I32" s="91" t="str">
        <f t="shared" si="15"/>
        <v/>
      </c>
      <c r="J32" s="91" t="str">
        <f t="shared" si="16"/>
        <v/>
      </c>
      <c r="K32" s="91" t="str">
        <f t="shared" si="17"/>
        <v/>
      </c>
    </row>
    <row r="33" spans="1:11" s="6" customFormat="1" ht="27" customHeight="1" x14ac:dyDescent="0.25">
      <c r="A33" s="93">
        <f>Dirigente!B39</f>
        <v>0</v>
      </c>
      <c r="B33" s="93"/>
      <c r="C33" s="101"/>
      <c r="D33" s="100">
        <f t="shared" si="11"/>
        <v>0</v>
      </c>
      <c r="E33" s="89"/>
      <c r="F33" s="90"/>
      <c r="G33" s="91" t="str">
        <f t="shared" si="13"/>
        <v>X</v>
      </c>
      <c r="H33" s="91" t="str">
        <f t="shared" si="14"/>
        <v/>
      </c>
      <c r="I33" s="91" t="str">
        <f t="shared" si="15"/>
        <v/>
      </c>
      <c r="J33" s="91" t="str">
        <f t="shared" si="16"/>
        <v/>
      </c>
      <c r="K33" s="91" t="str">
        <f t="shared" si="17"/>
        <v/>
      </c>
    </row>
    <row r="34" spans="1:11" s="6" customFormat="1" ht="27" customHeight="1" x14ac:dyDescent="0.25">
      <c r="A34" s="93">
        <f>Dirigente!B40</f>
        <v>0</v>
      </c>
      <c r="B34" s="93"/>
      <c r="C34" s="101"/>
      <c r="D34" s="100">
        <f t="shared" si="11"/>
        <v>0</v>
      </c>
      <c r="E34" s="89"/>
      <c r="F34" s="90"/>
      <c r="G34" s="91" t="str">
        <f t="shared" si="13"/>
        <v>X</v>
      </c>
      <c r="H34" s="91" t="str">
        <f t="shared" si="14"/>
        <v/>
      </c>
      <c r="I34" s="91" t="str">
        <f t="shared" si="15"/>
        <v/>
      </c>
      <c r="J34" s="91" t="str">
        <f t="shared" si="16"/>
        <v/>
      </c>
      <c r="K34" s="91" t="str">
        <f t="shared" si="17"/>
        <v/>
      </c>
    </row>
    <row r="35" spans="1:11" s="6" customFormat="1" ht="27" customHeight="1" x14ac:dyDescent="0.25">
      <c r="A35" s="93">
        <f>Dirigente!B41</f>
        <v>0</v>
      </c>
      <c r="B35" s="93"/>
      <c r="C35" s="101"/>
      <c r="D35" s="100">
        <f t="shared" si="11"/>
        <v>0</v>
      </c>
      <c r="E35" s="89"/>
      <c r="F35" s="90"/>
      <c r="G35" s="91" t="str">
        <f t="shared" si="13"/>
        <v>X</v>
      </c>
      <c r="H35" s="91" t="str">
        <f t="shared" si="14"/>
        <v/>
      </c>
      <c r="I35" s="91" t="str">
        <f t="shared" si="15"/>
        <v/>
      </c>
      <c r="J35" s="91" t="str">
        <f t="shared" si="16"/>
        <v/>
      </c>
      <c r="K35" s="91" t="str">
        <f t="shared" si="17"/>
        <v/>
      </c>
    </row>
    <row r="36" spans="1:11" s="6" customFormat="1" ht="27" customHeight="1" x14ac:dyDescent="0.25">
      <c r="A36" s="93" t="e">
        <f>Dirigente!#REF!</f>
        <v>#REF!</v>
      </c>
      <c r="B36" s="93"/>
      <c r="C36" s="101"/>
      <c r="D36" s="100">
        <f t="shared" si="11"/>
        <v>0</v>
      </c>
      <c r="E36" s="89"/>
      <c r="F36" s="90"/>
      <c r="G36" s="91" t="str">
        <f t="shared" si="13"/>
        <v>X</v>
      </c>
      <c r="H36" s="91" t="str">
        <f t="shared" si="14"/>
        <v/>
      </c>
      <c r="I36" s="91" t="str">
        <f t="shared" si="15"/>
        <v/>
      </c>
      <c r="J36" s="91" t="str">
        <f t="shared" si="16"/>
        <v/>
      </c>
      <c r="K36" s="91" t="str">
        <f t="shared" si="17"/>
        <v/>
      </c>
    </row>
    <row r="37" spans="1:11" s="6" customFormat="1" ht="27" customHeight="1" x14ac:dyDescent="0.25">
      <c r="A37" s="93" t="e">
        <f>Dirigente!#REF!</f>
        <v>#REF!</v>
      </c>
      <c r="B37" s="93"/>
      <c r="C37" s="101"/>
      <c r="D37" s="100">
        <f t="shared" si="11"/>
        <v>0</v>
      </c>
      <c r="E37" s="89"/>
      <c r="F37" s="90"/>
      <c r="G37" s="91" t="str">
        <f t="shared" si="13"/>
        <v>X</v>
      </c>
      <c r="H37" s="91" t="str">
        <f t="shared" si="14"/>
        <v/>
      </c>
      <c r="I37" s="91" t="str">
        <f t="shared" si="15"/>
        <v/>
      </c>
      <c r="J37" s="91" t="str">
        <f t="shared" si="16"/>
        <v/>
      </c>
      <c r="K37" s="91" t="str">
        <f t="shared" si="17"/>
        <v/>
      </c>
    </row>
    <row r="38" spans="1:11" s="6" customFormat="1" ht="27" customHeight="1" x14ac:dyDescent="0.25">
      <c r="A38" s="93" t="e">
        <f>Dirigente!#REF!</f>
        <v>#REF!</v>
      </c>
      <c r="B38" s="93"/>
      <c r="C38" s="101"/>
      <c r="D38" s="100">
        <f t="shared" si="11"/>
        <v>0</v>
      </c>
      <c r="E38" s="89"/>
      <c r="F38" s="90"/>
      <c r="G38" s="91" t="str">
        <f t="shared" si="13"/>
        <v>X</v>
      </c>
      <c r="H38" s="91" t="str">
        <f t="shared" si="14"/>
        <v/>
      </c>
      <c r="I38" s="91" t="str">
        <f t="shared" si="15"/>
        <v/>
      </c>
      <c r="J38" s="91" t="str">
        <f t="shared" si="16"/>
        <v/>
      </c>
      <c r="K38" s="91" t="str">
        <f t="shared" si="17"/>
        <v/>
      </c>
    </row>
    <row r="39" spans="1:11" s="6" customFormat="1" ht="27" customHeight="1" x14ac:dyDescent="0.25">
      <c r="A39" s="93" t="e">
        <f>Dirigente!#REF!</f>
        <v>#REF!</v>
      </c>
      <c r="B39" s="93"/>
      <c r="C39" s="101"/>
      <c r="D39" s="100">
        <f t="shared" si="11"/>
        <v>0</v>
      </c>
      <c r="E39" s="89"/>
      <c r="F39" s="90"/>
      <c r="G39" s="91" t="str">
        <f t="shared" si="13"/>
        <v>X</v>
      </c>
      <c r="H39" s="91" t="str">
        <f t="shared" si="14"/>
        <v/>
      </c>
      <c r="I39" s="91" t="str">
        <f t="shared" si="15"/>
        <v/>
      </c>
      <c r="J39" s="91" t="str">
        <f t="shared" si="16"/>
        <v/>
      </c>
      <c r="K39" s="91" t="str">
        <f t="shared" si="17"/>
        <v/>
      </c>
    </row>
    <row r="40" spans="1:11" s="6" customFormat="1" ht="27" customHeight="1" x14ac:dyDescent="0.25">
      <c r="A40" s="93" t="e">
        <f>Dirigente!#REF!</f>
        <v>#REF!</v>
      </c>
      <c r="B40" s="93"/>
      <c r="C40" s="101"/>
      <c r="D40" s="100">
        <f t="shared" si="11"/>
        <v>0</v>
      </c>
      <c r="E40" s="89"/>
      <c r="F40" s="90"/>
      <c r="G40" s="91" t="str">
        <f t="shared" si="13"/>
        <v>X</v>
      </c>
      <c r="H40" s="91" t="str">
        <f t="shared" si="14"/>
        <v/>
      </c>
      <c r="I40" s="91" t="str">
        <f t="shared" si="15"/>
        <v/>
      </c>
      <c r="J40" s="91" t="str">
        <f t="shared" si="16"/>
        <v/>
      </c>
      <c r="K40" s="91" t="str">
        <f t="shared" si="17"/>
        <v/>
      </c>
    </row>
    <row r="41" spans="1:11" s="6" customFormat="1" ht="27" customHeight="1" x14ac:dyDescent="0.25">
      <c r="A41" s="93" t="e">
        <f>Dirigente!#REF!</f>
        <v>#REF!</v>
      </c>
      <c r="B41" s="93"/>
      <c r="C41" s="101"/>
      <c r="D41" s="100">
        <f t="shared" si="11"/>
        <v>0</v>
      </c>
      <c r="E41" s="89"/>
      <c r="F41" s="90"/>
      <c r="G41" s="91" t="str">
        <f t="shared" si="13"/>
        <v>X</v>
      </c>
      <c r="H41" s="91" t="str">
        <f t="shared" si="14"/>
        <v/>
      </c>
      <c r="I41" s="91" t="str">
        <f t="shared" si="15"/>
        <v/>
      </c>
      <c r="J41" s="91" t="str">
        <f t="shared" si="16"/>
        <v/>
      </c>
      <c r="K41" s="91" t="str">
        <f t="shared" si="17"/>
        <v/>
      </c>
    </row>
    <row r="42" spans="1:11" s="6" customFormat="1" ht="27" customHeight="1" x14ac:dyDescent="0.25">
      <c r="A42" s="93" t="e">
        <f>Dirigente!#REF!</f>
        <v>#REF!</v>
      </c>
      <c r="B42" s="93"/>
      <c r="C42" s="101"/>
      <c r="D42" s="100">
        <f t="shared" si="11"/>
        <v>0</v>
      </c>
      <c r="E42" s="89"/>
      <c r="F42" s="90"/>
      <c r="G42" s="91" t="str">
        <f t="shared" si="13"/>
        <v>X</v>
      </c>
      <c r="H42" s="91" t="str">
        <f t="shared" si="14"/>
        <v/>
      </c>
      <c r="I42" s="91" t="str">
        <f t="shared" si="15"/>
        <v/>
      </c>
      <c r="J42" s="91" t="str">
        <f t="shared" si="16"/>
        <v/>
      </c>
      <c r="K42" s="91" t="str">
        <f t="shared" si="17"/>
        <v/>
      </c>
    </row>
    <row r="43" spans="1:11" s="6" customFormat="1" ht="27" customHeight="1" x14ac:dyDescent="0.25">
      <c r="A43" s="93" t="e">
        <f>Dirigente!#REF!</f>
        <v>#REF!</v>
      </c>
      <c r="B43" s="93"/>
      <c r="C43" s="101"/>
      <c r="D43" s="100">
        <f t="shared" si="11"/>
        <v>0</v>
      </c>
      <c r="E43" s="89"/>
      <c r="F43" s="90"/>
      <c r="G43" s="91" t="str">
        <f t="shared" si="13"/>
        <v>X</v>
      </c>
      <c r="H43" s="91" t="str">
        <f t="shared" si="14"/>
        <v/>
      </c>
      <c r="I43" s="91" t="str">
        <f t="shared" si="15"/>
        <v/>
      </c>
      <c r="J43" s="91" t="str">
        <f t="shared" si="16"/>
        <v/>
      </c>
      <c r="K43" s="91" t="str">
        <f t="shared" si="17"/>
        <v/>
      </c>
    </row>
    <row r="44" spans="1:11" s="6" customFormat="1" ht="27" customHeight="1" x14ac:dyDescent="0.25">
      <c r="A44" s="93" t="e">
        <f>Dirigente!#REF!</f>
        <v>#REF!</v>
      </c>
      <c r="B44" s="93"/>
      <c r="C44" s="101"/>
      <c r="D44" s="100">
        <f t="shared" si="11"/>
        <v>0</v>
      </c>
      <c r="E44" s="89"/>
      <c r="F44" s="90"/>
      <c r="G44" s="91" t="str">
        <f t="shared" si="13"/>
        <v>X</v>
      </c>
      <c r="H44" s="91" t="str">
        <f t="shared" si="14"/>
        <v/>
      </c>
      <c r="I44" s="91" t="str">
        <f t="shared" si="15"/>
        <v/>
      </c>
      <c r="J44" s="91" t="str">
        <f t="shared" si="16"/>
        <v/>
      </c>
      <c r="K44" s="91" t="str">
        <f t="shared" si="17"/>
        <v/>
      </c>
    </row>
    <row r="45" spans="1:11" s="6" customFormat="1" ht="27" customHeight="1" x14ac:dyDescent="0.25">
      <c r="A45" s="93" t="e">
        <f>Dirigente!#REF!</f>
        <v>#REF!</v>
      </c>
      <c r="B45" s="93"/>
      <c r="C45" s="101"/>
      <c r="D45" s="100">
        <f t="shared" si="11"/>
        <v>0</v>
      </c>
      <c r="E45" s="89"/>
      <c r="F45" s="90"/>
      <c r="G45" s="91" t="str">
        <f t="shared" si="13"/>
        <v>X</v>
      </c>
      <c r="H45" s="91" t="str">
        <f t="shared" si="14"/>
        <v/>
      </c>
      <c r="I45" s="91" t="str">
        <f t="shared" si="15"/>
        <v/>
      </c>
      <c r="J45" s="91" t="str">
        <f t="shared" si="16"/>
        <v/>
      </c>
      <c r="K45" s="91" t="str">
        <f t="shared" si="17"/>
        <v/>
      </c>
    </row>
    <row r="46" spans="1:11" s="6" customFormat="1" ht="27" customHeight="1" x14ac:dyDescent="0.25">
      <c r="A46" s="93" t="e">
        <f>Dirigente!#REF!</f>
        <v>#REF!</v>
      </c>
      <c r="B46" s="93"/>
      <c r="C46" s="101"/>
      <c r="D46" s="100">
        <f t="shared" si="11"/>
        <v>0</v>
      </c>
      <c r="E46" s="89"/>
      <c r="F46" s="90"/>
      <c r="G46" s="91" t="str">
        <f t="shared" si="13"/>
        <v>X</v>
      </c>
      <c r="H46" s="91" t="str">
        <f t="shared" si="14"/>
        <v/>
      </c>
      <c r="I46" s="91" t="str">
        <f t="shared" si="15"/>
        <v/>
      </c>
      <c r="J46" s="91" t="str">
        <f t="shared" si="16"/>
        <v/>
      </c>
      <c r="K46" s="91" t="str">
        <f t="shared" si="17"/>
        <v/>
      </c>
    </row>
    <row r="47" spans="1:11" s="6" customFormat="1" ht="27" customHeight="1" x14ac:dyDescent="0.25">
      <c r="A47" s="93" t="e">
        <f>Dirigente!#REF!</f>
        <v>#REF!</v>
      </c>
      <c r="B47" s="93"/>
      <c r="C47" s="101"/>
      <c r="D47" s="100">
        <f t="shared" si="11"/>
        <v>0</v>
      </c>
      <c r="E47" s="89"/>
      <c r="F47" s="90"/>
      <c r="G47" s="91" t="str">
        <f t="shared" si="13"/>
        <v>X</v>
      </c>
      <c r="H47" s="91" t="str">
        <f t="shared" si="14"/>
        <v/>
      </c>
      <c r="I47" s="91" t="str">
        <f t="shared" si="15"/>
        <v/>
      </c>
      <c r="J47" s="91" t="str">
        <f t="shared" si="16"/>
        <v/>
      </c>
      <c r="K47" s="91" t="str">
        <f t="shared" si="17"/>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8">IF(AND(F49&gt;90,F49&lt;=100),"X","")</f>
        <v/>
      </c>
    </row>
    <row r="50" spans="1:11" s="6" customFormat="1" ht="18.75" customHeight="1" x14ac:dyDescent="0.25">
      <c r="A50" s="93"/>
      <c r="B50" s="93"/>
      <c r="C50" s="101"/>
      <c r="D50" s="100">
        <f t="shared" si="11"/>
        <v>0</v>
      </c>
      <c r="E50" s="89">
        <f t="shared" ref="E50:E55" si="19">F50/100</f>
        <v>0</v>
      </c>
      <c r="F50" s="90"/>
      <c r="G50" s="91" t="str">
        <f t="shared" si="7"/>
        <v>X</v>
      </c>
      <c r="H50" s="91" t="str">
        <f t="shared" si="8"/>
        <v/>
      </c>
      <c r="I50" s="91" t="str">
        <f t="shared" si="9"/>
        <v/>
      </c>
      <c r="J50" s="91" t="str">
        <f t="shared" si="10"/>
        <v/>
      </c>
      <c r="K50" s="91" t="str">
        <f t="shared" si="18"/>
        <v/>
      </c>
    </row>
    <row r="51" spans="1:11" s="6" customFormat="1" ht="18.75" customHeight="1" x14ac:dyDescent="0.25">
      <c r="A51" s="93"/>
      <c r="B51" s="93"/>
      <c r="C51" s="101"/>
      <c r="D51" s="100">
        <f t="shared" si="11"/>
        <v>0</v>
      </c>
      <c r="E51" s="89">
        <f t="shared" si="19"/>
        <v>0</v>
      </c>
      <c r="F51" s="90"/>
      <c r="G51" s="91" t="str">
        <f>IF(F51&lt;=20,"X","")</f>
        <v>X</v>
      </c>
      <c r="H51" s="91" t="str">
        <f>IF(AND(F51&gt;20,F51&lt;=50),"X","")</f>
        <v/>
      </c>
      <c r="I51" s="91" t="str">
        <f>IF(AND(F51&gt;50,F51&lt;=70),"X","")</f>
        <v/>
      </c>
      <c r="J51" s="91" t="str">
        <f>IF(AND(F51&gt;70,F51&lt;=90),"X","")</f>
        <v/>
      </c>
      <c r="K51" s="91" t="str">
        <f t="shared" si="18"/>
        <v/>
      </c>
    </row>
    <row r="52" spans="1:11" s="6" customFormat="1" ht="18.75" customHeight="1" x14ac:dyDescent="0.25">
      <c r="A52" s="93"/>
      <c r="B52" s="93"/>
      <c r="C52" s="101"/>
      <c r="D52" s="100">
        <f t="shared" si="11"/>
        <v>0</v>
      </c>
      <c r="E52" s="89">
        <f t="shared" si="19"/>
        <v>0</v>
      </c>
      <c r="F52" s="90"/>
      <c r="G52" s="91" t="str">
        <f>IF(F52&lt;=20,"X","")</f>
        <v>X</v>
      </c>
      <c r="H52" s="91" t="str">
        <f>IF(AND(F52&gt;20,F52&lt;=50),"X","")</f>
        <v/>
      </c>
      <c r="I52" s="91" t="str">
        <f>IF(AND(F52&gt;50,F52&lt;=70),"X","")</f>
        <v/>
      </c>
      <c r="J52" s="91" t="str">
        <f>IF(AND(F52&gt;70,F52&lt;=90),"X","")</f>
        <v/>
      </c>
      <c r="K52" s="91" t="str">
        <f t="shared" si="18"/>
        <v/>
      </c>
    </row>
    <row r="53" spans="1:11" s="6" customFormat="1" ht="18.75" customHeight="1" x14ac:dyDescent="0.25">
      <c r="A53" s="93"/>
      <c r="B53" s="93"/>
      <c r="C53" s="101"/>
      <c r="D53" s="100">
        <f t="shared" si="11"/>
        <v>0</v>
      </c>
      <c r="E53" s="89">
        <f t="shared" si="19"/>
        <v>0</v>
      </c>
      <c r="F53" s="90"/>
      <c r="G53" s="91" t="str">
        <f>IF(F53&lt;=20,"X","")</f>
        <v>X</v>
      </c>
      <c r="H53" s="91" t="str">
        <f>IF(AND(F53&gt;20,F53&lt;=50),"X","")</f>
        <v/>
      </c>
      <c r="I53" s="91" t="str">
        <f>IF(AND(F53&gt;50,F53&lt;=70),"X","")</f>
        <v/>
      </c>
      <c r="J53" s="91" t="str">
        <f>IF(AND(F53&gt;70,F53&lt;=90),"X","")</f>
        <v/>
      </c>
      <c r="K53" s="91" t="str">
        <f t="shared" si="18"/>
        <v/>
      </c>
    </row>
    <row r="54" spans="1:11" s="6" customFormat="1" ht="18.75" customHeight="1" x14ac:dyDescent="0.25">
      <c r="A54" s="93"/>
      <c r="B54" s="93"/>
      <c r="C54" s="101"/>
      <c r="D54" s="100">
        <f t="shared" si="11"/>
        <v>0</v>
      </c>
      <c r="E54" s="89">
        <f t="shared" si="19"/>
        <v>0</v>
      </c>
      <c r="F54" s="90"/>
      <c r="G54" s="91" t="str">
        <f>IF(F54&lt;=20,"X","")</f>
        <v>X</v>
      </c>
      <c r="H54" s="91" t="str">
        <f>IF(AND(F54&gt;20,F54&lt;=50),"X","")</f>
        <v/>
      </c>
      <c r="I54" s="91" t="str">
        <f>IF(AND(F54&gt;50,F54&lt;=70),"X","")</f>
        <v/>
      </c>
      <c r="J54" s="91" t="str">
        <f>IF(AND(F54&gt;70,F54&lt;=90),"X","")</f>
        <v/>
      </c>
      <c r="K54" s="91" t="str">
        <f t="shared" si="18"/>
        <v/>
      </c>
    </row>
    <row r="55" spans="1:11" s="6" customFormat="1" ht="18.75" customHeight="1" x14ac:dyDescent="0.25">
      <c r="A55" s="93"/>
      <c r="B55" s="93"/>
      <c r="C55" s="101"/>
      <c r="D55" s="100">
        <f t="shared" si="11"/>
        <v>0</v>
      </c>
      <c r="E55" s="89">
        <f t="shared" si="19"/>
        <v>0</v>
      </c>
      <c r="F55" s="90"/>
      <c r="G55" s="91" t="str">
        <f>IF(F55&lt;=20,"X","")</f>
        <v>X</v>
      </c>
      <c r="H55" s="91" t="str">
        <f>IF(AND(F55&gt;20,F55&lt;=50),"X","")</f>
        <v/>
      </c>
      <c r="I55" s="91" t="str">
        <f>IF(AND(F55&gt;50,F55&lt;=70),"X","")</f>
        <v/>
      </c>
      <c r="J55" s="91" t="str">
        <f>IF(AND(F55&gt;70,F55&lt;=90),"X","")</f>
        <v/>
      </c>
      <c r="K55" s="91" t="str">
        <f t="shared" si="18"/>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44" priority="31" stopIfTrue="1" operator="equal">
      <formula>"Pesatura Inadeguata"</formula>
    </cfRule>
  </conditionalFormatting>
  <conditionalFormatting sqref="G11:G47">
    <cfRule type="cellIs" dxfId="43" priority="6" stopIfTrue="1" operator="equal">
      <formula>"x"</formula>
    </cfRule>
  </conditionalFormatting>
  <conditionalFormatting sqref="G49:G55">
    <cfRule type="cellIs" dxfId="42" priority="12" stopIfTrue="1" operator="equal">
      <formula>"x"</formula>
    </cfRule>
  </conditionalFormatting>
  <conditionalFormatting sqref="H11:H47">
    <cfRule type="cellIs" dxfId="41" priority="15" stopIfTrue="1" operator="equal">
      <formula>"x"</formula>
    </cfRule>
    <cfRule type="cellIs" dxfId="40" priority="17" stopIfTrue="1" operator="equal">
      <formula>"x"</formula>
    </cfRule>
  </conditionalFormatting>
  <conditionalFormatting sqref="H13:H20">
    <cfRule type="cellIs" dxfId="39" priority="3" stopIfTrue="1" operator="equal">
      <formula>"x"</formula>
    </cfRule>
    <cfRule type="cellIs" dxfId="38" priority="5" stopIfTrue="1" operator="equal">
      <formula>"x"</formula>
    </cfRule>
  </conditionalFormatting>
  <conditionalFormatting sqref="H49:H55">
    <cfRule type="cellIs" dxfId="37" priority="9" stopIfTrue="1" operator="equal">
      <formula>"x"</formula>
    </cfRule>
    <cfRule type="cellIs" dxfId="36" priority="11" stopIfTrue="1" operator="equal">
      <formula>"x"</formula>
    </cfRule>
  </conditionalFormatting>
  <conditionalFormatting sqref="I11:I47">
    <cfRule type="cellIs" dxfId="35" priority="4" stopIfTrue="1" operator="equal">
      <formula>"x"</formula>
    </cfRule>
  </conditionalFormatting>
  <conditionalFormatting sqref="I49:I55">
    <cfRule type="cellIs" dxfId="34" priority="10" stopIfTrue="1" operator="equal">
      <formula>"x"</formula>
    </cfRule>
  </conditionalFormatting>
  <conditionalFormatting sqref="J11:J47">
    <cfRule type="cellIs" dxfId="33" priority="2" stopIfTrue="1" operator="equal">
      <formula>"x"</formula>
    </cfRule>
  </conditionalFormatting>
  <conditionalFormatting sqref="J49:J55">
    <cfRule type="cellIs" dxfId="32" priority="8" stopIfTrue="1" operator="equal">
      <formula>"x"</formula>
    </cfRule>
  </conditionalFormatting>
  <conditionalFormatting sqref="K11:K47">
    <cfRule type="cellIs" dxfId="31" priority="1" stopIfTrue="1" operator="equal">
      <formula>"x"</formula>
    </cfRule>
  </conditionalFormatting>
  <conditionalFormatting sqref="K49:K55">
    <cfRule type="cellIs" dxfId="30" priority="7"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5"/>
  <sheetViews>
    <sheetView workbookViewId="0">
      <selection activeCell="I3" sqref="I3"/>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40" t="str">
        <f>'Elenco P.I.'!B2</f>
        <v xml:space="preserve">Comune di </v>
      </c>
      <c r="B1" s="541"/>
      <c r="C1" s="541"/>
      <c r="D1" s="541"/>
      <c r="E1" s="541"/>
      <c r="F1" s="541"/>
      <c r="G1" s="541"/>
      <c r="H1" s="541"/>
      <c r="I1" s="541"/>
      <c r="J1" s="542"/>
    </row>
    <row r="2" spans="1:10" s="65" customFormat="1" ht="19.5" customHeight="1" x14ac:dyDescent="0.25">
      <c r="A2" s="66" t="s">
        <v>0</v>
      </c>
      <c r="B2" s="67" t="str">
        <f>'Elenco P.I.'!B7</f>
        <v xml:space="preserve">Area:  </v>
      </c>
      <c r="C2" s="68"/>
      <c r="D2" s="68"/>
      <c r="E2" s="68"/>
      <c r="F2" s="69" t="s">
        <v>225</v>
      </c>
      <c r="G2" s="69" t="s">
        <v>226</v>
      </c>
      <c r="H2" s="68"/>
      <c r="I2" s="69" t="s">
        <v>227</v>
      </c>
      <c r="J2" s="70"/>
    </row>
    <row r="3" spans="1:10" s="65" customFormat="1" ht="19.5" customHeight="1" x14ac:dyDescent="0.25">
      <c r="A3" s="66" t="s">
        <v>228</v>
      </c>
      <c r="B3" s="71"/>
      <c r="C3" s="68"/>
      <c r="D3" s="68"/>
      <c r="E3" s="68"/>
      <c r="F3" s="72"/>
      <c r="G3" s="72"/>
      <c r="H3" s="68"/>
      <c r="I3" s="73">
        <v>2020</v>
      </c>
      <c r="J3" s="70"/>
    </row>
    <row r="4" spans="1:10" s="65" customFormat="1" ht="19.5" customHeight="1" x14ac:dyDescent="0.25">
      <c r="A4" s="66" t="s">
        <v>229</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43" t="s">
        <v>230</v>
      </c>
      <c r="B6" s="543"/>
      <c r="C6" s="543"/>
      <c r="D6" s="543"/>
      <c r="E6" s="543"/>
      <c r="F6" s="545" t="s">
        <v>231</v>
      </c>
      <c r="G6" s="545"/>
      <c r="H6" s="545"/>
      <c r="I6" s="545"/>
      <c r="J6" s="545"/>
    </row>
    <row r="7" spans="1:10" ht="15.75" customHeight="1" x14ac:dyDescent="0.25">
      <c r="A7" s="544"/>
      <c r="B7" s="544"/>
      <c r="C7" s="544"/>
      <c r="D7" s="544"/>
      <c r="E7" s="544"/>
      <c r="F7" s="192">
        <v>1</v>
      </c>
      <c r="G7" s="192">
        <v>2</v>
      </c>
      <c r="H7" s="192">
        <v>3</v>
      </c>
      <c r="I7" s="192">
        <v>4</v>
      </c>
      <c r="J7" s="192">
        <v>5</v>
      </c>
    </row>
    <row r="8" spans="1:10" ht="15.75" customHeight="1" x14ac:dyDescent="0.25">
      <c r="A8" s="544"/>
      <c r="B8" s="544"/>
      <c r="C8" s="544"/>
      <c r="D8" s="544"/>
      <c r="E8" s="544"/>
      <c r="F8" s="82" t="s">
        <v>232</v>
      </c>
      <c r="G8" s="82" t="s">
        <v>233</v>
      </c>
      <c r="H8" s="83" t="s">
        <v>234</v>
      </c>
      <c r="I8" s="83" t="s">
        <v>235</v>
      </c>
      <c r="J8" s="83" t="s">
        <v>236</v>
      </c>
    </row>
    <row r="9" spans="1:10" ht="4.5" customHeight="1" x14ac:dyDescent="0.25">
      <c r="A9" s="546"/>
      <c r="B9" s="546"/>
      <c r="C9" s="546"/>
      <c r="D9" s="546"/>
      <c r="E9" s="546"/>
      <c r="F9" s="546"/>
      <c r="G9" s="546"/>
      <c r="H9" s="546"/>
      <c r="I9" s="546"/>
      <c r="J9" s="546"/>
    </row>
    <row r="10" spans="1:10" ht="32.25" customHeight="1" x14ac:dyDescent="0.25">
      <c r="A10" s="84" t="s">
        <v>237</v>
      </c>
      <c r="B10" s="84" t="s">
        <v>238</v>
      </c>
      <c r="C10" s="85" t="s">
        <v>239</v>
      </c>
      <c r="D10" s="85" t="s">
        <v>240</v>
      </c>
      <c r="E10" s="85" t="s">
        <v>241</v>
      </c>
      <c r="F10" s="85" t="s">
        <v>242</v>
      </c>
      <c r="G10" s="85" t="s">
        <v>57</v>
      </c>
      <c r="H10" s="85" t="s">
        <v>243</v>
      </c>
      <c r="I10" s="85" t="s">
        <v>244</v>
      </c>
      <c r="J10" s="85" t="s">
        <v>245</v>
      </c>
    </row>
    <row r="11" spans="1:10"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Dirigente!#REF!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Dirigente!#REF!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Dirigente!#REF!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Dirigente!B17</f>
        <v xml:space="preserve">Attuazione delle misure previste dalla normativa  in materia di trasparenza </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Dirigente!#REF!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t="e">
        <f>Dirigente!#REF!</f>
        <v>#REF!</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t="e">
        <f>Dirigente!#REF!</f>
        <v>#REF!</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246</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46"/>
      <c r="B22" s="547"/>
      <c r="C22" s="547"/>
      <c r="D22" s="193"/>
      <c r="E22" s="546"/>
      <c r="F22" s="547"/>
      <c r="G22" s="547"/>
      <c r="H22" s="546"/>
      <c r="I22" s="547"/>
      <c r="J22" s="547"/>
    </row>
    <row r="23" spans="1:10" ht="42" customHeight="1" x14ac:dyDescent="0.25">
      <c r="A23" s="84" t="s">
        <v>247</v>
      </c>
      <c r="B23" s="84" t="s">
        <v>238</v>
      </c>
      <c r="C23" s="85" t="s">
        <v>239</v>
      </c>
      <c r="D23" s="85" t="s">
        <v>240</v>
      </c>
      <c r="E23" s="85" t="s">
        <v>241</v>
      </c>
      <c r="F23" s="85" t="s">
        <v>242</v>
      </c>
      <c r="G23" s="85" t="s">
        <v>57</v>
      </c>
      <c r="H23" s="85" t="s">
        <v>243</v>
      </c>
      <c r="I23" s="85" t="s">
        <v>244</v>
      </c>
      <c r="J23" s="85" t="s">
        <v>245</v>
      </c>
    </row>
    <row r="24" spans="1:10" s="6" customFormat="1" ht="27" customHeight="1" x14ac:dyDescent="0.25">
      <c r="A24" s="93" t="str">
        <f>Dirigente!B31</f>
        <v>Assegnazione chioschi lungomare</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Dirigente!#REF!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Dirigente!B32</f>
        <v>Carta dei servizi del commercio</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Dirigente!B33</f>
        <v>Affidamento incarico progetto definitivo-esecutivo infrastrutture Paio di zona Via Marconi (edilizia convenzionata)</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Dirigente!B34</f>
        <v>Accorpamento servizio tutela del paesaggio</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Dirigente!B35</f>
        <v>Ricognizione patrimonio comunale</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Dirigente!#REF!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str">
        <f>Dirigente!B36</f>
        <v>Digitalizzazione banca dati puc e catastale in piattaforma GIS</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192" t="s">
        <v>248</v>
      </c>
      <c r="B32" s="192" t="s">
        <v>249</v>
      </c>
      <c r="C32" s="85" t="s">
        <v>239</v>
      </c>
      <c r="D32" s="85" t="s">
        <v>240</v>
      </c>
      <c r="E32" s="85" t="s">
        <v>241</v>
      </c>
      <c r="F32" s="85" t="s">
        <v>250</v>
      </c>
      <c r="G32" s="85" t="s">
        <v>251</v>
      </c>
      <c r="H32" s="85" t="s">
        <v>252</v>
      </c>
      <c r="I32" s="85" t="s">
        <v>253</v>
      </c>
      <c r="J32" s="85" t="s">
        <v>254</v>
      </c>
    </row>
    <row r="33" spans="1:10" s="6" customFormat="1" ht="49.5" customHeight="1" x14ac:dyDescent="0.25">
      <c r="A33" s="93" t="s">
        <v>310</v>
      </c>
      <c r="B33" s="93" t="s">
        <v>311</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255</v>
      </c>
      <c r="B40" s="95" t="str">
        <f>IF(C40=40,"Pesatura Adeguata","Pesatura Inadeguata")</f>
        <v>Pesatura Adeguata</v>
      </c>
      <c r="C40" s="101">
        <f>SUM(C24:C35)</f>
        <v>40</v>
      </c>
      <c r="D40" s="192"/>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256</v>
      </c>
      <c r="E41" s="107"/>
      <c r="F41" s="108"/>
      <c r="G41" s="108"/>
      <c r="H41" s="108"/>
      <c r="I41" s="108"/>
      <c r="J41" s="109"/>
    </row>
    <row r="42" spans="1:10" ht="16.5" customHeight="1" x14ac:dyDescent="0.25">
      <c r="A42" s="536" t="s">
        <v>257</v>
      </c>
      <c r="B42" s="537"/>
      <c r="C42" s="96">
        <f>SUM(G21:J21)</f>
        <v>0</v>
      </c>
      <c r="D42" s="110">
        <f>C42/60</f>
        <v>0</v>
      </c>
      <c r="E42" s="111"/>
      <c r="F42" s="112"/>
      <c r="G42" s="112"/>
      <c r="H42" s="112"/>
      <c r="I42" s="112"/>
      <c r="J42" s="113"/>
    </row>
    <row r="43" spans="1:10" ht="17.25" customHeight="1" x14ac:dyDescent="0.25">
      <c r="A43" s="114" t="s">
        <v>200</v>
      </c>
      <c r="B43" s="115"/>
      <c r="C43" s="116"/>
      <c r="D43" s="116"/>
      <c r="E43" s="538" t="s">
        <v>258</v>
      </c>
      <c r="F43" s="538"/>
      <c r="G43" s="539"/>
      <c r="H43" s="117">
        <f>C42+C44</f>
        <v>0</v>
      </c>
      <c r="I43" s="116" t="s">
        <v>259</v>
      </c>
      <c r="J43" s="118"/>
    </row>
    <row r="44" spans="1:10" ht="16.5" customHeight="1" x14ac:dyDescent="0.25">
      <c r="A44" s="536" t="s">
        <v>260</v>
      </c>
      <c r="B44" s="537"/>
      <c r="C44" s="96">
        <f>SUM(F40:J40)</f>
        <v>0</v>
      </c>
      <c r="D44" s="110" t="s">
        <v>256</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9" priority="31" stopIfTrue="1" operator="equal">
      <formula>"Pesatura Inadeguata"</formula>
    </cfRule>
  </conditionalFormatting>
  <conditionalFormatting sqref="F11:F31">
    <cfRule type="cellIs" dxfId="28" priority="6" stopIfTrue="1" operator="equal">
      <formula>"x"</formula>
    </cfRule>
  </conditionalFormatting>
  <conditionalFormatting sqref="F33:F39">
    <cfRule type="cellIs" dxfId="27" priority="12" stopIfTrue="1" operator="equal">
      <formula>"x"</formula>
    </cfRule>
  </conditionalFormatting>
  <conditionalFormatting sqref="G11:G31">
    <cfRule type="cellIs" dxfId="26" priority="15" stopIfTrue="1" operator="equal">
      <formula>"x"</formula>
    </cfRule>
    <cfRule type="cellIs" dxfId="25" priority="17" stopIfTrue="1" operator="equal">
      <formula>"x"</formula>
    </cfRule>
  </conditionalFormatting>
  <conditionalFormatting sqref="G13:G20">
    <cfRule type="cellIs" dxfId="24" priority="3" stopIfTrue="1" operator="equal">
      <formula>"x"</formula>
    </cfRule>
    <cfRule type="cellIs" dxfId="23" priority="5" stopIfTrue="1" operator="equal">
      <formula>"x"</formula>
    </cfRule>
  </conditionalFormatting>
  <conditionalFormatting sqref="G33:G39">
    <cfRule type="cellIs" dxfId="22" priority="9" stopIfTrue="1" operator="equal">
      <formula>"x"</formula>
    </cfRule>
    <cfRule type="cellIs" dxfId="21" priority="11" stopIfTrue="1" operator="equal">
      <formula>"x"</formula>
    </cfRule>
  </conditionalFormatting>
  <conditionalFormatting sqref="H11:H31">
    <cfRule type="cellIs" dxfId="20" priority="4" stopIfTrue="1" operator="equal">
      <formula>"x"</formula>
    </cfRule>
  </conditionalFormatting>
  <conditionalFormatting sqref="H33:H39">
    <cfRule type="cellIs" dxfId="19" priority="10" stopIfTrue="1" operator="equal">
      <formula>"x"</formula>
    </cfRule>
  </conditionalFormatting>
  <conditionalFormatting sqref="I11:I31">
    <cfRule type="cellIs" dxfId="18" priority="2" stopIfTrue="1" operator="equal">
      <formula>"x"</formula>
    </cfRule>
  </conditionalFormatting>
  <conditionalFormatting sqref="I33:I39">
    <cfRule type="cellIs" dxfId="17" priority="8" stopIfTrue="1" operator="equal">
      <formula>"x"</formula>
    </cfRule>
  </conditionalFormatting>
  <conditionalFormatting sqref="J11:J31">
    <cfRule type="cellIs" dxfId="16" priority="1" stopIfTrue="1" operator="equal">
      <formula>"x"</formula>
    </cfRule>
  </conditionalFormatting>
  <conditionalFormatting sqref="J33:J39">
    <cfRule type="cellIs" dxfId="15" priority="7"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5"/>
  <sheetViews>
    <sheetView workbookViewId="0">
      <selection activeCell="J12" sqref="J12"/>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40" t="str">
        <f>'Elenco P.I.'!B2</f>
        <v xml:space="preserve">Comune di </v>
      </c>
      <c r="B1" s="541"/>
      <c r="C1" s="541"/>
      <c r="D1" s="541"/>
      <c r="E1" s="541"/>
      <c r="F1" s="541"/>
      <c r="G1" s="541"/>
      <c r="H1" s="541"/>
      <c r="I1" s="541"/>
      <c r="J1" s="542"/>
    </row>
    <row r="2" spans="1:10" s="65" customFormat="1" ht="19.5" customHeight="1" x14ac:dyDescent="0.25">
      <c r="A2" s="66" t="s">
        <v>0</v>
      </c>
      <c r="B2" s="67" t="str">
        <f>'Elenco P.I.'!B7</f>
        <v xml:space="preserve">Area:  </v>
      </c>
      <c r="C2" s="68"/>
      <c r="D2" s="68"/>
      <c r="E2" s="68"/>
      <c r="F2" s="69" t="s">
        <v>225</v>
      </c>
      <c r="G2" s="69" t="s">
        <v>226</v>
      </c>
      <c r="H2" s="68"/>
      <c r="I2" s="69" t="s">
        <v>227</v>
      </c>
      <c r="J2" s="70"/>
    </row>
    <row r="3" spans="1:10" s="65" customFormat="1" ht="19.5" customHeight="1" x14ac:dyDescent="0.25">
      <c r="A3" s="66" t="s">
        <v>228</v>
      </c>
      <c r="B3" s="71"/>
      <c r="C3" s="68"/>
      <c r="D3" s="68"/>
      <c r="E3" s="68"/>
      <c r="F3" s="72"/>
      <c r="G3" s="72"/>
      <c r="H3" s="68"/>
      <c r="I3" s="73">
        <v>2020</v>
      </c>
      <c r="J3" s="70"/>
    </row>
    <row r="4" spans="1:10" s="65" customFormat="1" ht="19.5" customHeight="1" x14ac:dyDescent="0.25">
      <c r="A4" s="66" t="s">
        <v>229</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43" t="s">
        <v>230</v>
      </c>
      <c r="B6" s="543"/>
      <c r="C6" s="543"/>
      <c r="D6" s="543"/>
      <c r="E6" s="543"/>
      <c r="F6" s="545" t="s">
        <v>231</v>
      </c>
      <c r="G6" s="545"/>
      <c r="H6" s="545"/>
      <c r="I6" s="545"/>
      <c r="J6" s="545"/>
    </row>
    <row r="7" spans="1:10" ht="15.75" customHeight="1" x14ac:dyDescent="0.25">
      <c r="A7" s="544"/>
      <c r="B7" s="544"/>
      <c r="C7" s="544"/>
      <c r="D7" s="544"/>
      <c r="E7" s="544"/>
      <c r="F7" s="192">
        <v>1</v>
      </c>
      <c r="G7" s="192">
        <v>2</v>
      </c>
      <c r="H7" s="192">
        <v>3</v>
      </c>
      <c r="I7" s="192">
        <v>4</v>
      </c>
      <c r="J7" s="192">
        <v>5</v>
      </c>
    </row>
    <row r="8" spans="1:10" ht="15.75" customHeight="1" x14ac:dyDescent="0.25">
      <c r="A8" s="544"/>
      <c r="B8" s="544"/>
      <c r="C8" s="544"/>
      <c r="D8" s="544"/>
      <c r="E8" s="544"/>
      <c r="F8" s="82" t="s">
        <v>232</v>
      </c>
      <c r="G8" s="82" t="s">
        <v>233</v>
      </c>
      <c r="H8" s="83" t="s">
        <v>234</v>
      </c>
      <c r="I8" s="83" t="s">
        <v>235</v>
      </c>
      <c r="J8" s="83" t="s">
        <v>236</v>
      </c>
    </row>
    <row r="9" spans="1:10" ht="4.5" customHeight="1" x14ac:dyDescent="0.25">
      <c r="A9" s="546"/>
      <c r="B9" s="546"/>
      <c r="C9" s="546"/>
      <c r="D9" s="546"/>
      <c r="E9" s="546"/>
      <c r="F9" s="546"/>
      <c r="G9" s="546"/>
      <c r="H9" s="546"/>
      <c r="I9" s="546"/>
      <c r="J9" s="546"/>
    </row>
    <row r="10" spans="1:10" ht="32.25" customHeight="1" x14ac:dyDescent="0.25">
      <c r="A10" s="84" t="s">
        <v>237</v>
      </c>
      <c r="B10" s="84" t="s">
        <v>238</v>
      </c>
      <c r="C10" s="85" t="s">
        <v>239</v>
      </c>
      <c r="D10" s="85" t="s">
        <v>240</v>
      </c>
      <c r="E10" s="85" t="s">
        <v>241</v>
      </c>
      <c r="F10" s="85" t="s">
        <v>242</v>
      </c>
      <c r="G10" s="85" t="s">
        <v>57</v>
      </c>
      <c r="H10" s="85" t="s">
        <v>243</v>
      </c>
      <c r="I10" s="85" t="s">
        <v>244</v>
      </c>
      <c r="J10" s="85" t="s">
        <v>245</v>
      </c>
    </row>
    <row r="11" spans="1:10"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Dirigente!#REF!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Dirigente!#REF!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Dirigente!#REF!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Dirigente!B17</f>
        <v xml:space="preserve">Attuazione delle misure previste dalla normativa  in materia di trasparenza </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Dirigente!#REF!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t="e">
        <f>Dirigente!#REF!</f>
        <v>#REF!</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t="e">
        <f>Dirigente!#REF!</f>
        <v>#REF!</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246</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46"/>
      <c r="B22" s="547"/>
      <c r="C22" s="547"/>
      <c r="D22" s="193"/>
      <c r="E22" s="546"/>
      <c r="F22" s="547"/>
      <c r="G22" s="547"/>
      <c r="H22" s="546"/>
      <c r="I22" s="547"/>
      <c r="J22" s="547"/>
    </row>
    <row r="23" spans="1:10" ht="42" customHeight="1" x14ac:dyDescent="0.25">
      <c r="A23" s="84" t="s">
        <v>247</v>
      </c>
      <c r="B23" s="84" t="s">
        <v>238</v>
      </c>
      <c r="C23" s="85" t="s">
        <v>239</v>
      </c>
      <c r="D23" s="85" t="s">
        <v>240</v>
      </c>
      <c r="E23" s="85" t="s">
        <v>241</v>
      </c>
      <c r="F23" s="85" t="s">
        <v>242</v>
      </c>
      <c r="G23" s="85" t="s">
        <v>57</v>
      </c>
      <c r="H23" s="85" t="s">
        <v>243</v>
      </c>
      <c r="I23" s="85" t="s">
        <v>244</v>
      </c>
      <c r="J23" s="85" t="s">
        <v>245</v>
      </c>
    </row>
    <row r="24" spans="1:10" s="6" customFormat="1" ht="27" customHeight="1" x14ac:dyDescent="0.25">
      <c r="A24" s="93" t="str">
        <f>Dirigente!B31</f>
        <v>Assegnazione chioschi lungomare</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Dirigente!#REF!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Dirigente!B32</f>
        <v>Carta dei servizi del commercio</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Dirigente!B33</f>
        <v>Affidamento incarico progetto definitivo-esecutivo infrastrutture Paio di zona Via Marconi (edilizia convenzionata)</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Dirigente!B34</f>
        <v>Accorpamento servizio tutela del paesaggio</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Dirigente!B35</f>
        <v>Ricognizione patrimonio comunale</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Dirigente!#REF!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str">
        <f>Dirigente!B36</f>
        <v>Digitalizzazione banca dati puc e catastale in piattaforma GIS</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192" t="s">
        <v>248</v>
      </c>
      <c r="B32" s="192" t="s">
        <v>249</v>
      </c>
      <c r="C32" s="85" t="s">
        <v>239</v>
      </c>
      <c r="D32" s="85" t="s">
        <v>240</v>
      </c>
      <c r="E32" s="85" t="s">
        <v>241</v>
      </c>
      <c r="F32" s="85" t="s">
        <v>250</v>
      </c>
      <c r="G32" s="85" t="s">
        <v>251</v>
      </c>
      <c r="H32" s="85" t="s">
        <v>252</v>
      </c>
      <c r="I32" s="85" t="s">
        <v>253</v>
      </c>
      <c r="J32" s="85" t="s">
        <v>254</v>
      </c>
    </row>
    <row r="33" spans="1:10" s="6" customFormat="1" ht="49.5" customHeight="1" x14ac:dyDescent="0.25">
      <c r="A33" s="93" t="s">
        <v>310</v>
      </c>
      <c r="B33" s="93" t="s">
        <v>311</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255</v>
      </c>
      <c r="B40" s="95" t="str">
        <f>IF(C40=40,"Pesatura Adeguata","Pesatura Inadeguata")</f>
        <v>Pesatura Adeguata</v>
      </c>
      <c r="C40" s="101">
        <f>SUM(C24:C35)</f>
        <v>40</v>
      </c>
      <c r="D40" s="192"/>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256</v>
      </c>
      <c r="E41" s="107"/>
      <c r="F41" s="108"/>
      <c r="G41" s="108"/>
      <c r="H41" s="108"/>
      <c r="I41" s="108"/>
      <c r="J41" s="109"/>
    </row>
    <row r="42" spans="1:10" ht="16.5" customHeight="1" x14ac:dyDescent="0.25">
      <c r="A42" s="536" t="s">
        <v>257</v>
      </c>
      <c r="B42" s="537"/>
      <c r="C42" s="96">
        <f>SUM(G21:J21)</f>
        <v>0</v>
      </c>
      <c r="D42" s="110">
        <f>C42/60</f>
        <v>0</v>
      </c>
      <c r="E42" s="111"/>
      <c r="F42" s="112"/>
      <c r="G42" s="112"/>
      <c r="H42" s="112"/>
      <c r="I42" s="112"/>
      <c r="J42" s="113"/>
    </row>
    <row r="43" spans="1:10" ht="17.25" customHeight="1" x14ac:dyDescent="0.25">
      <c r="A43" s="114" t="s">
        <v>200</v>
      </c>
      <c r="B43" s="115"/>
      <c r="C43" s="116"/>
      <c r="D43" s="116"/>
      <c r="E43" s="538" t="s">
        <v>258</v>
      </c>
      <c r="F43" s="538"/>
      <c r="G43" s="539"/>
      <c r="H43" s="117">
        <f>C42+C44</f>
        <v>0</v>
      </c>
      <c r="I43" s="116" t="s">
        <v>259</v>
      </c>
      <c r="J43" s="118"/>
    </row>
    <row r="44" spans="1:10" ht="16.5" customHeight="1" x14ac:dyDescent="0.25">
      <c r="A44" s="536" t="s">
        <v>260</v>
      </c>
      <c r="B44" s="537"/>
      <c r="C44" s="96">
        <f>SUM(F40:J40)</f>
        <v>0</v>
      </c>
      <c r="D44" s="110" t="s">
        <v>256</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4" priority="31" stopIfTrue="1" operator="equal">
      <formula>"Pesatura Inadeguata"</formula>
    </cfRule>
  </conditionalFormatting>
  <conditionalFormatting sqref="F11:F31">
    <cfRule type="cellIs" dxfId="13" priority="6" stopIfTrue="1" operator="equal">
      <formula>"x"</formula>
    </cfRule>
  </conditionalFormatting>
  <conditionalFormatting sqref="F33:F39">
    <cfRule type="cellIs" dxfId="12" priority="12" stopIfTrue="1" operator="equal">
      <formula>"x"</formula>
    </cfRule>
  </conditionalFormatting>
  <conditionalFormatting sqref="G11:G31">
    <cfRule type="cellIs" dxfId="11" priority="15" stopIfTrue="1" operator="equal">
      <formula>"x"</formula>
    </cfRule>
    <cfRule type="cellIs" dxfId="10" priority="17" stopIfTrue="1" operator="equal">
      <formula>"x"</formula>
    </cfRule>
  </conditionalFormatting>
  <conditionalFormatting sqref="G13:G20">
    <cfRule type="cellIs" dxfId="9" priority="3" stopIfTrue="1" operator="equal">
      <formula>"x"</formula>
    </cfRule>
    <cfRule type="cellIs" dxfId="8" priority="5" stopIfTrue="1" operator="equal">
      <formula>"x"</formula>
    </cfRule>
  </conditionalFormatting>
  <conditionalFormatting sqref="G33:G39">
    <cfRule type="cellIs" dxfId="7" priority="9" stopIfTrue="1" operator="equal">
      <formula>"x"</formula>
    </cfRule>
    <cfRule type="cellIs" dxfId="6" priority="11" stopIfTrue="1" operator="equal">
      <formula>"x"</formula>
    </cfRule>
  </conditionalFormatting>
  <conditionalFormatting sqref="H11:H31">
    <cfRule type="cellIs" dxfId="5" priority="4" stopIfTrue="1" operator="equal">
      <formula>"x"</formula>
    </cfRule>
  </conditionalFormatting>
  <conditionalFormatting sqref="H33:H39">
    <cfRule type="cellIs" dxfId="4" priority="10" stopIfTrue="1" operator="equal">
      <formula>"x"</formula>
    </cfRule>
  </conditionalFormatting>
  <conditionalFormatting sqref="I11:I31">
    <cfRule type="cellIs" dxfId="3" priority="2" stopIfTrue="1" operator="equal">
      <formula>"x"</formula>
    </cfRule>
  </conditionalFormatting>
  <conditionalFormatting sqref="I33:I39">
    <cfRule type="cellIs" dxfId="2" priority="8" stopIfTrue="1" operator="equal">
      <formula>"x"</formula>
    </cfRule>
  </conditionalFormatting>
  <conditionalFormatting sqref="J11:J31">
    <cfRule type="cellIs" dxfId="1" priority="1" stopIfTrue="1" operator="equal">
      <formula>"x"</formula>
    </cfRule>
  </conditionalFormatting>
  <conditionalFormatting sqref="J33:J39">
    <cfRule type="cellIs" dxfId="0" priority="7"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2" customWidth="1"/>
    <col min="2" max="2" width="64.2851562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16384" width="8.85546875" style="42"/>
  </cols>
  <sheetData>
    <row r="1" spans="1:63" ht="8.25" customHeight="1" thickBot="1" x14ac:dyDescent="0.3">
      <c r="A1" s="40"/>
      <c r="B1" s="160"/>
      <c r="C1" s="161"/>
      <c r="D1" s="162"/>
      <c r="E1" s="162"/>
      <c r="F1" s="162"/>
      <c r="G1" s="163"/>
      <c r="H1" s="163"/>
      <c r="I1" s="163"/>
      <c r="J1" s="163"/>
      <c r="K1" s="163"/>
      <c r="L1" s="163"/>
      <c r="M1" s="163"/>
      <c r="N1" s="164"/>
      <c r="O1" s="41"/>
      <c r="BJ1" s="43" t="s">
        <v>186</v>
      </c>
      <c r="BK1" s="44" t="s">
        <v>187</v>
      </c>
    </row>
    <row r="2" spans="1:63" ht="25.5" customHeight="1" x14ac:dyDescent="0.25">
      <c r="A2" s="40"/>
      <c r="B2" s="165" t="s">
        <v>188</v>
      </c>
      <c r="C2" s="549" t="str">
        <f>'Elenco P.I.'!B2</f>
        <v xml:space="preserve">Comune di </v>
      </c>
      <c r="D2" s="549"/>
      <c r="E2" s="549"/>
      <c r="F2" s="549"/>
      <c r="G2" s="549"/>
      <c r="H2" s="549"/>
      <c r="I2" s="549"/>
      <c r="J2" s="549"/>
      <c r="K2" s="40"/>
      <c r="L2" s="45" t="s">
        <v>189</v>
      </c>
      <c r="M2" s="159">
        <v>2020</v>
      </c>
      <c r="N2" s="166"/>
      <c r="O2" s="46"/>
      <c r="BJ2" s="47" t="s">
        <v>190</v>
      </c>
      <c r="BK2" s="48" t="s">
        <v>191</v>
      </c>
    </row>
    <row r="3" spans="1:63" ht="25.5" customHeight="1" x14ac:dyDescent="0.25">
      <c r="A3" s="40"/>
      <c r="B3" s="165" t="s">
        <v>192</v>
      </c>
      <c r="C3" s="549" t="str">
        <f>'Elenco P.I.'!B7</f>
        <v xml:space="preserve">Area:  </v>
      </c>
      <c r="D3" s="549"/>
      <c r="E3" s="549"/>
      <c r="F3" s="549"/>
      <c r="G3" s="549"/>
      <c r="H3" s="549"/>
      <c r="I3" s="549"/>
      <c r="J3" s="549"/>
      <c r="K3" s="40"/>
      <c r="L3" s="40"/>
      <c r="M3" s="40"/>
      <c r="N3" s="166"/>
      <c r="O3" s="46"/>
      <c r="BJ3" s="49" t="s">
        <v>193</v>
      </c>
      <c r="BK3" s="50" t="s">
        <v>194</v>
      </c>
    </row>
    <row r="4" spans="1:63" ht="25.5" customHeight="1" x14ac:dyDescent="0.25">
      <c r="A4" s="40"/>
      <c r="B4" s="165" t="s">
        <v>195</v>
      </c>
      <c r="C4" s="549"/>
      <c r="D4" s="549"/>
      <c r="E4" s="549"/>
      <c r="F4" s="549"/>
      <c r="G4" s="549"/>
      <c r="H4" s="549"/>
      <c r="I4" s="549"/>
      <c r="J4" s="549"/>
      <c r="K4" s="40"/>
      <c r="L4" s="40"/>
      <c r="M4" s="40"/>
      <c r="N4" s="166"/>
      <c r="O4" s="46"/>
      <c r="BJ4" s="49" t="s">
        <v>196</v>
      </c>
      <c r="BK4" s="50" t="s">
        <v>197</v>
      </c>
    </row>
    <row r="5" spans="1:63" ht="12.75" customHeight="1" x14ac:dyDescent="0.25">
      <c r="A5" s="40"/>
      <c r="B5" s="167"/>
      <c r="C5" s="51"/>
      <c r="D5" s="52"/>
      <c r="E5" s="51"/>
      <c r="F5" s="52"/>
      <c r="G5" s="40"/>
      <c r="H5" s="40"/>
      <c r="I5" s="40"/>
      <c r="J5" s="40"/>
      <c r="K5" s="40"/>
      <c r="L5" s="40"/>
      <c r="M5" s="40"/>
      <c r="N5" s="166"/>
      <c r="O5" s="46"/>
      <c r="BJ5" s="49" t="s">
        <v>198</v>
      </c>
      <c r="BK5" s="50" t="s">
        <v>199</v>
      </c>
    </row>
    <row r="6" spans="1:63" ht="5.25" customHeight="1" x14ac:dyDescent="0.25">
      <c r="A6" s="40"/>
      <c r="B6" s="550" t="s">
        <v>200</v>
      </c>
      <c r="C6" s="550"/>
      <c r="D6" s="550"/>
      <c r="E6" s="550"/>
      <c r="F6" s="550"/>
      <c r="G6" s="550"/>
      <c r="H6" s="550"/>
      <c r="I6" s="550"/>
      <c r="J6" s="550"/>
      <c r="K6" s="550"/>
      <c r="L6" s="550"/>
      <c r="M6" s="550"/>
      <c r="N6" s="550"/>
      <c r="O6" s="46"/>
      <c r="BJ6" s="49" t="s">
        <v>201</v>
      </c>
      <c r="BK6" s="50" t="s">
        <v>202</v>
      </c>
    </row>
    <row r="7" spans="1:63" ht="5.25" customHeight="1" x14ac:dyDescent="0.25">
      <c r="A7" s="40"/>
      <c r="B7" s="550"/>
      <c r="C7" s="550"/>
      <c r="D7" s="550"/>
      <c r="E7" s="550"/>
      <c r="F7" s="550"/>
      <c r="G7" s="550"/>
      <c r="H7" s="550"/>
      <c r="I7" s="550"/>
      <c r="J7" s="550"/>
      <c r="K7" s="550"/>
      <c r="L7" s="550"/>
      <c r="M7" s="550"/>
      <c r="N7" s="550"/>
      <c r="O7" s="46"/>
      <c r="BJ7" s="49" t="s">
        <v>203</v>
      </c>
      <c r="BK7" s="50" t="s">
        <v>204</v>
      </c>
    </row>
    <row r="8" spans="1:63" ht="5.25" customHeight="1" x14ac:dyDescent="0.25">
      <c r="A8" s="40"/>
      <c r="B8" s="550"/>
      <c r="C8" s="550"/>
      <c r="D8" s="550"/>
      <c r="E8" s="550"/>
      <c r="F8" s="550"/>
      <c r="G8" s="550"/>
      <c r="H8" s="550"/>
      <c r="I8" s="550"/>
      <c r="J8" s="550"/>
      <c r="K8" s="550"/>
      <c r="L8" s="550"/>
      <c r="M8" s="550"/>
      <c r="N8" s="550"/>
      <c r="O8" s="46"/>
      <c r="BJ8" s="49" t="s">
        <v>205</v>
      </c>
      <c r="BK8" s="50" t="s">
        <v>206</v>
      </c>
    </row>
    <row r="9" spans="1:63" ht="5.25" customHeight="1" x14ac:dyDescent="0.25">
      <c r="A9" s="40"/>
      <c r="B9" s="550"/>
      <c r="C9" s="550"/>
      <c r="D9" s="551"/>
      <c r="E9" s="551"/>
      <c r="F9" s="551"/>
      <c r="G9" s="551"/>
      <c r="H9" s="551"/>
      <c r="I9" s="551"/>
      <c r="J9" s="551"/>
      <c r="K9" s="551"/>
      <c r="L9" s="551"/>
      <c r="M9" s="551"/>
      <c r="N9" s="551"/>
      <c r="O9" s="46"/>
      <c r="BJ9" s="49" t="s">
        <v>207</v>
      </c>
      <c r="BK9" s="50" t="s">
        <v>208</v>
      </c>
    </row>
    <row r="10" spans="1:63" ht="9.75" customHeight="1" x14ac:dyDescent="0.25">
      <c r="A10" s="40"/>
      <c r="B10" s="550" t="s">
        <v>209</v>
      </c>
      <c r="C10" s="550"/>
      <c r="D10" s="553" t="s">
        <v>210</v>
      </c>
      <c r="E10" s="554"/>
      <c r="F10" s="554"/>
      <c r="G10" s="151"/>
      <c r="H10" s="151"/>
      <c r="I10" s="153"/>
      <c r="J10" s="552" t="s">
        <v>211</v>
      </c>
      <c r="K10" s="158"/>
      <c r="L10" s="153"/>
      <c r="M10" s="153"/>
      <c r="N10" s="154"/>
      <c r="O10" s="46"/>
      <c r="BJ10" s="49"/>
      <c r="BK10" s="50"/>
    </row>
    <row r="11" spans="1:63" ht="18" customHeight="1" x14ac:dyDescent="0.25">
      <c r="A11" s="40"/>
      <c r="B11" s="550"/>
      <c r="C11" s="550"/>
      <c r="D11" s="555"/>
      <c r="E11" s="556"/>
      <c r="F11" s="556"/>
      <c r="G11" s="148"/>
      <c r="H11" s="150"/>
      <c r="I11" s="149"/>
      <c r="J11" s="552"/>
      <c r="K11" s="150"/>
      <c r="L11" s="168"/>
      <c r="M11" s="149"/>
      <c r="N11" s="155"/>
      <c r="O11" s="46"/>
      <c r="BJ11" s="49"/>
      <c r="BK11" s="50"/>
    </row>
    <row r="12" spans="1:63" ht="18" customHeight="1" x14ac:dyDescent="0.25">
      <c r="A12" s="40"/>
      <c r="B12" s="378" t="s">
        <v>212</v>
      </c>
      <c r="C12" s="378" t="s">
        <v>213</v>
      </c>
      <c r="D12" s="557"/>
      <c r="E12" s="558"/>
      <c r="F12" s="558"/>
      <c r="G12" s="152"/>
      <c r="H12" s="152"/>
      <c r="I12" s="156"/>
      <c r="J12" s="552"/>
      <c r="K12" s="152"/>
      <c r="L12" s="156"/>
      <c r="M12" s="156"/>
      <c r="N12" s="157"/>
      <c r="O12" s="53"/>
      <c r="BJ12" s="49"/>
      <c r="BK12" s="50"/>
    </row>
    <row r="13" spans="1:63" ht="21.75" customHeight="1" x14ac:dyDescent="0.25">
      <c r="A13" s="40"/>
      <c r="B13" s="378"/>
      <c r="C13" s="378"/>
      <c r="D13" s="559" t="s">
        <v>214</v>
      </c>
      <c r="E13" s="559"/>
      <c r="F13" s="559"/>
      <c r="G13" s="559"/>
      <c r="H13" s="559"/>
      <c r="I13" s="559"/>
      <c r="J13" s="559"/>
      <c r="K13" s="559"/>
      <c r="L13" s="559"/>
      <c r="M13" s="559"/>
      <c r="N13" s="559"/>
      <c r="O13" s="54"/>
      <c r="BJ13" s="49" t="s">
        <v>215</v>
      </c>
      <c r="BK13" s="50" t="s">
        <v>216</v>
      </c>
    </row>
    <row r="14" spans="1:63" ht="46.5" customHeight="1" x14ac:dyDescent="0.25">
      <c r="A14" s="40"/>
      <c r="B14" s="169" t="str">
        <f>Dirigente!B16</f>
        <v>Assicurare un'efficace acquisizione, gestione e programmazione delle risorse finanziarie dell'ente al fine di garantire la qualità dei servizi svolti e il rispetto dei piani e dei programmi della politica</v>
      </c>
      <c r="C14" s="169" t="e">
        <f>Dirigente!#REF!</f>
        <v>#REF!</v>
      </c>
      <c r="D14" s="548"/>
      <c r="E14" s="548"/>
      <c r="F14" s="548"/>
      <c r="G14" s="548"/>
      <c r="H14" s="548"/>
      <c r="I14" s="548"/>
      <c r="J14" s="548"/>
      <c r="K14" s="548"/>
      <c r="L14" s="548"/>
      <c r="M14" s="548"/>
      <c r="N14" s="548"/>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69.75" customHeight="1" x14ac:dyDescent="0.25">
      <c r="A15" s="40"/>
      <c r="B15" s="169" t="e">
        <f>Dirigente!#REF!</f>
        <v>#REF!</v>
      </c>
      <c r="C15" s="169" t="e">
        <f>Dirigente!#REF!</f>
        <v>#REF!</v>
      </c>
      <c r="D15" s="548"/>
      <c r="E15" s="548"/>
      <c r="F15" s="548"/>
      <c r="G15" s="548"/>
      <c r="H15" s="548"/>
      <c r="I15" s="548"/>
      <c r="J15" s="548"/>
      <c r="K15" s="548"/>
      <c r="L15" s="548"/>
      <c r="M15" s="548"/>
      <c r="N15" s="548"/>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66" customHeight="1" x14ac:dyDescent="0.25">
      <c r="B16" s="169" t="e">
        <f>Dirigente!#REF!</f>
        <v>#REF!</v>
      </c>
      <c r="C16" s="169" t="e">
        <f>Dirigente!#REF!</f>
        <v>#REF!</v>
      </c>
      <c r="D16" s="548"/>
      <c r="E16" s="548"/>
      <c r="F16" s="548"/>
      <c r="G16" s="548"/>
      <c r="H16" s="548"/>
      <c r="I16" s="548"/>
      <c r="J16" s="548"/>
      <c r="K16" s="548"/>
      <c r="L16" s="548"/>
      <c r="M16" s="548"/>
      <c r="N16" s="548"/>
    </row>
    <row r="17" spans="2:14" ht="39.75" customHeight="1" x14ac:dyDescent="0.25">
      <c r="B17" s="169" t="e">
        <f>Dirigente!#REF!</f>
        <v>#REF!</v>
      </c>
      <c r="C17" s="169" t="e">
        <f>Dirigente!#REF!</f>
        <v>#REF!</v>
      </c>
      <c r="D17" s="548"/>
      <c r="E17" s="548"/>
      <c r="F17" s="548"/>
      <c r="G17" s="548"/>
      <c r="H17" s="548"/>
      <c r="I17" s="548"/>
      <c r="J17" s="548"/>
      <c r="K17" s="548"/>
      <c r="L17" s="548"/>
      <c r="M17" s="548"/>
      <c r="N17" s="548"/>
    </row>
    <row r="18" spans="2:14" ht="45" customHeight="1" x14ac:dyDescent="0.25">
      <c r="B18" s="169" t="str">
        <f>Dirigente!B17</f>
        <v xml:space="preserve">Attuazione delle misure previste dalla normativa  in materia di trasparenza </v>
      </c>
      <c r="C18" s="169" t="e">
        <f>Dirigente!#REF!</f>
        <v>#REF!</v>
      </c>
      <c r="D18" s="548"/>
      <c r="E18" s="548"/>
      <c r="F18" s="548"/>
      <c r="G18" s="548"/>
      <c r="H18" s="548"/>
      <c r="I18" s="548"/>
      <c r="J18" s="548"/>
      <c r="K18" s="548"/>
      <c r="L18" s="548"/>
      <c r="M18" s="548"/>
      <c r="N18" s="548"/>
    </row>
    <row r="19" spans="2:14" ht="71.25" customHeight="1" x14ac:dyDescent="0.25">
      <c r="B19" s="169"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169" t="str">
        <f>Dirigente!C17</f>
        <v xml:space="preserve"> Formula =[ Adempimenti attuati/Adempimenti in capo al CdR]*100 - -  Indicatore Temporale: Formula =[Tempo Realizzato _____/_____/2024 /Tempo Programmato _____/_____/2024]*100  </v>
      </c>
      <c r="D19" s="548"/>
      <c r="E19" s="548"/>
      <c r="F19" s="548"/>
      <c r="G19" s="548"/>
      <c r="H19" s="548"/>
      <c r="I19" s="548"/>
      <c r="J19" s="548"/>
      <c r="K19" s="548"/>
      <c r="L19" s="548"/>
      <c r="M19" s="548"/>
      <c r="N19" s="548"/>
    </row>
    <row r="20" spans="2:14" ht="51" customHeight="1" x14ac:dyDescent="0.25">
      <c r="B20" s="169" t="e">
        <f>Dirigente!#REF!</f>
        <v>#REF!</v>
      </c>
      <c r="C20" s="169" t="e">
        <f>Dirigente!#REF!</f>
        <v>#REF!</v>
      </c>
      <c r="D20" s="548"/>
      <c r="E20" s="548"/>
      <c r="F20" s="548"/>
      <c r="G20" s="548"/>
      <c r="H20" s="548"/>
      <c r="I20" s="548"/>
      <c r="J20" s="548"/>
      <c r="K20" s="548"/>
      <c r="L20" s="548"/>
      <c r="M20" s="548"/>
      <c r="N20" s="548"/>
    </row>
    <row r="21" spans="2:14" ht="82.5" customHeight="1" x14ac:dyDescent="0.25">
      <c r="B21" s="169" t="str">
        <f>Dirigente!B31</f>
        <v>Assegnazione chioschi lungomare</v>
      </c>
      <c r="C21" s="170" t="str">
        <f>Dirigente!C31</f>
        <v>Valorizzazione patrimonio e sostegno ad attività produttive</v>
      </c>
      <c r="D21" s="548"/>
      <c r="E21" s="548"/>
      <c r="F21" s="548"/>
      <c r="G21" s="548"/>
      <c r="H21" s="548"/>
      <c r="I21" s="548"/>
      <c r="J21" s="548"/>
      <c r="K21" s="548"/>
      <c r="L21" s="548"/>
      <c r="M21" s="548"/>
      <c r="N21" s="548"/>
    </row>
    <row r="22" spans="2:14" ht="45.75" customHeight="1" x14ac:dyDescent="0.25">
      <c r="B22" s="169" t="e">
        <f>Dirigente!#REF!</f>
        <v>#REF!</v>
      </c>
      <c r="C22" s="170" t="e">
        <f>Dirigente!#REF!</f>
        <v>#REF!</v>
      </c>
      <c r="D22" s="548"/>
      <c r="E22" s="548"/>
      <c r="F22" s="548"/>
      <c r="G22" s="548"/>
      <c r="H22" s="548"/>
      <c r="I22" s="548"/>
      <c r="J22" s="548"/>
      <c r="K22" s="548"/>
      <c r="L22" s="548"/>
      <c r="M22" s="548"/>
      <c r="N22" s="548"/>
    </row>
    <row r="23" spans="2:14" ht="35.25" customHeight="1" x14ac:dyDescent="0.25">
      <c r="B23" s="169" t="str">
        <f>Dirigente!B32</f>
        <v>Carta dei servizi del commercio</v>
      </c>
      <c r="C23" s="170" t="str">
        <f>Dirigente!C32</f>
        <v>pubblicazione carta dei servizi del commercio sul portale amministrazione trasparente</v>
      </c>
      <c r="D23" s="548"/>
      <c r="E23" s="548"/>
      <c r="F23" s="548"/>
      <c r="G23" s="548"/>
      <c r="H23" s="548"/>
      <c r="I23" s="548"/>
      <c r="J23" s="548"/>
      <c r="K23" s="548"/>
      <c r="L23" s="548"/>
      <c r="M23" s="548"/>
      <c r="N23" s="548"/>
    </row>
    <row r="24" spans="2:14" ht="35.25" customHeight="1" x14ac:dyDescent="0.25">
      <c r="B24" s="169" t="str">
        <f>Dirigente!B33</f>
        <v>Affidamento incarico progetto definitivo-esecutivo infrastrutture Paio di zona Via Marconi (edilizia convenzionata)</v>
      </c>
      <c r="C24" s="170" t="str">
        <f>Dirigente!C33</f>
        <v>Realizzazione abitazioni edilizia convenzionata</v>
      </c>
      <c r="D24" s="548"/>
      <c r="E24" s="548"/>
      <c r="F24" s="548"/>
      <c r="G24" s="548"/>
      <c r="H24" s="548"/>
      <c r="I24" s="548"/>
      <c r="J24" s="548"/>
      <c r="K24" s="548"/>
      <c r="L24" s="548"/>
      <c r="M24" s="548"/>
      <c r="N24" s="548"/>
    </row>
    <row r="25" spans="2:14" ht="35.25" customHeight="1" x14ac:dyDescent="0.25">
      <c r="B25" s="169" t="str">
        <f>Dirigente!B34</f>
        <v>Accorpamento servizio tutela del paesaggio</v>
      </c>
      <c r="C25" s="170" t="str">
        <f>Dirigente!C34</f>
        <v>Richiesta delega ufficio tutela del paesaggio</v>
      </c>
      <c r="D25" s="548"/>
      <c r="E25" s="548"/>
      <c r="F25" s="548"/>
      <c r="G25" s="548"/>
      <c r="H25" s="548"/>
      <c r="I25" s="548"/>
      <c r="J25" s="548"/>
      <c r="K25" s="548"/>
      <c r="L25" s="548"/>
      <c r="M25" s="548"/>
      <c r="N25" s="548"/>
    </row>
    <row r="26" spans="2:14" ht="35.25" customHeight="1" x14ac:dyDescent="0.25">
      <c r="B26" s="169" t="str">
        <f>Dirigente!B35</f>
        <v>Ricognizione patrimonio comunale</v>
      </c>
      <c r="C26" s="170" t="str">
        <f>Dirigente!C35</f>
        <v xml:space="preserve">Aggiornamento banca dati patrimonio comunale </v>
      </c>
      <c r="D26" s="548"/>
      <c r="E26" s="548"/>
      <c r="F26" s="548"/>
      <c r="G26" s="548"/>
      <c r="H26" s="548"/>
      <c r="I26" s="548"/>
      <c r="J26" s="548"/>
      <c r="K26" s="548"/>
      <c r="L26" s="548"/>
      <c r="M26" s="548"/>
      <c r="N26" s="548"/>
    </row>
    <row r="27" spans="2:14" ht="35.25" customHeight="1" x14ac:dyDescent="0.25">
      <c r="B27" s="169" t="e">
        <f>Dirigente!#REF!</f>
        <v>#REF!</v>
      </c>
      <c r="C27" s="170" t="e">
        <f>Dirigente!#REF!</f>
        <v>#REF!</v>
      </c>
      <c r="D27" s="548"/>
      <c r="E27" s="548"/>
      <c r="F27" s="548"/>
      <c r="G27" s="548"/>
      <c r="H27" s="548"/>
      <c r="I27" s="548"/>
      <c r="J27" s="548"/>
      <c r="K27" s="548"/>
      <c r="L27" s="548"/>
      <c r="M27" s="548"/>
      <c r="N27" s="548"/>
    </row>
    <row r="28" spans="2:14" ht="35.25" customHeight="1" x14ac:dyDescent="0.25">
      <c r="B28" s="169" t="str">
        <f>Dirigente!B36</f>
        <v>Digitalizzazione banca dati puc e catastale in piattaforma GIS</v>
      </c>
      <c r="C28" s="170" t="str">
        <f>Dirigente!C36</f>
        <v>digitalizzazione PA</v>
      </c>
      <c r="D28" s="548"/>
      <c r="E28" s="548"/>
      <c r="F28" s="548"/>
      <c r="G28" s="548"/>
      <c r="H28" s="548"/>
      <c r="I28" s="548"/>
      <c r="J28" s="548"/>
      <c r="K28" s="548"/>
      <c r="L28" s="548"/>
      <c r="M28" s="548"/>
      <c r="N28" s="548"/>
    </row>
    <row r="29" spans="2:14" ht="35.25" customHeight="1" x14ac:dyDescent="0.25">
      <c r="B29" s="169">
        <f>Dirigente!B37</f>
        <v>0</v>
      </c>
      <c r="C29" s="170">
        <f>Dirigente!C37</f>
        <v>0</v>
      </c>
      <c r="D29" s="548"/>
      <c r="E29" s="548"/>
      <c r="F29" s="548"/>
      <c r="G29" s="548"/>
      <c r="H29" s="548"/>
      <c r="I29" s="548"/>
      <c r="J29" s="548"/>
      <c r="K29" s="548"/>
      <c r="L29" s="548"/>
      <c r="M29" s="548"/>
      <c r="N29" s="548"/>
    </row>
    <row r="30" spans="2:14" ht="35.25" customHeight="1" x14ac:dyDescent="0.25">
      <c r="B30" s="169">
        <f>Dirigente!B38</f>
        <v>0</v>
      </c>
      <c r="C30" s="170">
        <f>Dirigente!C38</f>
        <v>0</v>
      </c>
      <c r="D30" s="548"/>
      <c r="E30" s="548"/>
      <c r="F30" s="548"/>
      <c r="G30" s="548"/>
      <c r="H30" s="548"/>
      <c r="I30" s="548"/>
      <c r="J30" s="548"/>
      <c r="K30" s="548"/>
      <c r="L30" s="548"/>
      <c r="M30" s="548"/>
      <c r="N30" s="548"/>
    </row>
    <row r="31" spans="2:14" ht="17.25" hidden="1" thickTop="1" thickBot="1" x14ac:dyDescent="0.3">
      <c r="B31" s="146"/>
      <c r="C31" s="147"/>
      <c r="D31" s="563"/>
      <c r="E31" s="564"/>
      <c r="F31" s="564"/>
      <c r="G31" s="564"/>
      <c r="H31" s="564"/>
      <c r="I31" s="564"/>
      <c r="J31" s="564"/>
      <c r="K31" s="564"/>
      <c r="L31" s="564"/>
      <c r="M31" s="564"/>
      <c r="N31" s="565"/>
    </row>
    <row r="32" spans="2:14" ht="17.25" hidden="1" thickTop="1" thickBot="1" x14ac:dyDescent="0.3">
      <c r="B32" s="55"/>
      <c r="C32" s="59"/>
      <c r="D32" s="560"/>
      <c r="E32" s="561"/>
      <c r="F32" s="561"/>
      <c r="G32" s="561"/>
      <c r="H32" s="561"/>
      <c r="I32" s="561"/>
      <c r="J32" s="561"/>
      <c r="K32" s="561"/>
      <c r="L32" s="561"/>
      <c r="M32" s="561"/>
      <c r="N32" s="562"/>
    </row>
    <row r="33" spans="2:14" ht="17.25" hidden="1" thickTop="1" thickBot="1" x14ac:dyDescent="0.3">
      <c r="B33" s="55"/>
      <c r="C33" s="59"/>
      <c r="D33" s="560"/>
      <c r="E33" s="561"/>
      <c r="F33" s="561"/>
      <c r="G33" s="561"/>
      <c r="H33" s="561"/>
      <c r="I33" s="561"/>
      <c r="J33" s="561"/>
      <c r="K33" s="561"/>
      <c r="L33" s="561"/>
      <c r="M33" s="561"/>
      <c r="N33" s="562"/>
    </row>
  </sheetData>
  <mergeCells count="30">
    <mergeCell ref="D33:N33"/>
    <mergeCell ref="D25:N25"/>
    <mergeCell ref="D26:N26"/>
    <mergeCell ref="D27:N27"/>
    <mergeCell ref="D28:N28"/>
    <mergeCell ref="D29:N29"/>
    <mergeCell ref="D30:N30"/>
    <mergeCell ref="D31:N31"/>
    <mergeCell ref="D32:N32"/>
    <mergeCell ref="D24:N24"/>
    <mergeCell ref="D13:N13"/>
    <mergeCell ref="D14:N14"/>
    <mergeCell ref="D15:N15"/>
    <mergeCell ref="D16:N16"/>
    <mergeCell ref="D17:N17"/>
    <mergeCell ref="D18:N18"/>
    <mergeCell ref="D19:N19"/>
    <mergeCell ref="D20:N20"/>
    <mergeCell ref="D21:N21"/>
    <mergeCell ref="B12:B13"/>
    <mergeCell ref="C12:C13"/>
    <mergeCell ref="D22:N22"/>
    <mergeCell ref="D23:N23"/>
    <mergeCell ref="C2:J2"/>
    <mergeCell ref="C3:J3"/>
    <mergeCell ref="C4:J4"/>
    <mergeCell ref="B6:N9"/>
    <mergeCell ref="B10:C11"/>
    <mergeCell ref="J10:J12"/>
    <mergeCell ref="D10:F12"/>
  </mergeCells>
  <phoneticPr fontId="0" type="noConversion"/>
  <pageMargins left="0.7" right="0.7" top="0.75" bottom="0.75" header="0.3" footer="0.3"/>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f>'Dip. '!B4</f>
        <v>0</v>
      </c>
      <c r="B1" t="e">
        <f>#REF!</f>
        <v>#REF!</v>
      </c>
      <c r="C1" t="e">
        <f>#REF!</f>
        <v>#REF!</v>
      </c>
      <c r="D1" t="e">
        <f>#REF!</f>
        <v>#REF!</v>
      </c>
      <c r="E1" t="e">
        <f>#REF!</f>
        <v>#REF!</v>
      </c>
      <c r="F1">
        <f>'Dip. 6'!B5</f>
        <v>0</v>
      </c>
      <c r="G1">
        <f>'Dip. 7'!B5</f>
        <v>0</v>
      </c>
      <c r="H1">
        <f>'Dip. 8'!B5</f>
        <v>0</v>
      </c>
      <c r="I1">
        <f>'Dip. 9'!B5</f>
        <v>0</v>
      </c>
      <c r="J1">
        <f>Dip.10!B5</f>
        <v>0</v>
      </c>
    </row>
    <row r="2" spans="1:11" x14ac:dyDescent="0.25">
      <c r="A2" s="171" t="e">
        <f>'Dip. '!#REF!</f>
        <v>#REF!</v>
      </c>
      <c r="B2" s="171" t="e">
        <f>#REF!</f>
        <v>#REF!</v>
      </c>
      <c r="C2" s="171" t="e">
        <f>#REF!</f>
        <v>#REF!</v>
      </c>
      <c r="D2" s="171" t="e">
        <f>#REF!</f>
        <v>#REF!</v>
      </c>
      <c r="E2" s="171" t="e">
        <f>#REF!</f>
        <v>#REF!</v>
      </c>
      <c r="F2" s="171" t="str">
        <f>'Dip. 6'!$I44</f>
        <v/>
      </c>
      <c r="G2" s="171" t="str">
        <f>'Dip. 7'!$I44</f>
        <v/>
      </c>
      <c r="H2" s="171">
        <f>'Dip. 8'!$I60</f>
        <v>0</v>
      </c>
      <c r="I2" s="171">
        <f>'Dip. 9'!$H44</f>
        <v>0</v>
      </c>
      <c r="J2" s="171">
        <f>Dip.10!H44</f>
        <v>0</v>
      </c>
      <c r="K2" s="171"/>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topLeftCell="A4" workbookViewId="0">
      <selection activeCell="A12" sqref="A12"/>
    </sheetView>
  </sheetViews>
  <sheetFormatPr defaultRowHeight="18.75" x14ac:dyDescent="0.25"/>
  <cols>
    <col min="1" max="1" width="66.28515625" style="65" customWidth="1"/>
    <col min="2" max="2" width="90" style="65" customWidth="1"/>
    <col min="3" max="256" width="9.140625" style="65"/>
    <col min="257" max="257" width="66.28515625" style="65" customWidth="1"/>
    <col min="258" max="258" width="90" style="65" customWidth="1"/>
    <col min="259" max="512" width="9.140625" style="65"/>
    <col min="513" max="513" width="66.28515625" style="65" customWidth="1"/>
    <col min="514" max="514" width="90" style="65" customWidth="1"/>
    <col min="515" max="768" width="9.140625" style="65"/>
    <col min="769" max="769" width="66.28515625" style="65" customWidth="1"/>
    <col min="770" max="770" width="90" style="65" customWidth="1"/>
    <col min="771" max="1024" width="9.140625" style="65"/>
    <col min="1025" max="1025" width="66.28515625" style="65" customWidth="1"/>
    <col min="1026" max="1026" width="90" style="65" customWidth="1"/>
    <col min="1027" max="1280" width="9.140625" style="65"/>
    <col min="1281" max="1281" width="66.28515625" style="65" customWidth="1"/>
    <col min="1282" max="1282" width="90" style="65" customWidth="1"/>
    <col min="1283" max="1536" width="9.140625" style="65"/>
    <col min="1537" max="1537" width="66.28515625" style="65" customWidth="1"/>
    <col min="1538" max="1538" width="90" style="65" customWidth="1"/>
    <col min="1539" max="1792" width="9.140625" style="65"/>
    <col min="1793" max="1793" width="66.28515625" style="65" customWidth="1"/>
    <col min="1794" max="1794" width="90" style="65" customWidth="1"/>
    <col min="1795" max="2048" width="9.140625" style="65"/>
    <col min="2049" max="2049" width="66.28515625" style="65" customWidth="1"/>
    <col min="2050" max="2050" width="90" style="65" customWidth="1"/>
    <col min="2051" max="2304" width="9.140625" style="65"/>
    <col min="2305" max="2305" width="66.28515625" style="65" customWidth="1"/>
    <col min="2306" max="2306" width="90" style="65" customWidth="1"/>
    <col min="2307" max="2560" width="9.140625" style="65"/>
    <col min="2561" max="2561" width="66.28515625" style="65" customWidth="1"/>
    <col min="2562" max="2562" width="90" style="65" customWidth="1"/>
    <col min="2563" max="2816" width="9.140625" style="65"/>
    <col min="2817" max="2817" width="66.28515625" style="65" customWidth="1"/>
    <col min="2818" max="2818" width="90" style="65" customWidth="1"/>
    <col min="2819" max="3072" width="9.140625" style="65"/>
    <col min="3073" max="3073" width="66.28515625" style="65" customWidth="1"/>
    <col min="3074" max="3074" width="90" style="65" customWidth="1"/>
    <col min="3075" max="3328" width="9.140625" style="65"/>
    <col min="3329" max="3329" width="66.28515625" style="65" customWidth="1"/>
    <col min="3330" max="3330" width="90" style="65" customWidth="1"/>
    <col min="3331" max="3584" width="9.140625" style="65"/>
    <col min="3585" max="3585" width="66.28515625" style="65" customWidth="1"/>
    <col min="3586" max="3586" width="90" style="65" customWidth="1"/>
    <col min="3587" max="3840" width="9.140625" style="65"/>
    <col min="3841" max="3841" width="66.28515625" style="65" customWidth="1"/>
    <col min="3842" max="3842" width="90" style="65" customWidth="1"/>
    <col min="3843" max="4096" width="9.140625" style="65"/>
    <col min="4097" max="4097" width="66.28515625" style="65" customWidth="1"/>
    <col min="4098" max="4098" width="90" style="65" customWidth="1"/>
    <col min="4099" max="4352" width="9.140625" style="65"/>
    <col min="4353" max="4353" width="66.28515625" style="65" customWidth="1"/>
    <col min="4354" max="4354" width="90" style="65" customWidth="1"/>
    <col min="4355" max="4608" width="9.140625" style="65"/>
    <col min="4609" max="4609" width="66.28515625" style="65" customWidth="1"/>
    <col min="4610" max="4610" width="90" style="65" customWidth="1"/>
    <col min="4611" max="4864" width="9.140625" style="65"/>
    <col min="4865" max="4865" width="66.28515625" style="65" customWidth="1"/>
    <col min="4866" max="4866" width="90" style="65" customWidth="1"/>
    <col min="4867" max="5120" width="9.140625" style="65"/>
    <col min="5121" max="5121" width="66.28515625" style="65" customWidth="1"/>
    <col min="5122" max="5122" width="90" style="65" customWidth="1"/>
    <col min="5123" max="5376" width="9.140625" style="65"/>
    <col min="5377" max="5377" width="66.28515625" style="65" customWidth="1"/>
    <col min="5378" max="5378" width="90" style="65" customWidth="1"/>
    <col min="5379" max="5632" width="9.140625" style="65"/>
    <col min="5633" max="5633" width="66.28515625" style="65" customWidth="1"/>
    <col min="5634" max="5634" width="90" style="65" customWidth="1"/>
    <col min="5635" max="5888" width="9.140625" style="65"/>
    <col min="5889" max="5889" width="66.28515625" style="65" customWidth="1"/>
    <col min="5890" max="5890" width="90" style="65" customWidth="1"/>
    <col min="5891" max="6144" width="9.140625" style="65"/>
    <col min="6145" max="6145" width="66.28515625" style="65" customWidth="1"/>
    <col min="6146" max="6146" width="90" style="65" customWidth="1"/>
    <col min="6147" max="6400" width="9.140625" style="65"/>
    <col min="6401" max="6401" width="66.28515625" style="65" customWidth="1"/>
    <col min="6402" max="6402" width="90" style="65" customWidth="1"/>
    <col min="6403" max="6656" width="9.140625" style="65"/>
    <col min="6657" max="6657" width="66.28515625" style="65" customWidth="1"/>
    <col min="6658" max="6658" width="90" style="65" customWidth="1"/>
    <col min="6659" max="6912" width="9.140625" style="65"/>
    <col min="6913" max="6913" width="66.28515625" style="65" customWidth="1"/>
    <col min="6914" max="6914" width="90" style="65" customWidth="1"/>
    <col min="6915" max="7168" width="9.140625" style="65"/>
    <col min="7169" max="7169" width="66.28515625" style="65" customWidth="1"/>
    <col min="7170" max="7170" width="90" style="65" customWidth="1"/>
    <col min="7171" max="7424" width="9.140625" style="65"/>
    <col min="7425" max="7425" width="66.28515625" style="65" customWidth="1"/>
    <col min="7426" max="7426" width="90" style="65" customWidth="1"/>
    <col min="7427" max="7680" width="9.140625" style="65"/>
    <col min="7681" max="7681" width="66.28515625" style="65" customWidth="1"/>
    <col min="7682" max="7682" width="90" style="65" customWidth="1"/>
    <col min="7683" max="7936" width="9.140625" style="65"/>
    <col min="7937" max="7937" width="66.28515625" style="65" customWidth="1"/>
    <col min="7938" max="7938" width="90" style="65" customWidth="1"/>
    <col min="7939" max="8192" width="9.140625" style="65"/>
    <col min="8193" max="8193" width="66.28515625" style="65" customWidth="1"/>
    <col min="8194" max="8194" width="90" style="65" customWidth="1"/>
    <col min="8195" max="8448" width="9.140625" style="65"/>
    <col min="8449" max="8449" width="66.28515625" style="65" customWidth="1"/>
    <col min="8450" max="8450" width="90" style="65" customWidth="1"/>
    <col min="8451" max="8704" width="9.140625" style="65"/>
    <col min="8705" max="8705" width="66.28515625" style="65" customWidth="1"/>
    <col min="8706" max="8706" width="90" style="65" customWidth="1"/>
    <col min="8707" max="8960" width="9.140625" style="65"/>
    <col min="8961" max="8961" width="66.28515625" style="65" customWidth="1"/>
    <col min="8962" max="8962" width="90" style="65" customWidth="1"/>
    <col min="8963" max="9216" width="9.140625" style="65"/>
    <col min="9217" max="9217" width="66.28515625" style="65" customWidth="1"/>
    <col min="9218" max="9218" width="90" style="65" customWidth="1"/>
    <col min="9219" max="9472" width="9.140625" style="65"/>
    <col min="9473" max="9473" width="66.28515625" style="65" customWidth="1"/>
    <col min="9474" max="9474" width="90" style="65" customWidth="1"/>
    <col min="9475" max="9728" width="9.140625" style="65"/>
    <col min="9729" max="9729" width="66.28515625" style="65" customWidth="1"/>
    <col min="9730" max="9730" width="90" style="65" customWidth="1"/>
    <col min="9731" max="9984" width="9.140625" style="65"/>
    <col min="9985" max="9985" width="66.28515625" style="65" customWidth="1"/>
    <col min="9986" max="9986" width="90" style="65" customWidth="1"/>
    <col min="9987" max="10240" width="9.140625" style="65"/>
    <col min="10241" max="10241" width="66.28515625" style="65" customWidth="1"/>
    <col min="10242" max="10242" width="90" style="65" customWidth="1"/>
    <col min="10243" max="10496" width="9.140625" style="65"/>
    <col min="10497" max="10497" width="66.28515625" style="65" customWidth="1"/>
    <col min="10498" max="10498" width="90" style="65" customWidth="1"/>
    <col min="10499" max="10752" width="9.140625" style="65"/>
    <col min="10753" max="10753" width="66.28515625" style="65" customWidth="1"/>
    <col min="10754" max="10754" width="90" style="65" customWidth="1"/>
    <col min="10755" max="11008" width="9.140625" style="65"/>
    <col min="11009" max="11009" width="66.28515625" style="65" customWidth="1"/>
    <col min="11010" max="11010" width="90" style="65" customWidth="1"/>
    <col min="11011" max="11264" width="9.140625" style="65"/>
    <col min="11265" max="11265" width="66.28515625" style="65" customWidth="1"/>
    <col min="11266" max="11266" width="90" style="65" customWidth="1"/>
    <col min="11267" max="11520" width="9.140625" style="65"/>
    <col min="11521" max="11521" width="66.28515625" style="65" customWidth="1"/>
    <col min="11522" max="11522" width="90" style="65" customWidth="1"/>
    <col min="11523" max="11776" width="9.140625" style="65"/>
    <col min="11777" max="11777" width="66.28515625" style="65" customWidth="1"/>
    <col min="11778" max="11778" width="90" style="65" customWidth="1"/>
    <col min="11779" max="12032" width="9.140625" style="65"/>
    <col min="12033" max="12033" width="66.28515625" style="65" customWidth="1"/>
    <col min="12034" max="12034" width="90" style="65" customWidth="1"/>
    <col min="12035" max="12288" width="9.140625" style="65"/>
    <col min="12289" max="12289" width="66.28515625" style="65" customWidth="1"/>
    <col min="12290" max="12290" width="90" style="65" customWidth="1"/>
    <col min="12291" max="12544" width="9.140625" style="65"/>
    <col min="12545" max="12545" width="66.28515625" style="65" customWidth="1"/>
    <col min="12546" max="12546" width="90" style="65" customWidth="1"/>
    <col min="12547" max="12800" width="9.140625" style="65"/>
    <col min="12801" max="12801" width="66.28515625" style="65" customWidth="1"/>
    <col min="12802" max="12802" width="90" style="65" customWidth="1"/>
    <col min="12803" max="13056" width="9.140625" style="65"/>
    <col min="13057" max="13057" width="66.28515625" style="65" customWidth="1"/>
    <col min="13058" max="13058" width="90" style="65" customWidth="1"/>
    <col min="13059" max="13312" width="9.140625" style="65"/>
    <col min="13313" max="13313" width="66.28515625" style="65" customWidth="1"/>
    <col min="13314" max="13314" width="90" style="65" customWidth="1"/>
    <col min="13315" max="13568" width="9.140625" style="65"/>
    <col min="13569" max="13569" width="66.28515625" style="65" customWidth="1"/>
    <col min="13570" max="13570" width="90" style="65" customWidth="1"/>
    <col min="13571" max="13824" width="9.140625" style="65"/>
    <col min="13825" max="13825" width="66.28515625" style="65" customWidth="1"/>
    <col min="13826" max="13826" width="90" style="65" customWidth="1"/>
    <col min="13827" max="14080" width="9.140625" style="65"/>
    <col min="14081" max="14081" width="66.28515625" style="65" customWidth="1"/>
    <col min="14082" max="14082" width="90" style="65" customWidth="1"/>
    <col min="14083" max="14336" width="9.140625" style="65"/>
    <col min="14337" max="14337" width="66.28515625" style="65" customWidth="1"/>
    <col min="14338" max="14338" width="90" style="65" customWidth="1"/>
    <col min="14339" max="14592" width="9.140625" style="65"/>
    <col min="14593" max="14593" width="66.28515625" style="65" customWidth="1"/>
    <col min="14594" max="14594" width="90" style="65" customWidth="1"/>
    <col min="14595" max="14848" width="9.140625" style="65"/>
    <col min="14849" max="14849" width="66.28515625" style="65" customWidth="1"/>
    <col min="14850" max="14850" width="90" style="65" customWidth="1"/>
    <col min="14851" max="15104" width="9.140625" style="65"/>
    <col min="15105" max="15105" width="66.28515625" style="65" customWidth="1"/>
    <col min="15106" max="15106" width="90" style="65" customWidth="1"/>
    <col min="15107" max="15360" width="9.140625" style="65"/>
    <col min="15361" max="15361" width="66.28515625" style="65" customWidth="1"/>
    <col min="15362" max="15362" width="90" style="65" customWidth="1"/>
    <col min="15363" max="15616" width="9.140625" style="65"/>
    <col min="15617" max="15617" width="66.28515625" style="65" customWidth="1"/>
    <col min="15618" max="15618" width="90" style="65" customWidth="1"/>
    <col min="15619" max="15872" width="9.140625" style="65"/>
    <col min="15873" max="15873" width="66.28515625" style="65" customWidth="1"/>
    <col min="15874" max="15874" width="90" style="65" customWidth="1"/>
    <col min="15875" max="16128" width="9.140625" style="65"/>
    <col min="16129" max="16129" width="66.28515625" style="65" customWidth="1"/>
    <col min="16130" max="16130" width="90" style="65" customWidth="1"/>
    <col min="16131" max="16384" width="9.140625" style="65"/>
  </cols>
  <sheetData>
    <row r="1" spans="1:2" x14ac:dyDescent="0.25">
      <c r="A1" s="188" t="s">
        <v>333</v>
      </c>
      <c r="B1" s="188" t="s">
        <v>334</v>
      </c>
    </row>
    <row r="2" spans="1:2" ht="75" x14ac:dyDescent="0.25">
      <c r="A2" s="189" t="s">
        <v>335</v>
      </c>
      <c r="B2" s="189" t="s">
        <v>336</v>
      </c>
    </row>
    <row r="3" spans="1:2" ht="56.25" x14ac:dyDescent="0.25">
      <c r="A3" s="189" t="s">
        <v>337</v>
      </c>
      <c r="B3" s="189" t="s">
        <v>338</v>
      </c>
    </row>
    <row r="4" spans="1:2" ht="37.5" x14ac:dyDescent="0.25">
      <c r="A4" s="189" t="s">
        <v>310</v>
      </c>
      <c r="B4" s="189" t="s">
        <v>311</v>
      </c>
    </row>
    <row r="5" spans="1:2" ht="37.5" x14ac:dyDescent="0.25">
      <c r="A5" s="189" t="s">
        <v>339</v>
      </c>
      <c r="B5" s="189" t="s">
        <v>340</v>
      </c>
    </row>
    <row r="6" spans="1:2" ht="56.25" x14ac:dyDescent="0.25">
      <c r="A6" s="189" t="s">
        <v>341</v>
      </c>
      <c r="B6" s="189" t="s">
        <v>342</v>
      </c>
    </row>
    <row r="7" spans="1:2" ht="56.25" x14ac:dyDescent="0.25">
      <c r="A7" s="189" t="s">
        <v>343</v>
      </c>
      <c r="B7" s="189" t="s">
        <v>344</v>
      </c>
    </row>
    <row r="8" spans="1:2" ht="37.5" x14ac:dyDescent="0.25">
      <c r="A8" s="189" t="s">
        <v>345</v>
      </c>
      <c r="B8" s="189" t="s">
        <v>346</v>
      </c>
    </row>
    <row r="9" spans="1:2" ht="56.25" x14ac:dyDescent="0.25">
      <c r="A9" s="189" t="s">
        <v>347</v>
      </c>
      <c r="B9" s="189" t="s">
        <v>348</v>
      </c>
    </row>
    <row r="10" spans="1:2" ht="75" x14ac:dyDescent="0.25">
      <c r="A10" s="189" t="s">
        <v>349</v>
      </c>
      <c r="B10" s="189" t="s">
        <v>350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196"/>
    </row>
    <row r="2" spans="1:2" ht="15.75" x14ac:dyDescent="0.25">
      <c r="A2" s="196"/>
    </row>
    <row r="3" spans="1:2" x14ac:dyDescent="0.25">
      <c r="A3" s="197" t="s">
        <v>353</v>
      </c>
    </row>
    <row r="4" spans="1:2" ht="15.75" x14ac:dyDescent="0.25">
      <c r="A4" s="198"/>
    </row>
    <row r="6" spans="1:2" x14ac:dyDescent="0.25">
      <c r="A6" s="223" t="s">
        <v>355</v>
      </c>
      <c r="B6" s="223" t="s">
        <v>356</v>
      </c>
    </row>
    <row r="7" spans="1:2" ht="96" customHeight="1" x14ac:dyDescent="0.25">
      <c r="A7" s="224" t="s">
        <v>410</v>
      </c>
      <c r="B7" s="224" t="s">
        <v>414</v>
      </c>
    </row>
    <row r="8" spans="1:2" ht="168.75" customHeight="1" x14ac:dyDescent="0.25">
      <c r="A8" s="225" t="s">
        <v>411</v>
      </c>
      <c r="B8" s="225" t="s">
        <v>415</v>
      </c>
    </row>
    <row r="9" spans="1:2" ht="160.5" customHeight="1" x14ac:dyDescent="0.25">
      <c r="A9" s="226" t="s">
        <v>412</v>
      </c>
      <c r="B9" s="224" t="s">
        <v>416</v>
      </c>
    </row>
    <row r="10" spans="1:2" ht="73.5" customHeight="1" x14ac:dyDescent="0.25">
      <c r="A10" s="227" t="s">
        <v>393</v>
      </c>
      <c r="B10" s="225" t="s">
        <v>417</v>
      </c>
    </row>
    <row r="11" spans="1:2" ht="93" customHeight="1" x14ac:dyDescent="0.25">
      <c r="A11" s="228" t="s">
        <v>396</v>
      </c>
      <c r="B11" s="224" t="s">
        <v>418</v>
      </c>
    </row>
    <row r="12" spans="1:2" ht="119.25" customHeight="1" x14ac:dyDescent="0.25">
      <c r="A12" s="229" t="s">
        <v>413</v>
      </c>
      <c r="B12" s="230" t="s">
        <v>419</v>
      </c>
    </row>
    <row r="13" spans="1:2" ht="134.25" customHeight="1" x14ac:dyDescent="0.25">
      <c r="A13" s="228" t="s">
        <v>404</v>
      </c>
      <c r="B13" s="224" t="s">
        <v>420</v>
      </c>
    </row>
    <row r="14" spans="1:2" ht="162.75" customHeight="1" x14ac:dyDescent="0.25">
      <c r="A14" s="227" t="s">
        <v>408</v>
      </c>
      <c r="B14" s="225" t="s">
        <v>421</v>
      </c>
    </row>
    <row r="15" spans="1:2" ht="52.5" customHeight="1" x14ac:dyDescent="0.25">
      <c r="A15" s="228" t="s">
        <v>303</v>
      </c>
      <c r="B15" s="224" t="s">
        <v>304</v>
      </c>
    </row>
    <row r="16" spans="1:2" x14ac:dyDescent="0.25">
      <c r="A16" s="222"/>
    </row>
    <row r="17" spans="1:1" ht="15.75" x14ac:dyDescent="0.25">
      <c r="A17" s="196"/>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196"/>
    </row>
    <row r="2" spans="1:3" ht="15.75" x14ac:dyDescent="0.25">
      <c r="A2" s="196"/>
    </row>
    <row r="3" spans="1:3" x14ac:dyDescent="0.25">
      <c r="A3" s="197" t="s">
        <v>353</v>
      </c>
    </row>
    <row r="4" spans="1:3" ht="16.5" thickBot="1" x14ac:dyDescent="0.3">
      <c r="A4" s="198"/>
    </row>
    <row r="5" spans="1:3" ht="16.5" thickTop="1" thickBot="1" x14ac:dyDescent="0.3">
      <c r="A5" s="581" t="s">
        <v>354</v>
      </c>
      <c r="B5" s="582"/>
      <c r="C5" s="583"/>
    </row>
    <row r="6" spans="1:3" ht="16.5" thickTop="1" thickBot="1" x14ac:dyDescent="0.3">
      <c r="A6" s="199" t="s">
        <v>355</v>
      </c>
      <c r="B6" s="200" t="s">
        <v>356</v>
      </c>
      <c r="C6" s="200" t="s">
        <v>318</v>
      </c>
    </row>
    <row r="7" spans="1:3" ht="90" customHeight="1" thickTop="1" x14ac:dyDescent="0.25">
      <c r="A7" s="570" t="s">
        <v>410</v>
      </c>
      <c r="B7" s="568" t="s">
        <v>357</v>
      </c>
      <c r="C7" s="205" t="s">
        <v>358</v>
      </c>
    </row>
    <row r="8" spans="1:3" ht="38.25" x14ac:dyDescent="0.25">
      <c r="A8" s="571"/>
      <c r="B8" s="574"/>
      <c r="C8" s="205" t="s">
        <v>359</v>
      </c>
    </row>
    <row r="9" spans="1:3" ht="25.5" x14ac:dyDescent="0.25">
      <c r="A9" s="571"/>
      <c r="B9" s="574"/>
      <c r="C9" s="205" t="s">
        <v>360</v>
      </c>
    </row>
    <row r="10" spans="1:3" ht="25.5" x14ac:dyDescent="0.25">
      <c r="A10" s="571"/>
      <c r="B10" s="574"/>
      <c r="C10" s="205" t="s">
        <v>361</v>
      </c>
    </row>
    <row r="11" spans="1:3" x14ac:dyDescent="0.25">
      <c r="A11" s="571"/>
      <c r="B11" s="574"/>
      <c r="C11" s="205" t="s">
        <v>362</v>
      </c>
    </row>
    <row r="12" spans="1:3" x14ac:dyDescent="0.25">
      <c r="A12" s="571"/>
      <c r="B12" s="574"/>
      <c r="C12" s="206" t="s">
        <v>363</v>
      </c>
    </row>
    <row r="13" spans="1:3" x14ac:dyDescent="0.25">
      <c r="A13" s="571"/>
      <c r="B13" s="574"/>
      <c r="C13" s="206" t="s">
        <v>364</v>
      </c>
    </row>
    <row r="14" spans="1:3" x14ac:dyDescent="0.25">
      <c r="A14" s="571"/>
      <c r="B14" s="574"/>
      <c r="C14" s="206" t="s">
        <v>365</v>
      </c>
    </row>
    <row r="15" spans="1:3" x14ac:dyDescent="0.25">
      <c r="A15" s="571"/>
      <c r="B15" s="574"/>
      <c r="C15" s="206" t="s">
        <v>366</v>
      </c>
    </row>
    <row r="16" spans="1:3" x14ac:dyDescent="0.25">
      <c r="A16" s="571"/>
      <c r="B16" s="574"/>
      <c r="C16" s="206" t="s">
        <v>367</v>
      </c>
    </row>
    <row r="17" spans="1:3" x14ac:dyDescent="0.25">
      <c r="A17" s="571"/>
      <c r="B17" s="574"/>
      <c r="C17" s="206" t="s">
        <v>368</v>
      </c>
    </row>
    <row r="18" spans="1:3" ht="15.75" thickBot="1" x14ac:dyDescent="0.3">
      <c r="A18" s="572"/>
      <c r="B18" s="569"/>
      <c r="C18" s="207" t="s">
        <v>369</v>
      </c>
    </row>
    <row r="19" spans="1:3" ht="26.25" customHeight="1" thickTop="1" x14ac:dyDescent="0.25">
      <c r="A19" s="208"/>
      <c r="B19" s="578" t="s">
        <v>370</v>
      </c>
      <c r="C19" s="212" t="s">
        <v>371</v>
      </c>
    </row>
    <row r="20" spans="1:3" ht="63.75" x14ac:dyDescent="0.25">
      <c r="A20" s="209" t="s">
        <v>411</v>
      </c>
      <c r="B20" s="579"/>
      <c r="C20" s="212" t="s">
        <v>372</v>
      </c>
    </row>
    <row r="21" spans="1:3" x14ac:dyDescent="0.25">
      <c r="A21" s="210"/>
      <c r="B21" s="579"/>
      <c r="C21" s="213" t="s">
        <v>363</v>
      </c>
    </row>
    <row r="22" spans="1:3" x14ac:dyDescent="0.25">
      <c r="A22" s="210"/>
      <c r="B22" s="579"/>
      <c r="C22" s="213" t="s">
        <v>364</v>
      </c>
    </row>
    <row r="23" spans="1:3" x14ac:dyDescent="0.25">
      <c r="A23" s="210"/>
      <c r="B23" s="579"/>
      <c r="C23" s="213" t="s">
        <v>365</v>
      </c>
    </row>
    <row r="24" spans="1:3" x14ac:dyDescent="0.25">
      <c r="A24" s="210"/>
      <c r="B24" s="579"/>
      <c r="C24" s="213" t="s">
        <v>366</v>
      </c>
    </row>
    <row r="25" spans="1:3" x14ac:dyDescent="0.25">
      <c r="A25" s="210"/>
      <c r="B25" s="579"/>
      <c r="C25" s="213" t="s">
        <v>367</v>
      </c>
    </row>
    <row r="26" spans="1:3" x14ac:dyDescent="0.25">
      <c r="A26" s="210"/>
      <c r="B26" s="579"/>
      <c r="C26" s="212" t="s">
        <v>373</v>
      </c>
    </row>
    <row r="27" spans="1:3" x14ac:dyDescent="0.25">
      <c r="A27" s="210"/>
      <c r="B27" s="579"/>
      <c r="C27" s="213" t="s">
        <v>363</v>
      </c>
    </row>
    <row r="28" spans="1:3" x14ac:dyDescent="0.25">
      <c r="A28" s="210"/>
      <c r="B28" s="579"/>
      <c r="C28" s="213" t="s">
        <v>364</v>
      </c>
    </row>
    <row r="29" spans="1:3" x14ac:dyDescent="0.25">
      <c r="A29" s="210"/>
      <c r="B29" s="579"/>
      <c r="C29" s="213" t="s">
        <v>365</v>
      </c>
    </row>
    <row r="30" spans="1:3" x14ac:dyDescent="0.25">
      <c r="A30" s="210"/>
      <c r="B30" s="579"/>
      <c r="C30" s="213" t="s">
        <v>366</v>
      </c>
    </row>
    <row r="31" spans="1:3" x14ac:dyDescent="0.25">
      <c r="A31" s="210"/>
      <c r="B31" s="579"/>
      <c r="C31" s="213" t="s">
        <v>367</v>
      </c>
    </row>
    <row r="32" spans="1:3" ht="38.25" x14ac:dyDescent="0.25">
      <c r="A32" s="210"/>
      <c r="B32" s="579"/>
      <c r="C32" s="212" t="s">
        <v>374</v>
      </c>
    </row>
    <row r="33" spans="1:3" x14ac:dyDescent="0.25">
      <c r="A33" s="210"/>
      <c r="B33" s="579"/>
      <c r="C33" s="212" t="s">
        <v>372</v>
      </c>
    </row>
    <row r="34" spans="1:3" x14ac:dyDescent="0.25">
      <c r="A34" s="210"/>
      <c r="B34" s="579"/>
      <c r="C34" s="213" t="s">
        <v>363</v>
      </c>
    </row>
    <row r="35" spans="1:3" x14ac:dyDescent="0.25">
      <c r="A35" s="210"/>
      <c r="B35" s="579"/>
      <c r="C35" s="213" t="s">
        <v>364</v>
      </c>
    </row>
    <row r="36" spans="1:3" x14ac:dyDescent="0.25">
      <c r="A36" s="210"/>
      <c r="B36" s="579"/>
      <c r="C36" s="213" t="s">
        <v>365</v>
      </c>
    </row>
    <row r="37" spans="1:3" x14ac:dyDescent="0.25">
      <c r="A37" s="210"/>
      <c r="B37" s="579"/>
      <c r="C37" s="213" t="s">
        <v>366</v>
      </c>
    </row>
    <row r="38" spans="1:3" x14ac:dyDescent="0.25">
      <c r="A38" s="210"/>
      <c r="B38" s="579"/>
      <c r="C38" s="213" t="s">
        <v>367</v>
      </c>
    </row>
    <row r="39" spans="1:3" x14ac:dyDescent="0.25">
      <c r="A39" s="210"/>
      <c r="B39" s="579"/>
      <c r="C39" s="212" t="s">
        <v>373</v>
      </c>
    </row>
    <row r="40" spans="1:3" x14ac:dyDescent="0.25">
      <c r="A40" s="210"/>
      <c r="B40" s="579"/>
      <c r="C40" s="213" t="s">
        <v>363</v>
      </c>
    </row>
    <row r="41" spans="1:3" x14ac:dyDescent="0.25">
      <c r="A41" s="210"/>
      <c r="B41" s="579"/>
      <c r="C41" s="213" t="s">
        <v>364</v>
      </c>
    </row>
    <row r="42" spans="1:3" x14ac:dyDescent="0.25">
      <c r="A42" s="210"/>
      <c r="B42" s="579"/>
      <c r="C42" s="213" t="s">
        <v>365</v>
      </c>
    </row>
    <row r="43" spans="1:3" x14ac:dyDescent="0.25">
      <c r="A43" s="210"/>
      <c r="B43" s="579"/>
      <c r="C43" s="213" t="s">
        <v>366</v>
      </c>
    </row>
    <row r="44" spans="1:3" x14ac:dyDescent="0.25">
      <c r="A44" s="210"/>
      <c r="B44" s="579"/>
      <c r="C44" s="213" t="s">
        <v>375</v>
      </c>
    </row>
    <row r="45" spans="1:3" ht="38.25" x14ac:dyDescent="0.25">
      <c r="A45" s="210"/>
      <c r="B45" s="579"/>
      <c r="C45" s="212" t="s">
        <v>376</v>
      </c>
    </row>
    <row r="46" spans="1:3" x14ac:dyDescent="0.25">
      <c r="A46" s="210"/>
      <c r="B46" s="579"/>
      <c r="C46" s="212" t="s">
        <v>372</v>
      </c>
    </row>
    <row r="47" spans="1:3" x14ac:dyDescent="0.25">
      <c r="A47" s="210"/>
      <c r="B47" s="579"/>
      <c r="C47" s="213" t="s">
        <v>363</v>
      </c>
    </row>
    <row r="48" spans="1:3" x14ac:dyDescent="0.25">
      <c r="A48" s="210"/>
      <c r="B48" s="579"/>
      <c r="C48" s="213" t="s">
        <v>364</v>
      </c>
    </row>
    <row r="49" spans="1:3" x14ac:dyDescent="0.25">
      <c r="A49" s="210"/>
      <c r="B49" s="579"/>
      <c r="C49" s="213" t="s">
        <v>365</v>
      </c>
    </row>
    <row r="50" spans="1:3" x14ac:dyDescent="0.25">
      <c r="A50" s="210"/>
      <c r="B50" s="579"/>
      <c r="C50" s="213" t="s">
        <v>366</v>
      </c>
    </row>
    <row r="51" spans="1:3" x14ac:dyDescent="0.25">
      <c r="A51" s="210"/>
      <c r="B51" s="579"/>
      <c r="C51" s="213" t="s">
        <v>367</v>
      </c>
    </row>
    <row r="52" spans="1:3" ht="38.25" x14ac:dyDescent="0.25">
      <c r="A52" s="210"/>
      <c r="B52" s="579"/>
      <c r="C52" s="212" t="s">
        <v>377</v>
      </c>
    </row>
    <row r="53" spans="1:3" x14ac:dyDescent="0.25">
      <c r="A53" s="210"/>
      <c r="B53" s="579"/>
      <c r="C53" s="212" t="s">
        <v>372</v>
      </c>
    </row>
    <row r="54" spans="1:3" x14ac:dyDescent="0.25">
      <c r="A54" s="210"/>
      <c r="B54" s="579"/>
      <c r="C54" s="213" t="s">
        <v>363</v>
      </c>
    </row>
    <row r="55" spans="1:3" x14ac:dyDescent="0.25">
      <c r="A55" s="210"/>
      <c r="B55" s="579"/>
      <c r="C55" s="213" t="s">
        <v>364</v>
      </c>
    </row>
    <row r="56" spans="1:3" x14ac:dyDescent="0.25">
      <c r="A56" s="210"/>
      <c r="B56" s="579"/>
      <c r="C56" s="213" t="s">
        <v>365</v>
      </c>
    </row>
    <row r="57" spans="1:3" x14ac:dyDescent="0.25">
      <c r="A57" s="210"/>
      <c r="B57" s="579"/>
      <c r="C57" s="213" t="s">
        <v>366</v>
      </c>
    </row>
    <row r="58" spans="1:3" x14ac:dyDescent="0.25">
      <c r="A58" s="210"/>
      <c r="B58" s="579"/>
      <c r="C58" s="213" t="s">
        <v>367</v>
      </c>
    </row>
    <row r="59" spans="1:3" x14ac:dyDescent="0.25">
      <c r="A59" s="210"/>
      <c r="B59" s="579"/>
      <c r="C59" s="212" t="s">
        <v>373</v>
      </c>
    </row>
    <row r="60" spans="1:3" x14ac:dyDescent="0.25">
      <c r="A60" s="210"/>
      <c r="B60" s="579"/>
      <c r="C60" s="213" t="s">
        <v>363</v>
      </c>
    </row>
    <row r="61" spans="1:3" x14ac:dyDescent="0.25">
      <c r="A61" s="210"/>
      <c r="B61" s="579"/>
      <c r="C61" s="213" t="s">
        <v>364</v>
      </c>
    </row>
    <row r="62" spans="1:3" x14ac:dyDescent="0.25">
      <c r="A62" s="210"/>
      <c r="B62" s="579"/>
      <c r="C62" s="213" t="s">
        <v>365</v>
      </c>
    </row>
    <row r="63" spans="1:3" x14ac:dyDescent="0.25">
      <c r="A63" s="210"/>
      <c r="B63" s="579"/>
      <c r="C63" s="213" t="s">
        <v>366</v>
      </c>
    </row>
    <row r="64" spans="1:3" ht="15.75" thickBot="1" x14ac:dyDescent="0.3">
      <c r="A64" s="211"/>
      <c r="B64" s="580"/>
      <c r="C64" s="214" t="s">
        <v>375</v>
      </c>
    </row>
    <row r="65" spans="1:3" ht="28.5" thickTop="1" x14ac:dyDescent="0.25">
      <c r="A65" s="201" t="s">
        <v>378</v>
      </c>
      <c r="B65" s="568" t="s">
        <v>380</v>
      </c>
      <c r="C65" s="215" t="s">
        <v>381</v>
      </c>
    </row>
    <row r="66" spans="1:3" ht="89.25" x14ac:dyDescent="0.25">
      <c r="A66" s="202" t="s">
        <v>379</v>
      </c>
      <c r="B66" s="574"/>
      <c r="C66" s="215" t="s">
        <v>382</v>
      </c>
    </row>
    <row r="67" spans="1:3" ht="40.5" x14ac:dyDescent="0.25">
      <c r="A67" s="203"/>
      <c r="B67" s="574"/>
      <c r="C67" s="215" t="s">
        <v>383</v>
      </c>
    </row>
    <row r="68" spans="1:3" ht="27.75" x14ac:dyDescent="0.25">
      <c r="A68" s="203"/>
      <c r="B68" s="574"/>
      <c r="C68" s="215" t="s">
        <v>384</v>
      </c>
    </row>
    <row r="69" spans="1:3" ht="25.5" x14ac:dyDescent="0.25">
      <c r="A69" s="203"/>
      <c r="B69" s="574"/>
      <c r="C69" s="205" t="s">
        <v>385</v>
      </c>
    </row>
    <row r="70" spans="1:3" x14ac:dyDescent="0.25">
      <c r="A70" s="203"/>
      <c r="B70" s="574"/>
      <c r="C70" s="206" t="s">
        <v>386</v>
      </c>
    </row>
    <row r="71" spans="1:3" x14ac:dyDescent="0.25">
      <c r="A71" s="203"/>
      <c r="B71" s="574"/>
      <c r="C71" s="206" t="s">
        <v>387</v>
      </c>
    </row>
    <row r="72" spans="1:3" x14ac:dyDescent="0.25">
      <c r="A72" s="203"/>
      <c r="B72" s="574"/>
      <c r="C72" s="206" t="s">
        <v>388</v>
      </c>
    </row>
    <row r="73" spans="1:3" x14ac:dyDescent="0.25">
      <c r="A73" s="203"/>
      <c r="B73" s="574"/>
      <c r="C73" s="206" t="s">
        <v>389</v>
      </c>
    </row>
    <row r="74" spans="1:3" x14ac:dyDescent="0.25">
      <c r="A74" s="203"/>
      <c r="B74" s="574"/>
      <c r="C74" s="206" t="s">
        <v>390</v>
      </c>
    </row>
    <row r="75" spans="1:3" ht="40.5" x14ac:dyDescent="0.25">
      <c r="A75" s="203"/>
      <c r="B75" s="574"/>
      <c r="C75" s="215" t="s">
        <v>391</v>
      </c>
    </row>
    <row r="76" spans="1:3" x14ac:dyDescent="0.25">
      <c r="A76" s="203"/>
      <c r="B76" s="574"/>
      <c r="C76" s="205" t="s">
        <v>392</v>
      </c>
    </row>
    <row r="77" spans="1:3" x14ac:dyDescent="0.25">
      <c r="A77" s="203"/>
      <c r="B77" s="574"/>
      <c r="C77" s="206" t="s">
        <v>386</v>
      </c>
    </row>
    <row r="78" spans="1:3" x14ac:dyDescent="0.25">
      <c r="A78" s="203"/>
      <c r="B78" s="574"/>
      <c r="C78" s="206" t="s">
        <v>387</v>
      </c>
    </row>
    <row r="79" spans="1:3" x14ac:dyDescent="0.25">
      <c r="A79" s="203"/>
      <c r="B79" s="574"/>
      <c r="C79" s="206" t="s">
        <v>388</v>
      </c>
    </row>
    <row r="80" spans="1:3" x14ac:dyDescent="0.25">
      <c r="A80" s="203"/>
      <c r="B80" s="574"/>
      <c r="C80" s="206" t="s">
        <v>389</v>
      </c>
    </row>
    <row r="81" spans="1:3" ht="15.75" thickBot="1" x14ac:dyDescent="0.3">
      <c r="A81" s="204"/>
      <c r="B81" s="569"/>
      <c r="C81" s="216" t="s">
        <v>390</v>
      </c>
    </row>
    <row r="82" spans="1:3" ht="203.25" customHeight="1" thickTop="1" x14ac:dyDescent="0.25">
      <c r="A82" s="575" t="s">
        <v>393</v>
      </c>
      <c r="B82" s="578" t="s">
        <v>394</v>
      </c>
      <c r="C82" s="212" t="s">
        <v>392</v>
      </c>
    </row>
    <row r="83" spans="1:3" x14ac:dyDescent="0.25">
      <c r="A83" s="576"/>
      <c r="B83" s="579"/>
      <c r="C83" s="213" t="s">
        <v>386</v>
      </c>
    </row>
    <row r="84" spans="1:3" x14ac:dyDescent="0.25">
      <c r="A84" s="576"/>
      <c r="B84" s="579"/>
      <c r="C84" s="213" t="s">
        <v>387</v>
      </c>
    </row>
    <row r="85" spans="1:3" x14ac:dyDescent="0.25">
      <c r="A85" s="576"/>
      <c r="B85" s="579"/>
      <c r="C85" s="213" t="s">
        <v>388</v>
      </c>
    </row>
    <row r="86" spans="1:3" x14ac:dyDescent="0.25">
      <c r="A86" s="576"/>
      <c r="B86" s="579"/>
      <c r="C86" s="213" t="s">
        <v>389</v>
      </c>
    </row>
    <row r="87" spans="1:3" x14ac:dyDescent="0.25">
      <c r="A87" s="576"/>
      <c r="B87" s="579"/>
      <c r="C87" s="213" t="s">
        <v>390</v>
      </c>
    </row>
    <row r="88" spans="1:3" ht="25.5" x14ac:dyDescent="0.25">
      <c r="A88" s="576"/>
      <c r="B88" s="579"/>
      <c r="C88" s="212" t="s">
        <v>395</v>
      </c>
    </row>
    <row r="89" spans="1:3" x14ac:dyDescent="0.25">
      <c r="A89" s="576"/>
      <c r="B89" s="579"/>
      <c r="C89" s="213" t="s">
        <v>363</v>
      </c>
    </row>
    <row r="90" spans="1:3" x14ac:dyDescent="0.25">
      <c r="A90" s="576"/>
      <c r="B90" s="579"/>
      <c r="C90" s="213" t="s">
        <v>364</v>
      </c>
    </row>
    <row r="91" spans="1:3" x14ac:dyDescent="0.25">
      <c r="A91" s="576"/>
      <c r="B91" s="579"/>
      <c r="C91" s="213" t="s">
        <v>365</v>
      </c>
    </row>
    <row r="92" spans="1:3" x14ac:dyDescent="0.25">
      <c r="A92" s="576"/>
      <c r="B92" s="579"/>
      <c r="C92" s="213" t="s">
        <v>366</v>
      </c>
    </row>
    <row r="93" spans="1:3" ht="15.75" thickBot="1" x14ac:dyDescent="0.3">
      <c r="A93" s="577"/>
      <c r="B93" s="580"/>
      <c r="C93" s="214" t="s">
        <v>367</v>
      </c>
    </row>
    <row r="94" spans="1:3" ht="290.25" customHeight="1" thickTop="1" x14ac:dyDescent="0.25">
      <c r="A94" s="566" t="s">
        <v>396</v>
      </c>
      <c r="B94" s="568" t="s">
        <v>397</v>
      </c>
      <c r="C94" s="205" t="s">
        <v>392</v>
      </c>
    </row>
    <row r="95" spans="1:3" x14ac:dyDescent="0.25">
      <c r="A95" s="573"/>
      <c r="B95" s="574"/>
      <c r="C95" s="206" t="s">
        <v>386</v>
      </c>
    </row>
    <row r="96" spans="1:3" x14ac:dyDescent="0.25">
      <c r="A96" s="573"/>
      <c r="B96" s="574"/>
      <c r="C96" s="206" t="s">
        <v>387</v>
      </c>
    </row>
    <row r="97" spans="1:3" x14ac:dyDescent="0.25">
      <c r="A97" s="573"/>
      <c r="B97" s="574"/>
      <c r="C97" s="206" t="s">
        <v>388</v>
      </c>
    </row>
    <row r="98" spans="1:3" x14ac:dyDescent="0.25">
      <c r="A98" s="573"/>
      <c r="B98" s="574"/>
      <c r="C98" s="206" t="s">
        <v>389</v>
      </c>
    </row>
    <row r="99" spans="1:3" x14ac:dyDescent="0.25">
      <c r="A99" s="573"/>
      <c r="B99" s="574"/>
      <c r="C99" s="206" t="s">
        <v>390</v>
      </c>
    </row>
    <row r="100" spans="1:3" ht="15.75" thickBot="1" x14ac:dyDescent="0.3">
      <c r="A100" s="567"/>
      <c r="B100" s="569"/>
      <c r="C100" s="217"/>
    </row>
    <row r="101" spans="1:3" ht="26.25" thickTop="1" x14ac:dyDescent="0.25">
      <c r="A101" s="208" t="s">
        <v>398</v>
      </c>
      <c r="B101" s="212" t="s">
        <v>400</v>
      </c>
      <c r="C101" s="212" t="s">
        <v>392</v>
      </c>
    </row>
    <row r="102" spans="1:3" ht="63.75" x14ac:dyDescent="0.25">
      <c r="A102" s="209" t="s">
        <v>399</v>
      </c>
      <c r="B102" s="212" t="s">
        <v>401</v>
      </c>
      <c r="C102" s="213" t="s">
        <v>386</v>
      </c>
    </row>
    <row r="103" spans="1:3" ht="51" x14ac:dyDescent="0.25">
      <c r="A103" s="210"/>
      <c r="B103" s="212" t="s">
        <v>402</v>
      </c>
      <c r="C103" s="213" t="s">
        <v>387</v>
      </c>
    </row>
    <row r="104" spans="1:3" ht="25.5" x14ac:dyDescent="0.25">
      <c r="A104" s="210"/>
      <c r="B104" s="212" t="s">
        <v>403</v>
      </c>
      <c r="C104" s="213" t="s">
        <v>388</v>
      </c>
    </row>
    <row r="105" spans="1:3" x14ac:dyDescent="0.25">
      <c r="A105" s="210"/>
      <c r="B105" s="218"/>
      <c r="C105" s="213" t="s">
        <v>389</v>
      </c>
    </row>
    <row r="106" spans="1:3" ht="15.75" thickBot="1" x14ac:dyDescent="0.3">
      <c r="A106" s="211"/>
      <c r="B106" s="219"/>
      <c r="C106" s="214" t="s">
        <v>390</v>
      </c>
    </row>
    <row r="107" spans="1:3" ht="228.75" customHeight="1" thickTop="1" x14ac:dyDescent="0.25">
      <c r="A107" s="566" t="s">
        <v>404</v>
      </c>
      <c r="B107" s="568" t="s">
        <v>405</v>
      </c>
      <c r="C107" s="205" t="s">
        <v>392</v>
      </c>
    </row>
    <row r="108" spans="1:3" x14ac:dyDescent="0.25">
      <c r="A108" s="573"/>
      <c r="B108" s="574"/>
      <c r="C108" s="206" t="s">
        <v>386</v>
      </c>
    </row>
    <row r="109" spans="1:3" x14ac:dyDescent="0.25">
      <c r="A109" s="573"/>
      <c r="B109" s="574"/>
      <c r="C109" s="206" t="s">
        <v>387</v>
      </c>
    </row>
    <row r="110" spans="1:3" x14ac:dyDescent="0.25">
      <c r="A110" s="573"/>
      <c r="B110" s="574"/>
      <c r="C110" s="206" t="s">
        <v>388</v>
      </c>
    </row>
    <row r="111" spans="1:3" x14ac:dyDescent="0.25">
      <c r="A111" s="573"/>
      <c r="B111" s="574"/>
      <c r="C111" s="206" t="s">
        <v>406</v>
      </c>
    </row>
    <row r="112" spans="1:3" x14ac:dyDescent="0.25">
      <c r="A112" s="573"/>
      <c r="B112" s="574"/>
      <c r="C112" s="206" t="s">
        <v>390</v>
      </c>
    </row>
    <row r="113" spans="1:3" ht="38.25" x14ac:dyDescent="0.25">
      <c r="A113" s="573"/>
      <c r="B113" s="574"/>
      <c r="C113" s="205" t="s">
        <v>407</v>
      </c>
    </row>
    <row r="114" spans="1:3" x14ac:dyDescent="0.25">
      <c r="A114" s="573"/>
      <c r="B114" s="574"/>
      <c r="C114" s="206" t="s">
        <v>363</v>
      </c>
    </row>
    <row r="115" spans="1:3" x14ac:dyDescent="0.25">
      <c r="A115" s="573"/>
      <c r="B115" s="574"/>
      <c r="C115" s="206" t="s">
        <v>364</v>
      </c>
    </row>
    <row r="116" spans="1:3" x14ac:dyDescent="0.25">
      <c r="A116" s="573"/>
      <c r="B116" s="574"/>
      <c r="C116" s="206" t="s">
        <v>365</v>
      </c>
    </row>
    <row r="117" spans="1:3" x14ac:dyDescent="0.25">
      <c r="A117" s="573"/>
      <c r="B117" s="574"/>
      <c r="C117" s="206" t="s">
        <v>366</v>
      </c>
    </row>
    <row r="118" spans="1:3" ht="15.75" thickBot="1" x14ac:dyDescent="0.3">
      <c r="A118" s="567"/>
      <c r="B118" s="569"/>
      <c r="C118" s="216" t="s">
        <v>367</v>
      </c>
    </row>
    <row r="119" spans="1:3" ht="409.6" customHeight="1" thickTop="1" x14ac:dyDescent="0.25">
      <c r="A119" s="575" t="s">
        <v>408</v>
      </c>
      <c r="B119" s="578" t="s">
        <v>409</v>
      </c>
      <c r="C119" s="212" t="s">
        <v>392</v>
      </c>
    </row>
    <row r="120" spans="1:3" x14ac:dyDescent="0.25">
      <c r="A120" s="576"/>
      <c r="B120" s="579"/>
      <c r="C120" s="213" t="s">
        <v>386</v>
      </c>
    </row>
    <row r="121" spans="1:3" x14ac:dyDescent="0.25">
      <c r="A121" s="576"/>
      <c r="B121" s="579"/>
      <c r="C121" s="213" t="s">
        <v>387</v>
      </c>
    </row>
    <row r="122" spans="1:3" x14ac:dyDescent="0.25">
      <c r="A122" s="576"/>
      <c r="B122" s="579"/>
      <c r="C122" s="213" t="s">
        <v>388</v>
      </c>
    </row>
    <row r="123" spans="1:3" x14ac:dyDescent="0.25">
      <c r="A123" s="576"/>
      <c r="B123" s="579"/>
      <c r="C123" s="213" t="s">
        <v>406</v>
      </c>
    </row>
    <row r="124" spans="1:3" x14ac:dyDescent="0.25">
      <c r="A124" s="576"/>
      <c r="B124" s="579"/>
      <c r="C124" s="213" t="s">
        <v>390</v>
      </c>
    </row>
    <row r="125" spans="1:3" ht="15.75" thickBot="1" x14ac:dyDescent="0.3">
      <c r="A125" s="577"/>
      <c r="B125" s="580"/>
      <c r="C125" s="220"/>
    </row>
    <row r="126" spans="1:3" ht="15.75" thickTop="1" x14ac:dyDescent="0.25">
      <c r="A126" s="566" t="s">
        <v>303</v>
      </c>
      <c r="B126" s="205"/>
      <c r="C126" s="568"/>
    </row>
    <row r="127" spans="1:3" ht="39" thickBot="1" x14ac:dyDescent="0.3">
      <c r="A127" s="567"/>
      <c r="B127" s="221" t="s">
        <v>304</v>
      </c>
      <c r="C127" s="569"/>
    </row>
    <row r="128" spans="1:3" ht="15.75" thickTop="1" x14ac:dyDescent="0.25">
      <c r="A128" s="222"/>
    </row>
    <row r="129" spans="1:1" ht="15.75" x14ac:dyDescent="0.25">
      <c r="A129" s="196"/>
    </row>
  </sheetData>
  <mergeCells count="15">
    <mergeCell ref="A5:C5"/>
    <mergeCell ref="B7:B18"/>
    <mergeCell ref="B19:B64"/>
    <mergeCell ref="B65:B81"/>
    <mergeCell ref="A82:A93"/>
    <mergeCell ref="B82:B93"/>
    <mergeCell ref="A126:A127"/>
    <mergeCell ref="C126:C127"/>
    <mergeCell ref="A7:A18"/>
    <mergeCell ref="A94:A100"/>
    <mergeCell ref="B94:B100"/>
    <mergeCell ref="A107:A118"/>
    <mergeCell ref="B107:B118"/>
    <mergeCell ref="A119:A125"/>
    <mergeCell ref="B119:B1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str">
        <f>'Elenco Obiettivi'!B8</f>
        <v>Obiettivo Operativo: giunta</v>
      </c>
      <c r="AJ3" s="4"/>
      <c r="AK3" s="4"/>
    </row>
    <row r="4" spans="1:60" s="5" customFormat="1" ht="33" customHeight="1" thickTop="1" thickBot="1" x14ac:dyDescent="0.3">
      <c r="A4" s="430" t="s">
        <v>5</v>
      </c>
      <c r="B4" s="430"/>
      <c r="C4" s="430"/>
      <c r="D4" s="430"/>
      <c r="E4" s="430"/>
      <c r="F4" s="430"/>
      <c r="G4" s="430"/>
      <c r="H4" s="430"/>
      <c r="I4" s="430"/>
      <c r="J4" s="430"/>
      <c r="K4" s="430"/>
      <c r="L4" s="430"/>
      <c r="M4" s="430"/>
      <c r="N4" s="430"/>
      <c r="O4" s="430"/>
      <c r="P4" s="430"/>
      <c r="Q4" s="430"/>
      <c r="R4" s="430"/>
      <c r="S4" s="430">
        <f>'Elenco Obiettivi'!C1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
      <c r="A13" s="427" t="s">
        <v>17</v>
      </c>
      <c r="B13" s="428"/>
      <c r="C13" s="428"/>
      <c r="D13" s="429"/>
      <c r="E13" s="432" t="str">
        <f>'Elenco Obiettivi'!D8</f>
        <v>Descrizione</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50"/>
      <c r="B23" s="451"/>
      <c r="C23" s="451"/>
      <c r="D23" s="45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50"/>
      <c r="B24" s="451"/>
      <c r="C24" s="451"/>
      <c r="D24" s="45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50"/>
      <c r="B25" s="451"/>
      <c r="C25" s="451"/>
      <c r="D25" s="45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50"/>
      <c r="B26" s="451"/>
      <c r="C26" s="451"/>
      <c r="D26" s="45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50"/>
      <c r="B27" s="451"/>
      <c r="C27" s="451"/>
      <c r="D27" s="45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9" customFormat="1" ht="45.75" customHeight="1" thickTop="1" thickBot="1" x14ac:dyDescent="0.3">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row>
    <row r="36" spans="1:37" ht="22.5" customHeight="1" thickTop="1" thickBot="1" x14ac:dyDescent="0.3">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K36" s="1"/>
    </row>
    <row r="37" spans="1:37" ht="30" customHeight="1" thickTop="1" thickBot="1" x14ac:dyDescent="0.3">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0"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0" customFormat="1" ht="15.75" customHeight="1" thickTop="1" x14ac:dyDescent="0.25">
      <c r="A111" s="11"/>
      <c r="B111" s="12"/>
      <c r="C111" s="12"/>
      <c r="D111" s="12"/>
      <c r="E111" s="12"/>
      <c r="F111" s="12"/>
      <c r="G111" s="12"/>
      <c r="H111" s="12"/>
      <c r="I111" s="12"/>
      <c r="J111" s="12"/>
      <c r="K111" s="12"/>
      <c r="L111" s="12"/>
      <c r="M111" s="12"/>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3"/>
      <c r="AH111" s="14" t="s">
        <v>46</v>
      </c>
      <c r="AI111" s="15" t="s">
        <v>47</v>
      </c>
    </row>
    <row r="112" spans="1:37" s="10" customFormat="1" ht="15" customHeight="1" x14ac:dyDescent="0.25">
      <c r="A112" s="471" t="s">
        <v>48</v>
      </c>
      <c r="B112" s="472"/>
      <c r="C112" s="472"/>
      <c r="D112" s="472"/>
      <c r="E112" s="472"/>
      <c r="F112" s="472"/>
      <c r="G112" s="12" t="s">
        <v>49</v>
      </c>
      <c r="H112" s="16"/>
      <c r="I112" s="12"/>
      <c r="J112" s="12" t="s">
        <v>47</v>
      </c>
      <c r="K112" s="16" t="s">
        <v>50</v>
      </c>
      <c r="L112" s="12"/>
      <c r="M112" s="12"/>
      <c r="N112" s="473"/>
      <c r="O112" s="473"/>
      <c r="P112" s="473"/>
      <c r="Q112" s="473"/>
      <c r="R112" s="473"/>
      <c r="S112" s="473"/>
      <c r="T112" s="473"/>
      <c r="U112" s="473"/>
      <c r="V112" s="473"/>
      <c r="W112" s="473"/>
      <c r="X112" s="473"/>
      <c r="Y112" s="477" t="s">
        <v>51</v>
      </c>
      <c r="Z112" s="472"/>
      <c r="AA112" s="472"/>
      <c r="AB112" s="472"/>
      <c r="AC112" s="472"/>
      <c r="AD112" s="472"/>
      <c r="AE112" s="472"/>
      <c r="AF112" s="478"/>
      <c r="AG112" s="13"/>
      <c r="AH112" s="16"/>
      <c r="AI112" s="17"/>
    </row>
    <row r="113" spans="1:35" s="10" customFormat="1" x14ac:dyDescent="0.25">
      <c r="A113" s="471"/>
      <c r="B113" s="472"/>
      <c r="C113" s="472"/>
      <c r="D113" s="472"/>
      <c r="E113" s="472"/>
      <c r="F113" s="472"/>
      <c r="G113" s="472"/>
      <c r="H113" s="472"/>
      <c r="I113" s="472"/>
      <c r="J113" s="472"/>
      <c r="K113" s="472"/>
      <c r="L113" s="472"/>
      <c r="M113" s="12"/>
      <c r="N113" s="473"/>
      <c r="O113" s="473"/>
      <c r="P113" s="473"/>
      <c r="Q113" s="473"/>
      <c r="R113" s="473"/>
      <c r="S113" s="473"/>
      <c r="T113" s="473"/>
      <c r="U113" s="473"/>
      <c r="V113" s="473"/>
      <c r="W113" s="473"/>
      <c r="X113" s="473"/>
      <c r="Y113" s="12"/>
      <c r="Z113" s="12"/>
      <c r="AA113" s="12"/>
      <c r="AB113" s="12"/>
      <c r="AC113" s="12"/>
      <c r="AD113" s="12"/>
      <c r="AE113" s="12"/>
      <c r="AF113" s="12"/>
      <c r="AG113" s="12"/>
      <c r="AH113" s="12"/>
      <c r="AI113" s="18"/>
    </row>
    <row r="114" spans="1:35" s="10" customFormat="1" ht="15" customHeight="1" x14ac:dyDescent="0.25">
      <c r="A114" s="471"/>
      <c r="B114" s="472"/>
      <c r="C114" s="472"/>
      <c r="D114" s="472"/>
      <c r="E114" s="472"/>
      <c r="F114" s="472"/>
      <c r="G114" s="472"/>
      <c r="H114" s="472"/>
      <c r="I114" s="472"/>
      <c r="J114" s="472"/>
      <c r="K114" s="472"/>
      <c r="L114" s="472"/>
      <c r="M114" s="12"/>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2"/>
      <c r="AH114" s="19" t="s">
        <v>46</v>
      </c>
      <c r="AI114" s="20" t="s">
        <v>47</v>
      </c>
    </row>
    <row r="115" spans="1:35" s="10" customFormat="1" ht="15" customHeight="1" x14ac:dyDescent="0.25">
      <c r="A115" s="471" t="s">
        <v>53</v>
      </c>
      <c r="B115" s="472"/>
      <c r="C115" s="472"/>
      <c r="D115" s="472"/>
      <c r="E115" s="472"/>
      <c r="F115" s="472"/>
      <c r="G115" s="12" t="s">
        <v>49</v>
      </c>
      <c r="H115" s="16"/>
      <c r="I115" s="12"/>
      <c r="J115" s="12" t="s">
        <v>47</v>
      </c>
      <c r="K115" s="16" t="s">
        <v>50</v>
      </c>
      <c r="L115" s="12"/>
      <c r="M115" s="12"/>
      <c r="N115" s="473"/>
      <c r="O115" s="473"/>
      <c r="P115" s="473"/>
      <c r="Q115" s="473"/>
      <c r="R115" s="473"/>
      <c r="S115" s="473"/>
      <c r="T115" s="473"/>
      <c r="U115" s="473"/>
      <c r="V115" s="473"/>
      <c r="W115" s="473"/>
      <c r="X115" s="473"/>
      <c r="Y115" s="474" t="s">
        <v>51</v>
      </c>
      <c r="Z115" s="475"/>
      <c r="AA115" s="475"/>
      <c r="AB115" s="475"/>
      <c r="AC115" s="475"/>
      <c r="AD115" s="475"/>
      <c r="AE115" s="475"/>
      <c r="AF115" s="476"/>
      <c r="AG115" s="21"/>
      <c r="AH115" s="22"/>
      <c r="AI115" s="23"/>
    </row>
    <row r="116" spans="1:35" s="10" customFormat="1" x14ac:dyDescent="0.25">
      <c r="A116" s="471"/>
      <c r="B116" s="472"/>
      <c r="C116" s="472"/>
      <c r="D116" s="472"/>
      <c r="E116" s="472"/>
      <c r="F116" s="472"/>
      <c r="G116" s="472"/>
      <c r="H116" s="472"/>
      <c r="I116" s="472"/>
      <c r="J116" s="472"/>
      <c r="K116" s="472"/>
      <c r="L116" s="472"/>
      <c r="M116" s="12"/>
      <c r="N116" s="473"/>
      <c r="O116" s="473"/>
      <c r="P116" s="473"/>
      <c r="Q116" s="473"/>
      <c r="R116" s="473"/>
      <c r="S116" s="473"/>
      <c r="T116" s="473"/>
      <c r="U116" s="473"/>
      <c r="V116" s="473"/>
      <c r="W116" s="473"/>
      <c r="X116" s="47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71" t="s">
        <v>55</v>
      </c>
      <c r="B120" s="472"/>
      <c r="C120" s="472"/>
      <c r="D120" s="472"/>
      <c r="E120" s="472"/>
      <c r="F120" s="472"/>
      <c r="G120" s="472" t="s">
        <v>56</v>
      </c>
      <c r="H120" s="472"/>
      <c r="I120" s="16"/>
      <c r="J120" s="12"/>
      <c r="K120" s="472" t="s">
        <v>57</v>
      </c>
      <c r="L120" s="478"/>
      <c r="M120" s="16"/>
      <c r="N120" s="12"/>
      <c r="O120" s="472" t="s">
        <v>58</v>
      </c>
      <c r="P120" s="478"/>
      <c r="Q120" s="16" t="s">
        <v>50</v>
      </c>
      <c r="R120" s="12"/>
      <c r="S120" s="472" t="s">
        <v>59</v>
      </c>
      <c r="T120" s="478"/>
      <c r="U120" s="16"/>
      <c r="V120" s="477" t="s">
        <v>60</v>
      </c>
      <c r="W120" s="472"/>
      <c r="X120" s="472"/>
      <c r="Y120" s="472"/>
      <c r="Z120" s="472"/>
      <c r="AA120" s="472"/>
      <c r="AB120" s="472"/>
      <c r="AC120" s="472"/>
      <c r="AD120" s="472"/>
      <c r="AE120" s="472"/>
      <c r="AF120" s="472"/>
      <c r="AG120" s="472"/>
      <c r="AH120" s="47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70" t="s">
        <v>63</v>
      </c>
      <c r="C129" s="470"/>
      <c r="D129" s="470"/>
      <c r="E129" s="470"/>
      <c r="F129" s="470"/>
      <c r="G129" s="470"/>
      <c r="H129" s="470"/>
      <c r="I129" s="47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70"/>
      <c r="C154" s="470"/>
      <c r="D154" s="470"/>
      <c r="E154" s="470"/>
      <c r="F154" s="470"/>
      <c r="G154" s="470"/>
      <c r="H154" s="470"/>
      <c r="I154" s="470"/>
      <c r="J154" s="470"/>
      <c r="K154" s="470"/>
      <c r="L154" s="470"/>
      <c r="M154" s="470"/>
      <c r="N154" s="470"/>
      <c r="AA154" s="35"/>
      <c r="AB154" s="36"/>
      <c r="AH154" s="35"/>
      <c r="AI154" s="35"/>
      <c r="AJ154" s="39"/>
      <c r="AK154" s="39"/>
      <c r="AL154" s="39"/>
      <c r="AM154" s="39"/>
    </row>
    <row r="155" spans="1:39" s="38" customFormat="1" x14ac:dyDescent="0.25">
      <c r="A155" s="35"/>
      <c r="B155" s="470" t="s">
        <v>110</v>
      </c>
      <c r="C155" s="470"/>
      <c r="D155" s="470"/>
      <c r="E155" s="470"/>
      <c r="F155" s="470"/>
      <c r="G155" s="470"/>
      <c r="H155" s="470"/>
      <c r="I155" s="470"/>
      <c r="J155" s="470"/>
      <c r="K155" s="470"/>
      <c r="L155" s="470"/>
      <c r="M155" s="470"/>
      <c r="N155" s="47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269"/>
    </row>
    <row r="2" spans="1:4" ht="29.25" customHeight="1" thickBot="1" x14ac:dyDescent="0.3">
      <c r="A2" s="270" t="s">
        <v>423</v>
      </c>
      <c r="B2" s="271" t="s">
        <v>424</v>
      </c>
      <c r="C2" s="271" t="s">
        <v>425</v>
      </c>
      <c r="D2" s="271" t="s">
        <v>426</v>
      </c>
    </row>
    <row r="3" spans="1:4" ht="29.25" customHeight="1" thickBot="1" x14ac:dyDescent="0.3">
      <c r="A3" s="584" t="s">
        <v>427</v>
      </c>
      <c r="B3" s="587" t="s">
        <v>428</v>
      </c>
      <c r="C3" s="289" t="s">
        <v>429</v>
      </c>
      <c r="D3" s="276" t="s">
        <v>430</v>
      </c>
    </row>
    <row r="4" spans="1:4" ht="29.25" customHeight="1" thickBot="1" x14ac:dyDescent="0.3">
      <c r="A4" s="585"/>
      <c r="B4" s="588"/>
      <c r="C4" s="276" t="s">
        <v>431</v>
      </c>
      <c r="D4" s="276" t="s">
        <v>432</v>
      </c>
    </row>
    <row r="5" spans="1:4" ht="29.25" customHeight="1" thickBot="1" x14ac:dyDescent="0.3">
      <c r="A5" s="585"/>
      <c r="B5" s="588"/>
      <c r="C5" s="289" t="s">
        <v>433</v>
      </c>
      <c r="D5" s="276" t="s">
        <v>434</v>
      </c>
    </row>
    <row r="6" spans="1:4" ht="29.25" customHeight="1" thickBot="1" x14ac:dyDescent="0.3">
      <c r="A6" s="585"/>
      <c r="B6" s="588"/>
      <c r="C6" s="276" t="s">
        <v>435</v>
      </c>
      <c r="D6" s="276" t="s">
        <v>436</v>
      </c>
    </row>
    <row r="7" spans="1:4" ht="29.25" customHeight="1" thickBot="1" x14ac:dyDescent="0.3">
      <c r="A7" s="585"/>
      <c r="B7" s="588"/>
      <c r="C7" s="289" t="s">
        <v>437</v>
      </c>
      <c r="D7" s="276" t="s">
        <v>434</v>
      </c>
    </row>
    <row r="8" spans="1:4" ht="29.25" customHeight="1" thickBot="1" x14ac:dyDescent="0.3">
      <c r="A8" s="585"/>
      <c r="B8" s="588"/>
      <c r="C8" s="289" t="s">
        <v>438</v>
      </c>
      <c r="D8" s="276" t="s">
        <v>434</v>
      </c>
    </row>
    <row r="9" spans="1:4" ht="29.25" customHeight="1" thickBot="1" x14ac:dyDescent="0.3">
      <c r="A9" s="585"/>
      <c r="B9" s="588"/>
      <c r="C9" s="289" t="s">
        <v>439</v>
      </c>
      <c r="D9" s="276" t="s">
        <v>434</v>
      </c>
    </row>
    <row r="10" spans="1:4" ht="29.25" customHeight="1" thickBot="1" x14ac:dyDescent="0.3">
      <c r="A10" s="586"/>
      <c r="B10" s="589"/>
      <c r="C10" s="289" t="s">
        <v>440</v>
      </c>
      <c r="D10" s="276" t="s">
        <v>434</v>
      </c>
    </row>
    <row r="11" spans="1:4" ht="29.25" customHeight="1" thickBot="1" x14ac:dyDescent="0.3">
      <c r="A11" s="584" t="s">
        <v>441</v>
      </c>
      <c r="B11" s="275" t="s">
        <v>442</v>
      </c>
      <c r="C11" s="279" t="s">
        <v>444</v>
      </c>
      <c r="D11" s="279" t="s">
        <v>445</v>
      </c>
    </row>
    <row r="12" spans="1:4" ht="29.25" customHeight="1" thickBot="1" x14ac:dyDescent="0.3">
      <c r="A12" s="585"/>
      <c r="B12" s="275" t="s">
        <v>443</v>
      </c>
      <c r="C12" s="289" t="s">
        <v>446</v>
      </c>
      <c r="D12" s="279" t="s">
        <v>434</v>
      </c>
    </row>
    <row r="13" spans="1:4" ht="29.25" customHeight="1" thickBot="1" x14ac:dyDescent="0.3">
      <c r="A13" s="585"/>
      <c r="B13" s="277"/>
      <c r="C13" s="289" t="s">
        <v>447</v>
      </c>
      <c r="D13" s="279" t="s">
        <v>448</v>
      </c>
    </row>
    <row r="14" spans="1:4" ht="29.25" customHeight="1" thickBot="1" x14ac:dyDescent="0.3">
      <c r="A14" s="585"/>
      <c r="B14" s="277"/>
      <c r="C14" s="279" t="s">
        <v>449</v>
      </c>
      <c r="D14" s="279" t="s">
        <v>450</v>
      </c>
    </row>
    <row r="15" spans="1:4" ht="29.25" customHeight="1" thickBot="1" x14ac:dyDescent="0.3">
      <c r="A15" s="586"/>
      <c r="B15" s="278"/>
      <c r="C15" s="279" t="s">
        <v>451</v>
      </c>
      <c r="D15" s="279" t="s">
        <v>450</v>
      </c>
    </row>
    <row r="16" spans="1:4" ht="29.25" customHeight="1" thickBot="1" x14ac:dyDescent="0.3">
      <c r="A16" s="590" t="s">
        <v>452</v>
      </c>
      <c r="B16" s="587" t="s">
        <v>453</v>
      </c>
      <c r="C16" s="279" t="s">
        <v>454</v>
      </c>
      <c r="D16" s="279" t="s">
        <v>455</v>
      </c>
    </row>
    <row r="17" spans="1:4" ht="29.25" customHeight="1" thickBot="1" x14ac:dyDescent="0.3">
      <c r="A17" s="591"/>
      <c r="B17" s="588"/>
      <c r="C17" s="279" t="s">
        <v>456</v>
      </c>
      <c r="D17" s="279" t="s">
        <v>455</v>
      </c>
    </row>
    <row r="18" spans="1:4" ht="29.25" customHeight="1" thickBot="1" x14ac:dyDescent="0.3">
      <c r="A18" s="591"/>
      <c r="B18" s="588"/>
      <c r="C18" s="279" t="s">
        <v>457</v>
      </c>
      <c r="D18" s="279" t="s">
        <v>445</v>
      </c>
    </row>
    <row r="19" spans="1:4" ht="29.25" customHeight="1" thickBot="1" x14ac:dyDescent="0.3">
      <c r="A19" s="591"/>
      <c r="B19" s="588"/>
      <c r="C19" s="279" t="s">
        <v>458</v>
      </c>
      <c r="D19" s="279" t="s">
        <v>459</v>
      </c>
    </row>
    <row r="20" spans="1:4" ht="29.25" customHeight="1" thickBot="1" x14ac:dyDescent="0.3">
      <c r="A20" s="591"/>
      <c r="B20" s="588"/>
      <c r="C20" s="279" t="s">
        <v>460</v>
      </c>
      <c r="D20" s="279" t="s">
        <v>450</v>
      </c>
    </row>
    <row r="21" spans="1:4" ht="29.25" customHeight="1" thickBot="1" x14ac:dyDescent="0.3">
      <c r="A21" s="592"/>
      <c r="B21" s="589"/>
      <c r="C21" s="289" t="s">
        <v>461</v>
      </c>
      <c r="D21" s="279" t="s">
        <v>434</v>
      </c>
    </row>
    <row r="22" spans="1:4" ht="29.25" customHeight="1" x14ac:dyDescent="0.25">
      <c r="A22" s="584" t="s">
        <v>462</v>
      </c>
      <c r="B22" s="275"/>
      <c r="C22" s="593"/>
      <c r="D22" s="593"/>
    </row>
    <row r="23" spans="1:4" ht="29.25" customHeight="1" x14ac:dyDescent="0.25">
      <c r="A23" s="585"/>
      <c r="B23" s="275" t="s">
        <v>463</v>
      </c>
      <c r="C23" s="594"/>
      <c r="D23" s="594"/>
    </row>
    <row r="24" spans="1:4" ht="29.25" customHeight="1" x14ac:dyDescent="0.25">
      <c r="A24" s="585"/>
      <c r="B24" s="275" t="s">
        <v>464</v>
      </c>
      <c r="C24" s="594"/>
      <c r="D24" s="594"/>
    </row>
    <row r="25" spans="1:4" ht="29.25" customHeight="1" x14ac:dyDescent="0.25">
      <c r="A25" s="585"/>
      <c r="B25" s="275" t="s">
        <v>465</v>
      </c>
      <c r="C25" s="594"/>
      <c r="D25" s="594"/>
    </row>
    <row r="26" spans="1:4" ht="29.25" customHeight="1" x14ac:dyDescent="0.25">
      <c r="A26" s="585"/>
      <c r="B26" s="275" t="s">
        <v>466</v>
      </c>
      <c r="C26" s="594"/>
      <c r="D26" s="594"/>
    </row>
    <row r="27" spans="1:4" ht="29.25" customHeight="1" thickBot="1" x14ac:dyDescent="0.3">
      <c r="A27" s="586"/>
      <c r="B27" s="280"/>
      <c r="C27" s="595"/>
      <c r="D27" s="595"/>
    </row>
    <row r="28" spans="1:4" ht="29.25" customHeight="1" thickBot="1" x14ac:dyDescent="0.3">
      <c r="A28" s="272" t="s">
        <v>467</v>
      </c>
      <c r="B28" s="275"/>
      <c r="C28" s="289" t="s">
        <v>472</v>
      </c>
      <c r="D28" s="286" t="s">
        <v>434</v>
      </c>
    </row>
    <row r="29" spans="1:4" ht="29.25" customHeight="1" x14ac:dyDescent="0.25">
      <c r="A29" s="273"/>
      <c r="B29" s="275" t="s">
        <v>470</v>
      </c>
      <c r="C29" s="287"/>
      <c r="D29" s="287"/>
    </row>
    <row r="30" spans="1:4" ht="29.25" customHeight="1" x14ac:dyDescent="0.25">
      <c r="A30" s="272" t="s">
        <v>468</v>
      </c>
      <c r="B30" s="275" t="s">
        <v>471</v>
      </c>
      <c r="C30" s="287"/>
      <c r="D30" s="287"/>
    </row>
    <row r="31" spans="1:4" ht="29.25" customHeight="1" x14ac:dyDescent="0.25">
      <c r="A31" s="273"/>
      <c r="B31" s="281"/>
      <c r="C31" s="287"/>
      <c r="D31" s="287"/>
    </row>
    <row r="32" spans="1:4" ht="29.25" customHeight="1" thickBot="1" x14ac:dyDescent="0.3">
      <c r="A32" s="272" t="s">
        <v>469</v>
      </c>
      <c r="B32" s="282"/>
      <c r="C32" s="288"/>
      <c r="D32" s="288"/>
    </row>
    <row r="33" spans="1:4" ht="29.25" customHeight="1" thickBot="1" x14ac:dyDescent="0.3">
      <c r="A33" s="274"/>
      <c r="B33" s="283"/>
      <c r="C33" s="279"/>
      <c r="D33" s="279"/>
    </row>
    <row r="34" spans="1:4" ht="29.25" customHeight="1" thickBot="1" x14ac:dyDescent="0.3">
      <c r="A34" s="272" t="s">
        <v>473</v>
      </c>
      <c r="B34" s="275"/>
      <c r="C34" s="289" t="s">
        <v>479</v>
      </c>
      <c r="D34" s="286" t="s">
        <v>480</v>
      </c>
    </row>
    <row r="35" spans="1:4" ht="29.25" customHeight="1" x14ac:dyDescent="0.25">
      <c r="A35" s="273"/>
      <c r="B35" s="275" t="s">
        <v>476</v>
      </c>
      <c r="C35" s="287"/>
      <c r="D35" s="287"/>
    </row>
    <row r="36" spans="1:4" ht="29.25" customHeight="1" x14ac:dyDescent="0.25">
      <c r="A36" s="272" t="s">
        <v>474</v>
      </c>
      <c r="B36" s="275" t="s">
        <v>477</v>
      </c>
      <c r="C36" s="287"/>
      <c r="D36" s="287"/>
    </row>
    <row r="37" spans="1:4" ht="29.25" customHeight="1" thickBot="1" x14ac:dyDescent="0.3">
      <c r="A37" s="273"/>
      <c r="B37" s="275" t="s">
        <v>478</v>
      </c>
      <c r="C37" s="288"/>
      <c r="D37" s="288"/>
    </row>
    <row r="38" spans="1:4" ht="29.25" customHeight="1" thickBot="1" x14ac:dyDescent="0.3">
      <c r="A38" s="272" t="s">
        <v>475</v>
      </c>
      <c r="B38" s="284"/>
      <c r="C38" s="289" t="s">
        <v>481</v>
      </c>
      <c r="D38" s="279" t="s">
        <v>434</v>
      </c>
    </row>
    <row r="39" spans="1:4" ht="29.25" customHeight="1" thickBot="1" x14ac:dyDescent="0.3">
      <c r="A39" s="274"/>
      <c r="B39" s="283"/>
      <c r="C39" s="279" t="s">
        <v>482</v>
      </c>
      <c r="D39" s="279" t="s">
        <v>436</v>
      </c>
    </row>
    <row r="40" spans="1:4" ht="29.25" customHeight="1" thickBot="1" x14ac:dyDescent="0.3">
      <c r="A40" s="584" t="s">
        <v>483</v>
      </c>
      <c r="B40" s="275" t="s">
        <v>484</v>
      </c>
      <c r="C40" s="279" t="s">
        <v>486</v>
      </c>
      <c r="D40" s="279" t="s">
        <v>487</v>
      </c>
    </row>
    <row r="41" spans="1:4" ht="29.25" customHeight="1" thickBot="1" x14ac:dyDescent="0.3">
      <c r="A41" s="585"/>
      <c r="B41" s="275" t="s">
        <v>485</v>
      </c>
      <c r="C41" s="279" t="s">
        <v>488</v>
      </c>
      <c r="D41" s="279" t="s">
        <v>487</v>
      </c>
    </row>
    <row r="42" spans="1:4" ht="29.25" customHeight="1" thickBot="1" x14ac:dyDescent="0.3">
      <c r="A42" s="585"/>
      <c r="B42" s="284"/>
      <c r="C42" s="289" t="s">
        <v>489</v>
      </c>
      <c r="D42" s="279" t="s">
        <v>434</v>
      </c>
    </row>
    <row r="43" spans="1:4" ht="29.25" customHeight="1" thickBot="1" x14ac:dyDescent="0.3">
      <c r="A43" s="585"/>
      <c r="B43" s="282"/>
      <c r="C43" s="289" t="s">
        <v>490</v>
      </c>
      <c r="D43" s="279" t="s">
        <v>434</v>
      </c>
    </row>
    <row r="44" spans="1:4" ht="29.25" customHeight="1" thickBot="1" x14ac:dyDescent="0.3">
      <c r="A44" s="586"/>
      <c r="B44" s="283"/>
      <c r="C44" s="279" t="s">
        <v>491</v>
      </c>
      <c r="D44" s="279" t="s">
        <v>436</v>
      </c>
    </row>
    <row r="45" spans="1:4" ht="29.25" customHeight="1" thickBot="1" x14ac:dyDescent="0.3">
      <c r="A45" s="584" t="s">
        <v>492</v>
      </c>
      <c r="B45" s="275"/>
      <c r="C45" s="289" t="s">
        <v>495</v>
      </c>
      <c r="D45" s="279" t="s">
        <v>434</v>
      </c>
    </row>
    <row r="46" spans="1:4" ht="29.25" customHeight="1" thickBot="1" x14ac:dyDescent="0.3">
      <c r="A46" s="585"/>
      <c r="B46" s="275" t="s">
        <v>493</v>
      </c>
      <c r="C46" s="279" t="s">
        <v>496</v>
      </c>
      <c r="D46" s="279" t="s">
        <v>432</v>
      </c>
    </row>
    <row r="47" spans="1:4" ht="29.25" customHeight="1" thickBot="1" x14ac:dyDescent="0.3">
      <c r="A47" s="585"/>
      <c r="B47" s="275" t="s">
        <v>494</v>
      </c>
      <c r="C47" s="279" t="s">
        <v>497</v>
      </c>
      <c r="D47" s="279" t="s">
        <v>432</v>
      </c>
    </row>
    <row r="48" spans="1:4" ht="29.25" customHeight="1" thickBot="1" x14ac:dyDescent="0.3">
      <c r="A48" s="586"/>
      <c r="B48" s="283"/>
      <c r="C48" s="279" t="s">
        <v>498</v>
      </c>
      <c r="D48" s="279" t="s">
        <v>432</v>
      </c>
    </row>
    <row r="49" spans="1:4" ht="29.25" customHeight="1" thickBot="1" x14ac:dyDescent="0.3">
      <c r="A49" s="590" t="s">
        <v>499</v>
      </c>
      <c r="B49" s="275" t="s">
        <v>500</v>
      </c>
      <c r="C49" s="289" t="s">
        <v>504</v>
      </c>
      <c r="D49" s="279" t="s">
        <v>505</v>
      </c>
    </row>
    <row r="50" spans="1:4" ht="29.25" customHeight="1" thickBot="1" x14ac:dyDescent="0.3">
      <c r="A50" s="591"/>
      <c r="B50" s="275" t="s">
        <v>501</v>
      </c>
      <c r="C50" s="289" t="s">
        <v>506</v>
      </c>
      <c r="D50" s="279" t="s">
        <v>505</v>
      </c>
    </row>
    <row r="51" spans="1:4" ht="29.25" customHeight="1" thickBot="1" x14ac:dyDescent="0.3">
      <c r="A51" s="591"/>
      <c r="B51" s="275" t="s">
        <v>502</v>
      </c>
      <c r="C51" s="279" t="s">
        <v>507</v>
      </c>
      <c r="D51" s="279" t="s">
        <v>508</v>
      </c>
    </row>
    <row r="52" spans="1:4" ht="29.25" customHeight="1" thickBot="1" x14ac:dyDescent="0.3">
      <c r="A52" s="591"/>
      <c r="B52" s="275" t="s">
        <v>503</v>
      </c>
      <c r="C52" s="279" t="s">
        <v>509</v>
      </c>
      <c r="D52" s="279" t="s">
        <v>510</v>
      </c>
    </row>
    <row r="53" spans="1:4" ht="29.25" customHeight="1" thickBot="1" x14ac:dyDescent="0.3">
      <c r="A53" s="591"/>
      <c r="B53" s="282"/>
      <c r="C53" s="279" t="s">
        <v>511</v>
      </c>
      <c r="D53" s="279" t="s">
        <v>510</v>
      </c>
    </row>
    <row r="54" spans="1:4" ht="29.25" customHeight="1" thickBot="1" x14ac:dyDescent="0.3">
      <c r="A54" s="591"/>
      <c r="B54" s="282"/>
      <c r="C54" s="289" t="s">
        <v>512</v>
      </c>
      <c r="D54" s="279" t="s">
        <v>434</v>
      </c>
    </row>
    <row r="55" spans="1:4" ht="29.25" customHeight="1" thickBot="1" x14ac:dyDescent="0.3">
      <c r="A55" s="592"/>
      <c r="B55" s="283"/>
      <c r="C55" s="289" t="s">
        <v>513</v>
      </c>
      <c r="D55" s="279" t="s">
        <v>434</v>
      </c>
    </row>
    <row r="56" spans="1:4" ht="29.25" customHeight="1" x14ac:dyDescent="0.25">
      <c r="A56" s="285"/>
    </row>
  </sheetData>
  <autoFilter ref="A2:D2" xr:uid="{00000000-0009-0000-0000-000017000000}"/>
  <mergeCells count="11">
    <mergeCell ref="A40:A44"/>
    <mergeCell ref="A45:A48"/>
    <mergeCell ref="A49:A55"/>
    <mergeCell ref="C22:C27"/>
    <mergeCell ref="D22:D27"/>
    <mergeCell ref="A22:A27"/>
    <mergeCell ref="A3:A10"/>
    <mergeCell ref="B3:B10"/>
    <mergeCell ref="A11:A15"/>
    <mergeCell ref="A16:A21"/>
    <mergeCell ref="B16:B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str">
        <f>'Elenco Obiettivi'!B9</f>
        <v>Realizzazione dei programmi e previsioni  contenuti nei documenti di programmazione</v>
      </c>
      <c r="AJ3" s="4"/>
      <c r="AK3" s="4"/>
    </row>
    <row r="4" spans="1:60" s="5" customFormat="1" ht="33" customHeight="1" thickTop="1" thickBot="1" x14ac:dyDescent="0.3">
      <c r="A4" s="430" t="s">
        <v>5</v>
      </c>
      <c r="B4" s="430"/>
      <c r="C4" s="430"/>
      <c r="D4" s="430"/>
      <c r="E4" s="430"/>
      <c r="F4" s="430"/>
      <c r="G4" s="430"/>
      <c r="H4" s="430"/>
      <c r="I4" s="430"/>
      <c r="J4" s="430"/>
      <c r="K4" s="430"/>
      <c r="L4" s="430"/>
      <c r="M4" s="430"/>
      <c r="N4" s="430"/>
      <c r="O4" s="430"/>
      <c r="P4" s="430"/>
      <c r="Q4" s="430"/>
      <c r="R4" s="430"/>
      <c r="S4" s="430">
        <f>'Elenco Obiettivi'!C1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
      <c r="A13" s="427" t="s">
        <v>17</v>
      </c>
      <c r="B13" s="428"/>
      <c r="C13" s="428"/>
      <c r="D13" s="429"/>
      <c r="E13" s="432" t="str">
        <f>'Elenco Obiettivi'!D9</f>
        <v>Misura la capacità di utilizzo delle risorse a disposizione</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50"/>
      <c r="B23" s="451"/>
      <c r="C23" s="451"/>
      <c r="D23" s="45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50"/>
      <c r="B24" s="451"/>
      <c r="C24" s="451"/>
      <c r="D24" s="45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50"/>
      <c r="B25" s="451"/>
      <c r="C25" s="451"/>
      <c r="D25" s="45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50"/>
      <c r="B26" s="451"/>
      <c r="C26" s="451"/>
      <c r="D26" s="45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50"/>
      <c r="B27" s="451"/>
      <c r="C27" s="451"/>
      <c r="D27" s="45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9" customFormat="1" ht="45.75" customHeight="1" thickTop="1" thickBot="1" x14ac:dyDescent="0.3">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row>
    <row r="36" spans="1:37" ht="22.5" customHeight="1" thickTop="1" thickBot="1" x14ac:dyDescent="0.3">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K36" s="1"/>
    </row>
    <row r="37" spans="1:37" ht="30" customHeight="1" thickTop="1" thickBot="1" x14ac:dyDescent="0.3">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0"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0" customFormat="1" ht="15.75" customHeight="1" thickTop="1" x14ac:dyDescent="0.25">
      <c r="A111" s="11"/>
      <c r="B111" s="12"/>
      <c r="C111" s="12"/>
      <c r="D111" s="12"/>
      <c r="E111" s="12"/>
      <c r="F111" s="12"/>
      <c r="G111" s="12"/>
      <c r="H111" s="12"/>
      <c r="I111" s="12"/>
      <c r="J111" s="12"/>
      <c r="K111" s="12"/>
      <c r="L111" s="12"/>
      <c r="M111" s="12"/>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3"/>
      <c r="AH111" s="14" t="s">
        <v>46</v>
      </c>
      <c r="AI111" s="15" t="s">
        <v>47</v>
      </c>
    </row>
    <row r="112" spans="1:37" s="10" customFormat="1" ht="15" customHeight="1" x14ac:dyDescent="0.25">
      <c r="A112" s="471" t="s">
        <v>48</v>
      </c>
      <c r="B112" s="472"/>
      <c r="C112" s="472"/>
      <c r="D112" s="472"/>
      <c r="E112" s="472"/>
      <c r="F112" s="472"/>
      <c r="G112" s="12" t="s">
        <v>49</v>
      </c>
      <c r="H112" s="16"/>
      <c r="I112" s="12"/>
      <c r="J112" s="12" t="s">
        <v>47</v>
      </c>
      <c r="K112" s="16" t="s">
        <v>50</v>
      </c>
      <c r="L112" s="12"/>
      <c r="M112" s="12"/>
      <c r="N112" s="473"/>
      <c r="O112" s="473"/>
      <c r="P112" s="473"/>
      <c r="Q112" s="473"/>
      <c r="R112" s="473"/>
      <c r="S112" s="473"/>
      <c r="T112" s="473"/>
      <c r="U112" s="473"/>
      <c r="V112" s="473"/>
      <c r="W112" s="473"/>
      <c r="X112" s="473"/>
      <c r="Y112" s="477" t="s">
        <v>51</v>
      </c>
      <c r="Z112" s="472"/>
      <c r="AA112" s="472"/>
      <c r="AB112" s="472"/>
      <c r="AC112" s="472"/>
      <c r="AD112" s="472"/>
      <c r="AE112" s="472"/>
      <c r="AF112" s="478"/>
      <c r="AG112" s="13"/>
      <c r="AH112" s="16"/>
      <c r="AI112" s="17"/>
    </row>
    <row r="113" spans="1:35" s="10" customFormat="1" x14ac:dyDescent="0.25">
      <c r="A113" s="471"/>
      <c r="B113" s="472"/>
      <c r="C113" s="472"/>
      <c r="D113" s="472"/>
      <c r="E113" s="472"/>
      <c r="F113" s="472"/>
      <c r="G113" s="472"/>
      <c r="H113" s="472"/>
      <c r="I113" s="472"/>
      <c r="J113" s="472"/>
      <c r="K113" s="472"/>
      <c r="L113" s="472"/>
      <c r="M113" s="12"/>
      <c r="N113" s="473"/>
      <c r="O113" s="473"/>
      <c r="P113" s="473"/>
      <c r="Q113" s="473"/>
      <c r="R113" s="473"/>
      <c r="S113" s="473"/>
      <c r="T113" s="473"/>
      <c r="U113" s="473"/>
      <c r="V113" s="473"/>
      <c r="W113" s="473"/>
      <c r="X113" s="473"/>
      <c r="Y113" s="12"/>
      <c r="Z113" s="12"/>
      <c r="AA113" s="12"/>
      <c r="AB113" s="12"/>
      <c r="AC113" s="12"/>
      <c r="AD113" s="12"/>
      <c r="AE113" s="12"/>
      <c r="AF113" s="12"/>
      <c r="AG113" s="12"/>
      <c r="AH113" s="12"/>
      <c r="AI113" s="18"/>
    </row>
    <row r="114" spans="1:35" s="10" customFormat="1" ht="15" customHeight="1" x14ac:dyDescent="0.25">
      <c r="A114" s="471"/>
      <c r="B114" s="472"/>
      <c r="C114" s="472"/>
      <c r="D114" s="472"/>
      <c r="E114" s="472"/>
      <c r="F114" s="472"/>
      <c r="G114" s="472"/>
      <c r="H114" s="472"/>
      <c r="I114" s="472"/>
      <c r="J114" s="472"/>
      <c r="K114" s="472"/>
      <c r="L114" s="472"/>
      <c r="M114" s="12"/>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2"/>
      <c r="AH114" s="19" t="s">
        <v>46</v>
      </c>
      <c r="AI114" s="20" t="s">
        <v>47</v>
      </c>
    </row>
    <row r="115" spans="1:35" s="10" customFormat="1" ht="15" customHeight="1" x14ac:dyDescent="0.25">
      <c r="A115" s="471" t="s">
        <v>53</v>
      </c>
      <c r="B115" s="472"/>
      <c r="C115" s="472"/>
      <c r="D115" s="472"/>
      <c r="E115" s="472"/>
      <c r="F115" s="472"/>
      <c r="G115" s="12" t="s">
        <v>49</v>
      </c>
      <c r="H115" s="16"/>
      <c r="I115" s="12"/>
      <c r="J115" s="12" t="s">
        <v>47</v>
      </c>
      <c r="K115" s="16" t="s">
        <v>50</v>
      </c>
      <c r="L115" s="12"/>
      <c r="M115" s="12"/>
      <c r="N115" s="473"/>
      <c r="O115" s="473"/>
      <c r="P115" s="473"/>
      <c r="Q115" s="473"/>
      <c r="R115" s="473"/>
      <c r="S115" s="473"/>
      <c r="T115" s="473"/>
      <c r="U115" s="473"/>
      <c r="V115" s="473"/>
      <c r="W115" s="473"/>
      <c r="X115" s="473"/>
      <c r="Y115" s="474" t="s">
        <v>51</v>
      </c>
      <c r="Z115" s="475"/>
      <c r="AA115" s="475"/>
      <c r="AB115" s="475"/>
      <c r="AC115" s="475"/>
      <c r="AD115" s="475"/>
      <c r="AE115" s="475"/>
      <c r="AF115" s="476"/>
      <c r="AG115" s="21"/>
      <c r="AH115" s="22"/>
      <c r="AI115" s="23"/>
    </row>
    <row r="116" spans="1:35" s="10" customFormat="1" x14ac:dyDescent="0.25">
      <c r="A116" s="471"/>
      <c r="B116" s="472"/>
      <c r="C116" s="472"/>
      <c r="D116" s="472"/>
      <c r="E116" s="472"/>
      <c r="F116" s="472"/>
      <c r="G116" s="472"/>
      <c r="H116" s="472"/>
      <c r="I116" s="472"/>
      <c r="J116" s="472"/>
      <c r="K116" s="472"/>
      <c r="L116" s="472"/>
      <c r="M116" s="12"/>
      <c r="N116" s="473"/>
      <c r="O116" s="473"/>
      <c r="P116" s="473"/>
      <c r="Q116" s="473"/>
      <c r="R116" s="473"/>
      <c r="S116" s="473"/>
      <c r="T116" s="473"/>
      <c r="U116" s="473"/>
      <c r="V116" s="473"/>
      <c r="W116" s="473"/>
      <c r="X116" s="47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71" t="s">
        <v>55</v>
      </c>
      <c r="B120" s="472"/>
      <c r="C120" s="472"/>
      <c r="D120" s="472"/>
      <c r="E120" s="472"/>
      <c r="F120" s="472"/>
      <c r="G120" s="472" t="s">
        <v>56</v>
      </c>
      <c r="H120" s="472"/>
      <c r="I120" s="16"/>
      <c r="J120" s="12"/>
      <c r="K120" s="472" t="s">
        <v>57</v>
      </c>
      <c r="L120" s="478"/>
      <c r="M120" s="16"/>
      <c r="N120" s="12"/>
      <c r="O120" s="472" t="s">
        <v>58</v>
      </c>
      <c r="P120" s="478"/>
      <c r="Q120" s="16" t="s">
        <v>50</v>
      </c>
      <c r="R120" s="12"/>
      <c r="S120" s="472" t="s">
        <v>59</v>
      </c>
      <c r="T120" s="478"/>
      <c r="U120" s="16"/>
      <c r="V120" s="477" t="s">
        <v>60</v>
      </c>
      <c r="W120" s="472"/>
      <c r="X120" s="472"/>
      <c r="Y120" s="472"/>
      <c r="Z120" s="472"/>
      <c r="AA120" s="472"/>
      <c r="AB120" s="472"/>
      <c r="AC120" s="472"/>
      <c r="AD120" s="472"/>
      <c r="AE120" s="472"/>
      <c r="AF120" s="472"/>
      <c r="AG120" s="472"/>
      <c r="AH120" s="47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70" t="s">
        <v>63</v>
      </c>
      <c r="C129" s="470"/>
      <c r="D129" s="470"/>
      <c r="E129" s="470"/>
      <c r="F129" s="470"/>
      <c r="G129" s="470"/>
      <c r="H129" s="470"/>
      <c r="I129" s="47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70"/>
      <c r="C154" s="470"/>
      <c r="D154" s="470"/>
      <c r="E154" s="470"/>
      <c r="F154" s="470"/>
      <c r="G154" s="470"/>
      <c r="H154" s="470"/>
      <c r="I154" s="470"/>
      <c r="J154" s="470"/>
      <c r="K154" s="470"/>
      <c r="L154" s="470"/>
      <c r="M154" s="470"/>
      <c r="N154" s="470"/>
      <c r="AA154" s="35"/>
      <c r="AB154" s="36"/>
      <c r="AH154" s="35"/>
      <c r="AI154" s="35"/>
      <c r="AJ154" s="39"/>
      <c r="AK154" s="39"/>
      <c r="AL154" s="39"/>
      <c r="AM154" s="39"/>
    </row>
    <row r="155" spans="1:39" s="38" customFormat="1" x14ac:dyDescent="0.25">
      <c r="A155" s="35"/>
      <c r="B155" s="470" t="s">
        <v>110</v>
      </c>
      <c r="C155" s="470"/>
      <c r="D155" s="470"/>
      <c r="E155" s="470"/>
      <c r="F155" s="470"/>
      <c r="G155" s="470"/>
      <c r="H155" s="470"/>
      <c r="I155" s="470"/>
      <c r="J155" s="470"/>
      <c r="K155" s="470"/>
      <c r="L155" s="470"/>
      <c r="M155" s="470"/>
      <c r="N155" s="47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e">
        <f>'Elenco Obiettivi'!#REF!</f>
        <v>#REF!</v>
      </c>
      <c r="AJ3" s="4"/>
      <c r="AK3" s="4"/>
    </row>
    <row r="4" spans="1:60" s="5" customFormat="1" ht="33" customHeight="1" thickTop="1" thickBot="1" x14ac:dyDescent="0.3">
      <c r="A4" s="430" t="s">
        <v>5</v>
      </c>
      <c r="B4" s="430"/>
      <c r="C4" s="430"/>
      <c r="D4" s="430"/>
      <c r="E4" s="430"/>
      <c r="F4" s="430"/>
      <c r="G4" s="430"/>
      <c r="H4" s="430"/>
      <c r="I4" s="430"/>
      <c r="J4" s="430"/>
      <c r="K4" s="430"/>
      <c r="L4" s="430"/>
      <c r="M4" s="430"/>
      <c r="N4" s="430"/>
      <c r="O4" s="430"/>
      <c r="P4" s="430"/>
      <c r="Q4" s="430"/>
      <c r="R4" s="430"/>
      <c r="S4" s="430">
        <f>'Elenco Obiettivi'!C1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
      <c r="A13" s="427" t="s">
        <v>17</v>
      </c>
      <c r="B13" s="428"/>
      <c r="C13" s="428"/>
      <c r="D13" s="429"/>
      <c r="E13" s="432" t="e">
        <f>'Elenco Obiettivi'!#REF!</f>
        <v>#REF!</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50"/>
      <c r="B23" s="451"/>
      <c r="C23" s="451"/>
      <c r="D23" s="45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50"/>
      <c r="B24" s="451"/>
      <c r="C24" s="451"/>
      <c r="D24" s="45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50"/>
      <c r="B25" s="451"/>
      <c r="C25" s="451"/>
      <c r="D25" s="45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50"/>
      <c r="B26" s="451"/>
      <c r="C26" s="451"/>
      <c r="D26" s="45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50"/>
      <c r="B27" s="451"/>
      <c r="C27" s="451"/>
      <c r="D27" s="45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9" customFormat="1" ht="45.75" customHeight="1" thickTop="1" thickBot="1" x14ac:dyDescent="0.3">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row>
    <row r="36" spans="1:37" ht="22.5" customHeight="1" thickTop="1" thickBot="1" x14ac:dyDescent="0.3">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K36" s="1"/>
    </row>
    <row r="37" spans="1:37" ht="30" customHeight="1" thickTop="1" thickBot="1" x14ac:dyDescent="0.3">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0"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0" customFormat="1" ht="15.75" customHeight="1" thickTop="1" x14ac:dyDescent="0.25">
      <c r="A111" s="11"/>
      <c r="B111" s="12"/>
      <c r="C111" s="12"/>
      <c r="D111" s="12"/>
      <c r="E111" s="12"/>
      <c r="F111" s="12"/>
      <c r="G111" s="12"/>
      <c r="H111" s="12"/>
      <c r="I111" s="12"/>
      <c r="J111" s="12"/>
      <c r="K111" s="12"/>
      <c r="L111" s="12"/>
      <c r="M111" s="12"/>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3"/>
      <c r="AH111" s="14" t="s">
        <v>46</v>
      </c>
      <c r="AI111" s="15" t="s">
        <v>47</v>
      </c>
    </row>
    <row r="112" spans="1:37" s="10" customFormat="1" ht="15" customHeight="1" x14ac:dyDescent="0.25">
      <c r="A112" s="471" t="s">
        <v>48</v>
      </c>
      <c r="B112" s="472"/>
      <c r="C112" s="472"/>
      <c r="D112" s="472"/>
      <c r="E112" s="472"/>
      <c r="F112" s="472"/>
      <c r="G112" s="12" t="s">
        <v>49</v>
      </c>
      <c r="H112" s="16"/>
      <c r="I112" s="12"/>
      <c r="J112" s="12" t="s">
        <v>47</v>
      </c>
      <c r="K112" s="16" t="s">
        <v>50</v>
      </c>
      <c r="L112" s="12"/>
      <c r="M112" s="12"/>
      <c r="N112" s="473"/>
      <c r="O112" s="473"/>
      <c r="P112" s="473"/>
      <c r="Q112" s="473"/>
      <c r="R112" s="473"/>
      <c r="S112" s="473"/>
      <c r="T112" s="473"/>
      <c r="U112" s="473"/>
      <c r="V112" s="473"/>
      <c r="W112" s="473"/>
      <c r="X112" s="473"/>
      <c r="Y112" s="477" t="s">
        <v>51</v>
      </c>
      <c r="Z112" s="472"/>
      <c r="AA112" s="472"/>
      <c r="AB112" s="472"/>
      <c r="AC112" s="472"/>
      <c r="AD112" s="472"/>
      <c r="AE112" s="472"/>
      <c r="AF112" s="478"/>
      <c r="AG112" s="13"/>
      <c r="AH112" s="16"/>
      <c r="AI112" s="17"/>
    </row>
    <row r="113" spans="1:35" s="10" customFormat="1" x14ac:dyDescent="0.25">
      <c r="A113" s="471"/>
      <c r="B113" s="472"/>
      <c r="C113" s="472"/>
      <c r="D113" s="472"/>
      <c r="E113" s="472"/>
      <c r="F113" s="472"/>
      <c r="G113" s="472"/>
      <c r="H113" s="472"/>
      <c r="I113" s="472"/>
      <c r="J113" s="472"/>
      <c r="K113" s="472"/>
      <c r="L113" s="472"/>
      <c r="M113" s="12"/>
      <c r="N113" s="473"/>
      <c r="O113" s="473"/>
      <c r="P113" s="473"/>
      <c r="Q113" s="473"/>
      <c r="R113" s="473"/>
      <c r="S113" s="473"/>
      <c r="T113" s="473"/>
      <c r="U113" s="473"/>
      <c r="V113" s="473"/>
      <c r="W113" s="473"/>
      <c r="X113" s="473"/>
      <c r="Y113" s="12"/>
      <c r="Z113" s="12"/>
      <c r="AA113" s="12"/>
      <c r="AB113" s="12"/>
      <c r="AC113" s="12"/>
      <c r="AD113" s="12"/>
      <c r="AE113" s="12"/>
      <c r="AF113" s="12"/>
      <c r="AG113" s="12"/>
      <c r="AH113" s="12"/>
      <c r="AI113" s="18"/>
    </row>
    <row r="114" spans="1:35" s="10" customFormat="1" ht="15" customHeight="1" x14ac:dyDescent="0.25">
      <c r="A114" s="471"/>
      <c r="B114" s="472"/>
      <c r="C114" s="472"/>
      <c r="D114" s="472"/>
      <c r="E114" s="472"/>
      <c r="F114" s="472"/>
      <c r="G114" s="472"/>
      <c r="H114" s="472"/>
      <c r="I114" s="472"/>
      <c r="J114" s="472"/>
      <c r="K114" s="472"/>
      <c r="L114" s="472"/>
      <c r="M114" s="12"/>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2"/>
      <c r="AH114" s="19" t="s">
        <v>46</v>
      </c>
      <c r="AI114" s="20" t="s">
        <v>47</v>
      </c>
    </row>
    <row r="115" spans="1:35" s="10" customFormat="1" ht="15" customHeight="1" x14ac:dyDescent="0.25">
      <c r="A115" s="471" t="s">
        <v>53</v>
      </c>
      <c r="B115" s="472"/>
      <c r="C115" s="472"/>
      <c r="D115" s="472"/>
      <c r="E115" s="472"/>
      <c r="F115" s="472"/>
      <c r="G115" s="12" t="s">
        <v>49</v>
      </c>
      <c r="H115" s="16"/>
      <c r="I115" s="12"/>
      <c r="J115" s="12" t="s">
        <v>47</v>
      </c>
      <c r="K115" s="16" t="s">
        <v>50</v>
      </c>
      <c r="L115" s="12"/>
      <c r="M115" s="12"/>
      <c r="N115" s="473"/>
      <c r="O115" s="473"/>
      <c r="P115" s="473"/>
      <c r="Q115" s="473"/>
      <c r="R115" s="473"/>
      <c r="S115" s="473"/>
      <c r="T115" s="473"/>
      <c r="U115" s="473"/>
      <c r="V115" s="473"/>
      <c r="W115" s="473"/>
      <c r="X115" s="473"/>
      <c r="Y115" s="474" t="s">
        <v>51</v>
      </c>
      <c r="Z115" s="475"/>
      <c r="AA115" s="475"/>
      <c r="AB115" s="475"/>
      <c r="AC115" s="475"/>
      <c r="AD115" s="475"/>
      <c r="AE115" s="475"/>
      <c r="AF115" s="476"/>
      <c r="AG115" s="21"/>
      <c r="AH115" s="22"/>
      <c r="AI115" s="23"/>
    </row>
    <row r="116" spans="1:35" s="10" customFormat="1" x14ac:dyDescent="0.25">
      <c r="A116" s="471"/>
      <c r="B116" s="472"/>
      <c r="C116" s="472"/>
      <c r="D116" s="472"/>
      <c r="E116" s="472"/>
      <c r="F116" s="472"/>
      <c r="G116" s="472"/>
      <c r="H116" s="472"/>
      <c r="I116" s="472"/>
      <c r="J116" s="472"/>
      <c r="K116" s="472"/>
      <c r="L116" s="472"/>
      <c r="M116" s="12"/>
      <c r="N116" s="473"/>
      <c r="O116" s="473"/>
      <c r="P116" s="473"/>
      <c r="Q116" s="473"/>
      <c r="R116" s="473"/>
      <c r="S116" s="473"/>
      <c r="T116" s="473"/>
      <c r="U116" s="473"/>
      <c r="V116" s="473"/>
      <c r="W116" s="473"/>
      <c r="X116" s="47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71" t="s">
        <v>55</v>
      </c>
      <c r="B120" s="472"/>
      <c r="C120" s="472"/>
      <c r="D120" s="472"/>
      <c r="E120" s="472"/>
      <c r="F120" s="472"/>
      <c r="G120" s="472" t="s">
        <v>56</v>
      </c>
      <c r="H120" s="472"/>
      <c r="I120" s="16"/>
      <c r="J120" s="12"/>
      <c r="K120" s="472" t="s">
        <v>57</v>
      </c>
      <c r="L120" s="478"/>
      <c r="M120" s="16"/>
      <c r="N120" s="12"/>
      <c r="O120" s="472" t="s">
        <v>58</v>
      </c>
      <c r="P120" s="478"/>
      <c r="Q120" s="16" t="s">
        <v>50</v>
      </c>
      <c r="R120" s="12"/>
      <c r="S120" s="472" t="s">
        <v>59</v>
      </c>
      <c r="T120" s="478"/>
      <c r="U120" s="16"/>
      <c r="V120" s="477" t="s">
        <v>60</v>
      </c>
      <c r="W120" s="472"/>
      <c r="X120" s="472"/>
      <c r="Y120" s="472"/>
      <c r="Z120" s="472"/>
      <c r="AA120" s="472"/>
      <c r="AB120" s="472"/>
      <c r="AC120" s="472"/>
      <c r="AD120" s="472"/>
      <c r="AE120" s="472"/>
      <c r="AF120" s="472"/>
      <c r="AG120" s="472"/>
      <c r="AH120" s="47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70" t="s">
        <v>63</v>
      </c>
      <c r="C129" s="470"/>
      <c r="D129" s="470"/>
      <c r="E129" s="470"/>
      <c r="F129" s="470"/>
      <c r="G129" s="470"/>
      <c r="H129" s="470"/>
      <c r="I129" s="47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70"/>
      <c r="C154" s="470"/>
      <c r="D154" s="470"/>
      <c r="E154" s="470"/>
      <c r="F154" s="470"/>
      <c r="G154" s="470"/>
      <c r="H154" s="470"/>
      <c r="I154" s="470"/>
      <c r="J154" s="470"/>
      <c r="K154" s="470"/>
      <c r="L154" s="470"/>
      <c r="M154" s="470"/>
      <c r="N154" s="470"/>
      <c r="AA154" s="35"/>
      <c r="AB154" s="36"/>
      <c r="AH154" s="35"/>
      <c r="AI154" s="35"/>
      <c r="AJ154" s="39"/>
      <c r="AK154" s="39"/>
      <c r="AL154" s="39"/>
      <c r="AM154" s="39"/>
    </row>
    <row r="155" spans="1:39" s="38" customFormat="1" x14ac:dyDescent="0.25">
      <c r="A155" s="35"/>
      <c r="B155" s="470" t="s">
        <v>110</v>
      </c>
      <c r="C155" s="470"/>
      <c r="D155" s="470"/>
      <c r="E155" s="470"/>
      <c r="F155" s="470"/>
      <c r="G155" s="470"/>
      <c r="H155" s="470"/>
      <c r="I155" s="470"/>
      <c r="J155" s="470"/>
      <c r="K155" s="470"/>
      <c r="L155" s="470"/>
      <c r="M155" s="470"/>
      <c r="N155" s="47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4F03-59EE-4E26-8E1E-180E3B7C029E}">
  <dimension ref="A1:B15"/>
  <sheetViews>
    <sheetView topLeftCell="A13" workbookViewId="0">
      <selection activeCell="A11" sqref="A11:B14"/>
    </sheetView>
  </sheetViews>
  <sheetFormatPr defaultColWidth="42.7109375" defaultRowHeight="80.45" customHeight="1" x14ac:dyDescent="0.25"/>
  <sheetData>
    <row r="1" spans="1:2" ht="80.45" customHeight="1" x14ac:dyDescent="0.25">
      <c r="A1" s="339" t="s">
        <v>548</v>
      </c>
      <c r="B1" s="339" t="s">
        <v>549</v>
      </c>
    </row>
    <row r="2" spans="1:2" ht="80.45" customHeight="1" x14ac:dyDescent="0.25">
      <c r="A2" s="339" t="s">
        <v>550</v>
      </c>
      <c r="B2" s="340" t="s">
        <v>551</v>
      </c>
    </row>
    <row r="3" spans="1:2" ht="80.45" customHeight="1" x14ac:dyDescent="0.25">
      <c r="A3" s="338" t="s">
        <v>552</v>
      </c>
      <c r="B3" s="338" t="s">
        <v>553</v>
      </c>
    </row>
    <row r="4" spans="1:2" ht="80.45" customHeight="1" x14ac:dyDescent="0.25">
      <c r="A4" s="343" t="s">
        <v>571</v>
      </c>
      <c r="B4" s="342" t="s">
        <v>572</v>
      </c>
    </row>
    <row r="11" spans="1:2" ht="80.45" customHeight="1" x14ac:dyDescent="0.25">
      <c r="A11" s="344" t="s">
        <v>573</v>
      </c>
      <c r="B11" s="344" t="s">
        <v>574</v>
      </c>
    </row>
    <row r="12" spans="1:2" ht="80.45" customHeight="1" x14ac:dyDescent="0.25">
      <c r="A12" s="342" t="s">
        <v>552</v>
      </c>
      <c r="B12" s="342" t="s">
        <v>575</v>
      </c>
    </row>
    <row r="13" spans="1:2" ht="80.45" customHeight="1" x14ac:dyDescent="0.25">
      <c r="A13" s="344" t="s">
        <v>577</v>
      </c>
      <c r="B13" s="344" t="s">
        <v>578</v>
      </c>
    </row>
    <row r="14" spans="1:2" ht="80.45" customHeight="1" x14ac:dyDescent="0.25">
      <c r="A14" s="344" t="s">
        <v>579</v>
      </c>
      <c r="B14" s="344" t="s">
        <v>580</v>
      </c>
    </row>
    <row r="15" spans="1:2" ht="80.45" customHeight="1" x14ac:dyDescent="0.25">
      <c r="A15" s="342"/>
      <c r="B15" s="34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6635-6153-471E-BA14-2B89B48C387F}">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J79"/>
  <sheetViews>
    <sheetView topLeftCell="A22" zoomScale="89" zoomScaleNormal="89" workbookViewId="0">
      <selection activeCell="C32" sqref="C32"/>
    </sheetView>
  </sheetViews>
  <sheetFormatPr defaultRowHeight="24" customHeight="1" x14ac:dyDescent="0.25"/>
  <cols>
    <col min="1" max="1" width="1.28515625" style="42" customWidth="1"/>
    <col min="2" max="2" width="52.42578125" style="42" customWidth="1"/>
    <col min="3" max="3" width="48.7109375" style="42" customWidth="1"/>
    <col min="4"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9.140625" style="42"/>
    <col min="61" max="61" width="64" style="136" customWidth="1"/>
    <col min="62" max="62" width="97.85546875" style="136" customWidth="1"/>
    <col min="63" max="256" width="9.14062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9.140625" style="42"/>
    <col min="317" max="317" width="64" style="42" customWidth="1"/>
    <col min="318" max="318" width="97.85546875" style="42" customWidth="1"/>
    <col min="319" max="512" width="9.14062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9.140625" style="42"/>
    <col min="573" max="573" width="64" style="42" customWidth="1"/>
    <col min="574" max="574" width="97.85546875" style="42" customWidth="1"/>
    <col min="575" max="768" width="9.14062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9.140625" style="42"/>
    <col min="829" max="829" width="64" style="42" customWidth="1"/>
    <col min="830" max="830" width="97.85546875" style="42" customWidth="1"/>
    <col min="831" max="1024" width="9.14062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9.140625" style="42"/>
    <col min="1085" max="1085" width="64" style="42" customWidth="1"/>
    <col min="1086" max="1086" width="97.85546875" style="42" customWidth="1"/>
    <col min="1087" max="1280" width="9.14062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9.140625" style="42"/>
    <col min="1341" max="1341" width="64" style="42" customWidth="1"/>
    <col min="1342" max="1342" width="97.85546875" style="42" customWidth="1"/>
    <col min="1343" max="1536" width="9.14062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9.140625" style="42"/>
    <col min="1597" max="1597" width="64" style="42" customWidth="1"/>
    <col min="1598" max="1598" width="97.85546875" style="42" customWidth="1"/>
    <col min="1599" max="1792" width="9.14062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9.140625" style="42"/>
    <col min="1853" max="1853" width="64" style="42" customWidth="1"/>
    <col min="1854" max="1854" width="97.85546875" style="42" customWidth="1"/>
    <col min="1855" max="2048" width="9.14062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9.140625" style="42"/>
    <col min="2109" max="2109" width="64" style="42" customWidth="1"/>
    <col min="2110" max="2110" width="97.85546875" style="42" customWidth="1"/>
    <col min="2111" max="2304" width="9.14062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9.140625" style="42"/>
    <col min="2365" max="2365" width="64" style="42" customWidth="1"/>
    <col min="2366" max="2366" width="97.85546875" style="42" customWidth="1"/>
    <col min="2367" max="2560" width="9.14062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9.140625" style="42"/>
    <col min="2621" max="2621" width="64" style="42" customWidth="1"/>
    <col min="2622" max="2622" width="97.85546875" style="42" customWidth="1"/>
    <col min="2623" max="2816" width="9.14062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9.140625" style="42"/>
    <col min="2877" max="2877" width="64" style="42" customWidth="1"/>
    <col min="2878" max="2878" width="97.85546875" style="42" customWidth="1"/>
    <col min="2879" max="3072" width="9.14062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9.140625" style="42"/>
    <col min="3133" max="3133" width="64" style="42" customWidth="1"/>
    <col min="3134" max="3134" width="97.85546875" style="42" customWidth="1"/>
    <col min="3135" max="3328" width="9.14062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9.140625" style="42"/>
    <col min="3389" max="3389" width="64" style="42" customWidth="1"/>
    <col min="3390" max="3390" width="97.85546875" style="42" customWidth="1"/>
    <col min="3391" max="3584" width="9.14062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9.140625" style="42"/>
    <col min="3645" max="3645" width="64" style="42" customWidth="1"/>
    <col min="3646" max="3646" width="97.85546875" style="42" customWidth="1"/>
    <col min="3647" max="3840" width="9.14062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9.140625" style="42"/>
    <col min="3901" max="3901" width="64" style="42" customWidth="1"/>
    <col min="3902" max="3902" width="97.85546875" style="42" customWidth="1"/>
    <col min="3903" max="4096" width="9.14062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9.140625" style="42"/>
    <col min="4157" max="4157" width="64" style="42" customWidth="1"/>
    <col min="4158" max="4158" width="97.85546875" style="42" customWidth="1"/>
    <col min="4159" max="4352" width="9.14062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9.140625" style="42"/>
    <col min="4413" max="4413" width="64" style="42" customWidth="1"/>
    <col min="4414" max="4414" width="97.85546875" style="42" customWidth="1"/>
    <col min="4415" max="4608" width="9.14062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9.140625" style="42"/>
    <col min="4669" max="4669" width="64" style="42" customWidth="1"/>
    <col min="4670" max="4670" width="97.85546875" style="42" customWidth="1"/>
    <col min="4671" max="4864" width="9.14062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9.140625" style="42"/>
    <col min="4925" max="4925" width="64" style="42" customWidth="1"/>
    <col min="4926" max="4926" width="97.85546875" style="42" customWidth="1"/>
    <col min="4927" max="5120" width="9.14062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9.140625" style="42"/>
    <col min="5181" max="5181" width="64" style="42" customWidth="1"/>
    <col min="5182" max="5182" width="97.85546875" style="42" customWidth="1"/>
    <col min="5183" max="5376" width="9.14062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9.140625" style="42"/>
    <col min="5437" max="5437" width="64" style="42" customWidth="1"/>
    <col min="5438" max="5438" width="97.85546875" style="42" customWidth="1"/>
    <col min="5439" max="5632" width="9.14062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9.140625" style="42"/>
    <col min="5693" max="5693" width="64" style="42" customWidth="1"/>
    <col min="5694" max="5694" width="97.85546875" style="42" customWidth="1"/>
    <col min="5695" max="5888" width="9.14062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9.140625" style="42"/>
    <col min="5949" max="5949" width="64" style="42" customWidth="1"/>
    <col min="5950" max="5950" width="97.85546875" style="42" customWidth="1"/>
    <col min="5951" max="6144" width="9.14062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9.140625" style="42"/>
    <col min="6205" max="6205" width="64" style="42" customWidth="1"/>
    <col min="6206" max="6206" width="97.85546875" style="42" customWidth="1"/>
    <col min="6207" max="6400" width="9.14062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9.140625" style="42"/>
    <col min="6461" max="6461" width="64" style="42" customWidth="1"/>
    <col min="6462" max="6462" width="97.85546875" style="42" customWidth="1"/>
    <col min="6463" max="6656" width="9.14062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9.140625" style="42"/>
    <col min="6717" max="6717" width="64" style="42" customWidth="1"/>
    <col min="6718" max="6718" width="97.85546875" style="42" customWidth="1"/>
    <col min="6719" max="6912" width="9.14062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9.140625" style="42"/>
    <col min="6973" max="6973" width="64" style="42" customWidth="1"/>
    <col min="6974" max="6974" width="97.85546875" style="42" customWidth="1"/>
    <col min="6975" max="7168" width="9.14062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9.140625" style="42"/>
    <col min="7229" max="7229" width="64" style="42" customWidth="1"/>
    <col min="7230" max="7230" width="97.85546875" style="42" customWidth="1"/>
    <col min="7231" max="7424" width="9.14062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9.140625" style="42"/>
    <col min="7485" max="7485" width="64" style="42" customWidth="1"/>
    <col min="7486" max="7486" width="97.85546875" style="42" customWidth="1"/>
    <col min="7487" max="7680" width="9.14062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9.140625" style="42"/>
    <col min="7741" max="7741" width="64" style="42" customWidth="1"/>
    <col min="7742" max="7742" width="97.85546875" style="42" customWidth="1"/>
    <col min="7743" max="7936" width="9.14062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9.140625" style="42"/>
    <col min="7997" max="7997" width="64" style="42" customWidth="1"/>
    <col min="7998" max="7998" width="97.85546875" style="42" customWidth="1"/>
    <col min="7999" max="8192" width="9.14062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9.140625" style="42"/>
    <col min="8253" max="8253" width="64" style="42" customWidth="1"/>
    <col min="8254" max="8254" width="97.85546875" style="42" customWidth="1"/>
    <col min="8255" max="8448" width="9.14062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9.140625" style="42"/>
    <col min="8509" max="8509" width="64" style="42" customWidth="1"/>
    <col min="8510" max="8510" width="97.85546875" style="42" customWidth="1"/>
    <col min="8511" max="8704" width="9.14062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9.140625" style="42"/>
    <col min="8765" max="8765" width="64" style="42" customWidth="1"/>
    <col min="8766" max="8766" width="97.85546875" style="42" customWidth="1"/>
    <col min="8767" max="8960" width="9.14062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9.140625" style="42"/>
    <col min="9021" max="9021" width="64" style="42" customWidth="1"/>
    <col min="9022" max="9022" width="97.85546875" style="42" customWidth="1"/>
    <col min="9023" max="9216" width="9.14062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9.140625" style="42"/>
    <col min="9277" max="9277" width="64" style="42" customWidth="1"/>
    <col min="9278" max="9278" width="97.85546875" style="42" customWidth="1"/>
    <col min="9279" max="9472" width="9.14062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9.140625" style="42"/>
    <col min="9533" max="9533" width="64" style="42" customWidth="1"/>
    <col min="9534" max="9534" width="97.85546875" style="42" customWidth="1"/>
    <col min="9535" max="9728" width="9.14062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9.140625" style="42"/>
    <col min="9789" max="9789" width="64" style="42" customWidth="1"/>
    <col min="9790" max="9790" width="97.85546875" style="42" customWidth="1"/>
    <col min="9791" max="9984" width="9.14062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9.140625" style="42"/>
    <col min="10045" max="10045" width="64" style="42" customWidth="1"/>
    <col min="10046" max="10046" width="97.85546875" style="42" customWidth="1"/>
    <col min="10047" max="10240" width="9.14062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9.140625" style="42"/>
    <col min="10301" max="10301" width="64" style="42" customWidth="1"/>
    <col min="10302" max="10302" width="97.85546875" style="42" customWidth="1"/>
    <col min="10303" max="10496" width="9.14062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9.140625" style="42"/>
    <col min="10557" max="10557" width="64" style="42" customWidth="1"/>
    <col min="10558" max="10558" width="97.85546875" style="42" customWidth="1"/>
    <col min="10559" max="10752" width="9.14062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9.140625" style="42"/>
    <col min="10813" max="10813" width="64" style="42" customWidth="1"/>
    <col min="10814" max="10814" width="97.85546875" style="42" customWidth="1"/>
    <col min="10815" max="11008" width="9.14062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9.140625" style="42"/>
    <col min="11069" max="11069" width="64" style="42" customWidth="1"/>
    <col min="11070" max="11070" width="97.85546875" style="42" customWidth="1"/>
    <col min="11071" max="11264" width="9.14062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9.140625" style="42"/>
    <col min="11325" max="11325" width="64" style="42" customWidth="1"/>
    <col min="11326" max="11326" width="97.85546875" style="42" customWidth="1"/>
    <col min="11327" max="11520" width="9.14062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9.140625" style="42"/>
    <col min="11581" max="11581" width="64" style="42" customWidth="1"/>
    <col min="11582" max="11582" width="97.85546875" style="42" customWidth="1"/>
    <col min="11583" max="11776" width="9.14062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9.140625" style="42"/>
    <col min="11837" max="11837" width="64" style="42" customWidth="1"/>
    <col min="11838" max="11838" width="97.85546875" style="42" customWidth="1"/>
    <col min="11839" max="12032" width="9.14062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9.140625" style="42"/>
    <col min="12093" max="12093" width="64" style="42" customWidth="1"/>
    <col min="12094" max="12094" width="97.85546875" style="42" customWidth="1"/>
    <col min="12095" max="12288" width="9.14062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9.140625" style="42"/>
    <col min="12349" max="12349" width="64" style="42" customWidth="1"/>
    <col min="12350" max="12350" width="97.85546875" style="42" customWidth="1"/>
    <col min="12351" max="12544" width="9.14062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9.140625" style="42"/>
    <col min="12605" max="12605" width="64" style="42" customWidth="1"/>
    <col min="12606" max="12606" width="97.85546875" style="42" customWidth="1"/>
    <col min="12607" max="12800" width="9.14062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9.140625" style="42"/>
    <col min="12861" max="12861" width="64" style="42" customWidth="1"/>
    <col min="12862" max="12862" width="97.85546875" style="42" customWidth="1"/>
    <col min="12863" max="13056" width="9.14062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9.140625" style="42"/>
    <col min="13117" max="13117" width="64" style="42" customWidth="1"/>
    <col min="13118" max="13118" width="97.85546875" style="42" customWidth="1"/>
    <col min="13119" max="13312" width="9.14062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9.140625" style="42"/>
    <col min="13373" max="13373" width="64" style="42" customWidth="1"/>
    <col min="13374" max="13374" width="97.85546875" style="42" customWidth="1"/>
    <col min="13375" max="13568" width="9.14062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9.140625" style="42"/>
    <col min="13629" max="13629" width="64" style="42" customWidth="1"/>
    <col min="13630" max="13630" width="97.85546875" style="42" customWidth="1"/>
    <col min="13631" max="13824" width="9.14062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9.140625" style="42"/>
    <col min="13885" max="13885" width="64" style="42" customWidth="1"/>
    <col min="13886" max="13886" width="97.85546875" style="42" customWidth="1"/>
    <col min="13887" max="14080" width="9.14062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9.140625" style="42"/>
    <col min="14141" max="14141" width="64" style="42" customWidth="1"/>
    <col min="14142" max="14142" width="97.85546875" style="42" customWidth="1"/>
    <col min="14143" max="14336" width="9.14062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9.140625" style="42"/>
    <col min="14397" max="14397" width="64" style="42" customWidth="1"/>
    <col min="14398" max="14398" width="97.85546875" style="42" customWidth="1"/>
    <col min="14399" max="14592" width="9.14062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9.140625" style="42"/>
    <col min="14653" max="14653" width="64" style="42" customWidth="1"/>
    <col min="14654" max="14654" width="97.85546875" style="42" customWidth="1"/>
    <col min="14655" max="14848" width="9.14062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9.140625" style="42"/>
    <col min="14909" max="14909" width="64" style="42" customWidth="1"/>
    <col min="14910" max="14910" width="97.85546875" style="42" customWidth="1"/>
    <col min="14911" max="15104" width="9.14062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9.140625" style="42"/>
    <col min="15165" max="15165" width="64" style="42" customWidth="1"/>
    <col min="15166" max="15166" width="97.85546875" style="42" customWidth="1"/>
    <col min="15167" max="15360" width="9.14062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9.140625" style="42"/>
    <col min="15421" max="15421" width="64" style="42" customWidth="1"/>
    <col min="15422" max="15422" width="97.85546875" style="42" customWidth="1"/>
    <col min="15423" max="15616" width="9.14062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9.140625" style="42"/>
    <col min="15677" max="15677" width="64" style="42" customWidth="1"/>
    <col min="15678" max="15678" width="97.85546875" style="42" customWidth="1"/>
    <col min="15679" max="15872" width="9.14062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9.140625" style="42"/>
    <col min="15933" max="15933" width="64" style="42" customWidth="1"/>
    <col min="15934" max="15934" width="97.85546875" style="42" customWidth="1"/>
    <col min="15935" max="16128" width="9.14062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9.140625" style="42"/>
    <col min="16189" max="16189" width="64" style="42" customWidth="1"/>
    <col min="16190" max="16190" width="97.85546875" style="42" customWidth="1"/>
    <col min="16191" max="16383" width="9.14062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17" t="s">
        <v>308</v>
      </c>
      <c r="C2" s="517"/>
      <c r="D2" s="517"/>
      <c r="E2" s="517"/>
      <c r="F2" s="517"/>
      <c r="G2" s="517"/>
      <c r="H2" s="517"/>
      <c r="I2" s="517"/>
      <c r="J2" s="517"/>
      <c r="K2" s="517"/>
      <c r="L2" s="517"/>
      <c r="M2" s="517"/>
      <c r="N2" s="127"/>
      <c r="BI2" s="128"/>
      <c r="BJ2" s="129"/>
    </row>
    <row r="3" spans="1:62" ht="16.149999999999999" customHeight="1" thickBot="1" x14ac:dyDescent="0.3">
      <c r="A3" s="183"/>
      <c r="B3" s="51"/>
      <c r="C3" s="51"/>
      <c r="D3" s="130"/>
      <c r="E3" s="130"/>
      <c r="F3" s="130"/>
      <c r="G3" s="40"/>
      <c r="H3" s="40"/>
      <c r="I3" s="40"/>
      <c r="J3" s="40"/>
      <c r="K3" s="40"/>
      <c r="L3" s="40"/>
      <c r="M3" s="184"/>
      <c r="N3" s="127"/>
      <c r="BI3" s="128"/>
      <c r="BJ3" s="129"/>
    </row>
    <row r="4" spans="1:62" ht="16.149999999999999" customHeight="1" thickBot="1" x14ac:dyDescent="0.3">
      <c r="A4" s="183"/>
      <c r="B4" s="51"/>
      <c r="C4" s="51"/>
      <c r="D4" s="130"/>
      <c r="E4" s="130"/>
      <c r="F4" s="130"/>
      <c r="G4" s="40"/>
      <c r="H4" s="40"/>
      <c r="I4" s="40"/>
      <c r="J4" s="40"/>
      <c r="K4" s="40"/>
      <c r="L4" s="40"/>
      <c r="M4" s="166"/>
      <c r="N4" s="127"/>
      <c r="BI4" s="43" t="s">
        <v>186</v>
      </c>
      <c r="BJ4" s="44" t="s">
        <v>187</v>
      </c>
    </row>
    <row r="5" spans="1:62" ht="16.149999999999999" customHeight="1" x14ac:dyDescent="0.25">
      <c r="A5" s="183"/>
      <c r="B5" s="131" t="s">
        <v>188</v>
      </c>
      <c r="C5" s="327" t="s">
        <v>596</v>
      </c>
      <c r="D5" s="130"/>
      <c r="E5" s="130"/>
      <c r="F5" s="130"/>
      <c r="G5" s="130"/>
      <c r="H5" s="130"/>
      <c r="I5" s="130"/>
      <c r="J5" s="40"/>
      <c r="K5" s="40"/>
      <c r="L5" s="40"/>
      <c r="M5" s="166"/>
      <c r="N5" s="127"/>
      <c r="BI5" s="47" t="s">
        <v>190</v>
      </c>
      <c r="BJ5" s="48" t="s">
        <v>191</v>
      </c>
    </row>
    <row r="6" spans="1:62" ht="16.149999999999999" customHeight="1" x14ac:dyDescent="0.25">
      <c r="A6" s="183"/>
      <c r="B6" s="131" t="s">
        <v>192</v>
      </c>
      <c r="C6" s="327" t="s">
        <v>597</v>
      </c>
      <c r="D6" s="130"/>
      <c r="E6" s="130"/>
      <c r="F6" s="130"/>
      <c r="G6" s="130"/>
      <c r="H6" s="130"/>
      <c r="I6" s="130"/>
      <c r="J6" s="40"/>
      <c r="K6" s="40"/>
      <c r="L6" s="45" t="s">
        <v>189</v>
      </c>
      <c r="M6" s="185">
        <v>2024</v>
      </c>
      <c r="N6" s="127"/>
      <c r="BI6" s="49" t="s">
        <v>193</v>
      </c>
      <c r="BJ6" s="50" t="s">
        <v>194</v>
      </c>
    </row>
    <row r="7" spans="1:62" ht="16.149999999999999" customHeight="1" thickBot="1" x14ac:dyDescent="0.3">
      <c r="A7" s="183"/>
      <c r="B7" s="131" t="s">
        <v>309</v>
      </c>
      <c r="C7" s="327" t="s">
        <v>598</v>
      </c>
      <c r="D7" s="40"/>
      <c r="E7" s="40"/>
      <c r="F7" s="40"/>
      <c r="G7" s="40"/>
      <c r="H7" s="40"/>
      <c r="I7" s="40"/>
      <c r="J7" s="40"/>
      <c r="K7" s="40"/>
      <c r="L7" s="40"/>
      <c r="M7" s="166"/>
      <c r="N7" s="127"/>
      <c r="BI7" s="49" t="s">
        <v>196</v>
      </c>
      <c r="BJ7" s="50" t="s">
        <v>197</v>
      </c>
    </row>
    <row r="8" spans="1:62" ht="16.149999999999999" customHeight="1" thickBot="1" x14ac:dyDescent="0.3">
      <c r="A8" s="183"/>
      <c r="B8" s="131"/>
      <c r="C8" s="51"/>
      <c r="D8" s="40"/>
      <c r="E8" s="40"/>
      <c r="F8" s="40"/>
      <c r="G8" s="40"/>
      <c r="H8" s="40"/>
      <c r="I8" s="40"/>
      <c r="J8" s="40"/>
      <c r="K8" s="40"/>
      <c r="L8" s="40"/>
      <c r="M8" s="186"/>
      <c r="N8" s="127"/>
      <c r="BI8" s="43" t="s">
        <v>186</v>
      </c>
      <c r="BJ8" s="44" t="s">
        <v>187</v>
      </c>
    </row>
    <row r="9" spans="1:62" s="132" customFormat="1" ht="24" customHeight="1" x14ac:dyDescent="0.2">
      <c r="A9" s="126"/>
      <c r="B9" s="522" t="s">
        <v>261</v>
      </c>
      <c r="C9" s="523"/>
      <c r="D9" s="518" t="s">
        <v>262</v>
      </c>
      <c r="E9" s="518"/>
      <c r="F9" s="518"/>
      <c r="G9" s="518"/>
      <c r="H9" s="518"/>
      <c r="I9" s="518"/>
      <c r="J9" s="519"/>
      <c r="K9" s="519"/>
      <c r="L9" s="519"/>
      <c r="M9" s="519"/>
      <c r="N9" s="127"/>
    </row>
    <row r="10" spans="1:62" ht="7.15" customHeight="1" x14ac:dyDescent="0.25">
      <c r="A10" s="183"/>
      <c r="B10" s="51"/>
      <c r="C10" s="51"/>
      <c r="D10" s="52"/>
      <c r="E10" s="130"/>
      <c r="F10" s="130"/>
      <c r="G10" s="130"/>
      <c r="H10" s="130"/>
      <c r="I10" s="130"/>
      <c r="J10" s="40"/>
      <c r="K10" s="40"/>
      <c r="L10" s="40"/>
      <c r="M10" s="184"/>
      <c r="N10" s="127"/>
      <c r="BI10" s="49" t="s">
        <v>198</v>
      </c>
      <c r="BJ10" s="50" t="s">
        <v>199</v>
      </c>
    </row>
    <row r="11" spans="1:62" ht="7.15" customHeight="1" x14ac:dyDescent="0.25">
      <c r="A11" s="183"/>
      <c r="B11" s="52"/>
      <c r="C11" s="52"/>
      <c r="D11" s="52"/>
      <c r="E11" s="52"/>
      <c r="F11" s="52"/>
      <c r="G11" s="52"/>
      <c r="H11" s="52"/>
      <c r="I11" s="52"/>
      <c r="J11" s="52"/>
      <c r="K11" s="52"/>
      <c r="L11" s="52"/>
      <c r="M11" s="187"/>
      <c r="N11" s="127"/>
      <c r="BI11" s="49"/>
      <c r="BJ11" s="50"/>
    </row>
    <row r="12" spans="1:62" ht="24" customHeight="1" x14ac:dyDescent="0.25">
      <c r="A12" s="126"/>
      <c r="B12" s="520" t="s">
        <v>263</v>
      </c>
      <c r="C12" s="520"/>
      <c r="D12" s="497" t="s">
        <v>264</v>
      </c>
      <c r="E12" s="497" t="s">
        <v>265</v>
      </c>
      <c r="F12" s="497" t="s">
        <v>266</v>
      </c>
      <c r="G12" s="499" t="s">
        <v>267</v>
      </c>
      <c r="H12" s="490" t="s">
        <v>268</v>
      </c>
      <c r="I12" s="490"/>
      <c r="J12" s="490"/>
      <c r="K12" s="490"/>
      <c r="L12" s="490"/>
      <c r="M12" s="521" t="s">
        <v>269</v>
      </c>
      <c r="N12" s="127"/>
      <c r="BI12" s="49" t="s">
        <v>201</v>
      </c>
      <c r="BJ12" s="50" t="s">
        <v>202</v>
      </c>
    </row>
    <row r="13" spans="1:62" ht="24" customHeight="1" x14ac:dyDescent="0.25">
      <c r="A13" s="126"/>
      <c r="B13" s="520"/>
      <c r="C13" s="520"/>
      <c r="D13" s="497"/>
      <c r="E13" s="497"/>
      <c r="F13" s="497"/>
      <c r="G13" s="499"/>
      <c r="H13" s="329">
        <v>1</v>
      </c>
      <c r="I13" s="329">
        <v>2</v>
      </c>
      <c r="J13" s="329">
        <v>3</v>
      </c>
      <c r="K13" s="329">
        <v>4</v>
      </c>
      <c r="L13" s="329">
        <v>5</v>
      </c>
      <c r="M13" s="521"/>
      <c r="N13" s="127"/>
      <c r="BI13" s="49" t="s">
        <v>203</v>
      </c>
      <c r="BJ13" s="50" t="s">
        <v>204</v>
      </c>
    </row>
    <row r="14" spans="1:62" ht="24" customHeight="1" x14ac:dyDescent="0.25">
      <c r="A14" s="126"/>
      <c r="B14" s="520"/>
      <c r="C14" s="520"/>
      <c r="D14" s="497"/>
      <c r="E14" s="497"/>
      <c r="F14" s="497"/>
      <c r="G14" s="499"/>
      <c r="H14" s="330" t="s">
        <v>232</v>
      </c>
      <c r="I14" s="330" t="s">
        <v>233</v>
      </c>
      <c r="J14" s="331" t="s">
        <v>234</v>
      </c>
      <c r="K14" s="331" t="s">
        <v>270</v>
      </c>
      <c r="L14" s="331" t="s">
        <v>271</v>
      </c>
      <c r="M14" s="521"/>
      <c r="N14" s="127"/>
      <c r="BI14" s="49" t="s">
        <v>207</v>
      </c>
      <c r="BJ14" s="50" t="s">
        <v>208</v>
      </c>
    </row>
    <row r="15" spans="1:62" ht="24" customHeight="1" x14ac:dyDescent="0.25">
      <c r="A15" s="126"/>
      <c r="B15" s="332" t="s">
        <v>212</v>
      </c>
      <c r="C15" s="332" t="s">
        <v>213</v>
      </c>
      <c r="D15" s="497"/>
      <c r="E15" s="497"/>
      <c r="F15" s="497"/>
      <c r="G15" s="499"/>
      <c r="H15" s="328" t="s">
        <v>56</v>
      </c>
      <c r="I15" s="328" t="s">
        <v>57</v>
      </c>
      <c r="J15" s="328" t="s">
        <v>243</v>
      </c>
      <c r="K15" s="328" t="s">
        <v>244</v>
      </c>
      <c r="L15" s="328" t="s">
        <v>245</v>
      </c>
      <c r="M15" s="521"/>
      <c r="N15" s="127"/>
      <c r="BI15" s="49" t="s">
        <v>215</v>
      </c>
      <c r="BJ15" s="50" t="s">
        <v>216</v>
      </c>
    </row>
    <row r="16" spans="1:62" ht="79.900000000000006" customHeight="1" x14ac:dyDescent="0.25">
      <c r="A16" s="126"/>
      <c r="B16" s="314" t="str">
        <f>'Elenco Obiettivi'!C9</f>
        <v>Assicurare un'efficace acquisizione, gestione e programmazione delle risorse finanziarie dell'ente al fine di garantire la qualità dei servizi svolti e il rispetto dei piani e dei programmi della politica</v>
      </c>
      <c r="C16" s="314" t="str">
        <f>'Elenco Obiettivi'!E9</f>
        <v>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v>
      </c>
      <c r="D16" s="315">
        <v>5</v>
      </c>
      <c r="E16" s="347">
        <f t="shared" ref="E16:E22" si="0">(D16/D$44)*80</f>
        <v>5</v>
      </c>
      <c r="F16" s="315">
        <f>G16/100</f>
        <v>0</v>
      </c>
      <c r="G16" s="317"/>
      <c r="H16" s="318" t="str">
        <f t="shared" ref="H16:H24" si="1">IF($F16&lt;=0.2,IF($F16&gt;=0,"x",""),"")</f>
        <v>x</v>
      </c>
      <c r="I16" s="319" t="str">
        <f>IF(F16&lt;=0.5,IF(F16&gt;=0.21,"x",""),"")</f>
        <v/>
      </c>
      <c r="J16" s="320" t="str">
        <f>IF(F16&lt;=0.7,IF(F16&gt;=0.51,"x",""),"")</f>
        <v/>
      </c>
      <c r="K16" s="320" t="str">
        <f>IF(F16&lt;=0.9,IF(F16&gt;=0.71,"x",""),"")</f>
        <v/>
      </c>
      <c r="L16" s="320" t="str">
        <f>IF(F16&lt;=1,IF(F16&gt;0.9,"x",""),"")</f>
        <v/>
      </c>
      <c r="M16" s="320"/>
      <c r="N16" s="127"/>
      <c r="O16" s="268"/>
      <c r="P16" s="57"/>
      <c r="Q16" s="57"/>
      <c r="R16" s="56"/>
      <c r="S16" s="56"/>
      <c r="T16" s="56"/>
      <c r="U16" s="56"/>
      <c r="V16" s="56"/>
      <c r="W16" s="56"/>
      <c r="X16" s="56"/>
      <c r="Y16" s="56"/>
      <c r="Z16" s="56"/>
      <c r="AA16" s="56"/>
      <c r="AB16" s="56"/>
      <c r="AC16" s="56"/>
      <c r="AD16" s="56"/>
      <c r="AE16" s="56"/>
      <c r="AF16" s="56"/>
      <c r="AG16" s="56"/>
      <c r="AH16" s="56"/>
      <c r="AI16" s="56"/>
      <c r="AJ16" s="56"/>
      <c r="AK16" s="56"/>
      <c r="AL16" s="56"/>
      <c r="AM16" s="56"/>
      <c r="AN16" s="58"/>
      <c r="BI16" s="49" t="s">
        <v>217</v>
      </c>
      <c r="BJ16" s="50" t="s">
        <v>218</v>
      </c>
    </row>
    <row r="17" spans="1:62" ht="89.45" customHeight="1" x14ac:dyDescent="0.25">
      <c r="A17" s="126"/>
      <c r="B17" s="314" t="str">
        <f>'Elenco Obiettivi'!C10</f>
        <v xml:space="preserve">Attuazione delle misure previste dalla normativa  in materia di trasparenza </v>
      </c>
      <c r="C17" s="314" t="str">
        <f>'Elenco Obiettivi'!E10</f>
        <v xml:space="preserve"> Formula =[ Adempimenti attuati/Adempimenti in capo al CdR]*100 - -  Indicatore Temporale: Formula =[Tempo Realizzato _____/_____/2024 /Tempo Programmato _____/_____/2024]*100  </v>
      </c>
      <c r="D17" s="315">
        <v>5</v>
      </c>
      <c r="E17" s="347">
        <f t="shared" si="0"/>
        <v>5</v>
      </c>
      <c r="F17" s="315">
        <f t="shared" ref="F17:F24" si="2">G17/100</f>
        <v>0</v>
      </c>
      <c r="G17" s="317"/>
      <c r="H17" s="320" t="str">
        <f t="shared" si="1"/>
        <v>x</v>
      </c>
      <c r="I17" s="320" t="str">
        <f t="shared" ref="I17:I24" si="3">IF(F17&lt;=0.5,IF(F17&gt;=0.21,"x",""),"")</f>
        <v/>
      </c>
      <c r="J17" s="320" t="str">
        <f t="shared" ref="J17:J24" si="4">IF(F17&lt;=0.7,IF(F17&gt;=0.51,"x",""),"")</f>
        <v/>
      </c>
      <c r="K17" s="320" t="str">
        <f t="shared" ref="K17:K24" si="5">IF(F17&lt;=0.9,IF(F17&gt;=0.71,"x",""),"")</f>
        <v/>
      </c>
      <c r="L17" s="320" t="str">
        <f t="shared" ref="L17:L24" si="6">IF(F17&lt;=1,IF(F17&gt;0.9,"x",""),"")</f>
        <v/>
      </c>
      <c r="M17" s="320"/>
      <c r="N17" s="127"/>
      <c r="O17" s="42" t="str">
        <f>IF(G16&gt;76&lt;100,1,"")</f>
        <v/>
      </c>
      <c r="BI17" s="49" t="s">
        <v>274</v>
      </c>
      <c r="BJ17" s="50" t="s">
        <v>275</v>
      </c>
    </row>
    <row r="18" spans="1:62" ht="72.599999999999994" customHeight="1" x14ac:dyDescent="0.25">
      <c r="A18" s="126"/>
      <c r="B18" s="314" t="str">
        <f>'Elenco Obiettivi'!C11</f>
        <v>Attuazione delle misure previste dalla normativa  in materia di Anticorruzione</v>
      </c>
      <c r="C18" s="314" t="str">
        <f>'Elenco Obiettivi'!E11</f>
        <v xml:space="preserve"> Formula =[ Adempimenti attuati/Adempimenti in capo al CdR]*100 --  Indicatore Temporale: Formula =[Tempo Realizzato _____/_____/2024 /Tempo Programmato _____/_____/2024]*100  </v>
      </c>
      <c r="D18" s="315">
        <v>5</v>
      </c>
      <c r="E18" s="347">
        <f t="shared" si="0"/>
        <v>5</v>
      </c>
      <c r="F18" s="315">
        <f t="shared" si="2"/>
        <v>0</v>
      </c>
      <c r="G18" s="317"/>
      <c r="H18" s="320" t="str">
        <f t="shared" si="1"/>
        <v>x</v>
      </c>
      <c r="I18" s="320" t="str">
        <f t="shared" si="3"/>
        <v/>
      </c>
      <c r="J18" s="320" t="str">
        <f t="shared" si="4"/>
        <v/>
      </c>
      <c r="K18" s="320" t="str">
        <f t="shared" si="5"/>
        <v/>
      </c>
      <c r="L18" s="320" t="str">
        <f t="shared" si="6"/>
        <v/>
      </c>
      <c r="M18" s="320"/>
      <c r="N18" s="127"/>
      <c r="BI18" s="49" t="s">
        <v>276</v>
      </c>
      <c r="BJ18" s="50" t="s">
        <v>277</v>
      </c>
    </row>
    <row r="19" spans="1:62" ht="76.900000000000006" customHeight="1" x14ac:dyDescent="0.25">
      <c r="A19" s="126"/>
      <c r="B19"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314" t="str">
        <f>'Elenco Obiettivi'!E12</f>
        <v xml:space="preserve"> Formula =[ Atti Corretti/Atti controllati]*100 </v>
      </c>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O19" s="56"/>
      <c r="P19" s="57"/>
      <c r="Q19" s="57"/>
      <c r="R19" s="56"/>
      <c r="S19" s="56"/>
      <c r="T19" s="56"/>
      <c r="U19" s="56"/>
      <c r="V19" s="56"/>
      <c r="W19" s="56"/>
      <c r="X19" s="56"/>
      <c r="Y19" s="56"/>
      <c r="Z19" s="56"/>
      <c r="AA19" s="56"/>
      <c r="AB19" s="56"/>
      <c r="AC19" s="56"/>
      <c r="AD19" s="56"/>
      <c r="AE19" s="56"/>
      <c r="AF19" s="56"/>
      <c r="AG19" s="56"/>
      <c r="AH19" s="56"/>
      <c r="AI19" s="56"/>
      <c r="AJ19" s="56"/>
      <c r="AK19" s="56"/>
      <c r="AL19" s="56"/>
      <c r="AM19" s="56"/>
      <c r="AN19" s="58"/>
      <c r="BI19" s="49" t="s">
        <v>278</v>
      </c>
      <c r="BJ19" s="50" t="s">
        <v>279</v>
      </c>
    </row>
    <row r="20" spans="1:62" ht="159" customHeight="1" thickBot="1" x14ac:dyDescent="0.3">
      <c r="A20" s="126"/>
      <c r="B20" s="314" t="s">
        <v>592</v>
      </c>
      <c r="C20" s="314" t="s">
        <v>595</v>
      </c>
      <c r="D20" s="315">
        <v>30</v>
      </c>
      <c r="E20" s="347">
        <f t="shared" si="0"/>
        <v>30</v>
      </c>
      <c r="F20" s="315">
        <f t="shared" si="2"/>
        <v>0</v>
      </c>
      <c r="G20" s="317"/>
      <c r="H20" s="320" t="str">
        <f t="shared" si="1"/>
        <v>x</v>
      </c>
      <c r="I20" s="320" t="str">
        <f t="shared" si="3"/>
        <v/>
      </c>
      <c r="J20" s="320" t="str">
        <f t="shared" si="4"/>
        <v/>
      </c>
      <c r="K20" s="320" t="str">
        <f t="shared" si="5"/>
        <v/>
      </c>
      <c r="L20" s="320" t="str">
        <f t="shared" si="6"/>
        <v/>
      </c>
      <c r="M20" s="320"/>
      <c r="N20" s="127"/>
      <c r="O20" s="42" t="str">
        <f>IF(G19&gt;76&lt;100,1,"")</f>
        <v/>
      </c>
      <c r="P20" s="145">
        <f>SUM(E16:E20)</f>
        <v>50</v>
      </c>
      <c r="BI20" s="133" t="s">
        <v>282</v>
      </c>
      <c r="BJ20" s="134" t="s">
        <v>283</v>
      </c>
    </row>
    <row r="21" spans="1:62" ht="118.9" customHeight="1" thickBot="1" x14ac:dyDescent="0.3">
      <c r="A21" s="126"/>
      <c r="B21" s="341" t="s">
        <v>593</v>
      </c>
      <c r="C21" s="314" t="s">
        <v>594</v>
      </c>
      <c r="D21" s="315">
        <v>5</v>
      </c>
      <c r="E21" s="347">
        <f t="shared" si="0"/>
        <v>5</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60" customHeight="1" thickBot="1" x14ac:dyDescent="0.3">
      <c r="A22" s="126"/>
      <c r="B22" s="341" t="s">
        <v>590</v>
      </c>
      <c r="C22" s="314" t="s">
        <v>591</v>
      </c>
      <c r="D22" s="315">
        <v>5</v>
      </c>
      <c r="E22" s="347">
        <f t="shared" si="0"/>
        <v>5</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ht="24" hidden="1" customHeight="1" thickBot="1" x14ac:dyDescent="0.3">
      <c r="A23" s="126"/>
      <c r="B23" s="314">
        <f>'Elenco Obiettivi'!C17</f>
        <v>0</v>
      </c>
      <c r="C23" s="314">
        <f>'Elenco Obiettivi'!E17</f>
        <v>0</v>
      </c>
      <c r="D23" s="315"/>
      <c r="E23" s="316">
        <f>(D23/D$69)*100</f>
        <v>0</v>
      </c>
      <c r="F23" s="315">
        <f t="shared" si="2"/>
        <v>0</v>
      </c>
      <c r="G23" s="317"/>
      <c r="H23" s="320" t="str">
        <f t="shared" si="1"/>
        <v>x</v>
      </c>
      <c r="I23" s="320" t="str">
        <f t="shared" si="3"/>
        <v/>
      </c>
      <c r="J23" s="320" t="str">
        <f t="shared" si="4"/>
        <v/>
      </c>
      <c r="K23" s="320" t="str">
        <f t="shared" si="5"/>
        <v/>
      </c>
      <c r="L23" s="320" t="str">
        <f t="shared" si="6"/>
        <v/>
      </c>
      <c r="M23" s="320"/>
      <c r="N23" s="127"/>
      <c r="BI23" s="133"/>
      <c r="BJ23" s="134"/>
    </row>
    <row r="24" spans="1:62" ht="24" hidden="1" customHeight="1" thickBot="1" x14ac:dyDescent="0.3">
      <c r="A24" s="126"/>
      <c r="B24" s="314">
        <f>'Elenco Obiettivi'!C18</f>
        <v>0</v>
      </c>
      <c r="C24" s="314">
        <f>'Elenco Obiettivi'!E18</f>
        <v>0</v>
      </c>
      <c r="D24" s="315"/>
      <c r="E24" s="316">
        <f>(D24/D$69)*100</f>
        <v>0</v>
      </c>
      <c r="F24" s="315">
        <f t="shared" si="2"/>
        <v>0</v>
      </c>
      <c r="G24" s="317"/>
      <c r="H24" s="320" t="str">
        <f t="shared" si="1"/>
        <v>x</v>
      </c>
      <c r="I24" s="320" t="str">
        <f t="shared" si="3"/>
        <v/>
      </c>
      <c r="J24" s="320" t="str">
        <f t="shared" si="4"/>
        <v/>
      </c>
      <c r="K24" s="320" t="str">
        <f t="shared" si="5"/>
        <v/>
      </c>
      <c r="L24" s="320" t="str">
        <f t="shared" si="6"/>
        <v/>
      </c>
      <c r="M24" s="320"/>
      <c r="N24" s="127"/>
      <c r="BI24" s="133"/>
      <c r="BJ24" s="134"/>
    </row>
    <row r="25" spans="1:62" s="60" customFormat="1" ht="24" customHeight="1" thickBot="1" x14ac:dyDescent="0.3">
      <c r="A25" s="126"/>
      <c r="B25" s="513" t="s">
        <v>284</v>
      </c>
      <c r="C25" s="514"/>
      <c r="D25" s="333" t="s">
        <v>285</v>
      </c>
      <c r="E25" s="491" t="s">
        <v>286</v>
      </c>
      <c r="F25" s="491"/>
      <c r="G25" s="491"/>
      <c r="H25" s="490" t="s">
        <v>287</v>
      </c>
      <c r="I25" s="490"/>
      <c r="J25" s="490"/>
      <c r="K25" s="490"/>
      <c r="L25" s="490"/>
      <c r="M25" s="328" t="s">
        <v>288</v>
      </c>
      <c r="N25" s="127"/>
      <c r="BI25" s="133"/>
      <c r="BJ25" s="134"/>
    </row>
    <row r="26" spans="1:62" s="60" customFormat="1" ht="24" customHeight="1" x14ac:dyDescent="0.25">
      <c r="A26" s="126"/>
      <c r="B26" s="515"/>
      <c r="C26" s="507"/>
      <c r="D26" s="334">
        <f>SUM(D16:D22)</f>
        <v>60</v>
      </c>
      <c r="E26" s="491">
        <f>SUM(E16:E22)</f>
        <v>60</v>
      </c>
      <c r="F26" s="491"/>
      <c r="G26" s="491"/>
      <c r="H26" s="335"/>
      <c r="I26" s="336" t="e">
        <f>IF(I16="x",F16*E16)++IF(I17="x",F17*E17)+IF(I18="x",F18*E18)+IF(I19="x",F19*E19)+IF(#REF!="x",#REF!*#REF!)+IF(I20="x",F20*E20)+IF(I21="x",F21*E21)+IF(I22="x",F22*E22)+IF(I23="x",F23*E23)+IF(I24="x",F24*E24)</f>
        <v>#REF!</v>
      </c>
      <c r="J26" s="336" t="e">
        <f>IF(J16="x",F16*E16)+IF(J17="x",F17*E17)+IF(J18="x",F18*E18)+IF(J19="x",F19*E19)+IF(#REF!="x",#REF!*#REF!)+IF(J20="x",F20*E20)+IF(J21="x",F21*E21)+IF(J22="x",F22*E22)+IF(J23="x",F23*E23)+IF(J24="x",F24*E24)</f>
        <v>#REF!</v>
      </c>
      <c r="K26" s="336" t="e">
        <f>IF(K16="x",F16*E16)+IF(K17="x",F17*E17)+IF(K18="x",F18*E18)+IF(K19="x",F19*E19)+IF(#REF!="x",#REF!*#REF!)+IF(K20="x",F20*E20)+IF(K21="x",F21*E21)+IF(K22="x",F22*E22)+IF(K23="x",F23*E23)+IF(K24="x",F24*E24)</f>
        <v>#REF!</v>
      </c>
      <c r="L26" s="336" t="e">
        <f>IF(L16="x",F16*E16)+IF(L17="x",F17*E17)+IF(L18="x",F18*E18)+IF(L19="x",F19*E19)+IF(#REF!="x",#REF!*#REF!)+IF(L20="x",F20*E20)+IF(L21="x",F21*E21)+IF(L22="x",F22*E22)+IF(L23="x",F23*E23)+IF(L24="x",F24*E24)</f>
        <v>#REF!</v>
      </c>
      <c r="M26" s="337" t="e">
        <f>SUM(I26:L26)</f>
        <v>#REF!</v>
      </c>
      <c r="N26" s="127"/>
      <c r="BI26" s="135"/>
      <c r="BJ26" s="136"/>
    </row>
    <row r="27" spans="1:62" s="60" customFormat="1" ht="7.9" customHeight="1" x14ac:dyDescent="0.25">
      <c r="A27" s="126"/>
      <c r="B27" s="516"/>
      <c r="C27" s="516"/>
      <c r="D27" s="516"/>
      <c r="E27" s="516"/>
      <c r="F27" s="516"/>
      <c r="G27" s="516"/>
      <c r="H27" s="516"/>
      <c r="I27" s="516"/>
      <c r="J27" s="516"/>
      <c r="K27" s="516"/>
      <c r="L27" s="516"/>
      <c r="M27" s="516"/>
      <c r="N27" s="127"/>
      <c r="BI27" s="135"/>
      <c r="BJ27" s="136"/>
    </row>
    <row r="28" spans="1:62" s="60" customFormat="1" ht="24" customHeight="1" x14ac:dyDescent="0.25">
      <c r="A28" s="126"/>
      <c r="B28" s="529" t="s">
        <v>289</v>
      </c>
      <c r="C28" s="530"/>
      <c r="D28" s="512" t="str">
        <f>D12</f>
        <v>Peso Assoluto Obiettivo</v>
      </c>
      <c r="E28" s="512" t="str">
        <f>E12</f>
        <v>Peso % Obiettivo</v>
      </c>
      <c r="F28" s="512" t="str">
        <f>F12</f>
        <v>Fornule</v>
      </c>
      <c r="G28" s="512" t="str">
        <f>G12</f>
        <v>Risultato (%)</v>
      </c>
      <c r="H28" s="329">
        <v>1</v>
      </c>
      <c r="I28" s="329">
        <v>2</v>
      </c>
      <c r="J28" s="329">
        <v>3</v>
      </c>
      <c r="K28" s="329">
        <v>4</v>
      </c>
      <c r="L28" s="329">
        <v>5</v>
      </c>
      <c r="M28" s="489" t="str">
        <f>M12</f>
        <v>NOTE</v>
      </c>
      <c r="N28" s="127"/>
      <c r="BI28" s="135"/>
      <c r="BJ28" s="136"/>
    </row>
    <row r="29" spans="1:62" s="60" customFormat="1" ht="24" customHeight="1" x14ac:dyDescent="0.25">
      <c r="A29" s="126"/>
      <c r="B29" s="531"/>
      <c r="C29" s="532"/>
      <c r="D29" s="512"/>
      <c r="E29" s="512"/>
      <c r="F29" s="512"/>
      <c r="G29" s="512"/>
      <c r="H29" s="330" t="s">
        <v>232</v>
      </c>
      <c r="I29" s="330" t="s">
        <v>233</v>
      </c>
      <c r="J29" s="331" t="s">
        <v>234</v>
      </c>
      <c r="K29" s="331" t="s">
        <v>270</v>
      </c>
      <c r="L29" s="331" t="s">
        <v>271</v>
      </c>
      <c r="M29" s="489"/>
      <c r="N29" s="127"/>
      <c r="BI29" s="135"/>
      <c r="BJ29" s="136"/>
    </row>
    <row r="30" spans="1:62" s="60" customFormat="1" ht="34.15" customHeight="1" x14ac:dyDescent="0.25">
      <c r="A30" s="126"/>
      <c r="B30" s="332" t="s">
        <v>212</v>
      </c>
      <c r="C30" s="332" t="s">
        <v>213</v>
      </c>
      <c r="D30" s="512"/>
      <c r="E30" s="512"/>
      <c r="F30" s="512"/>
      <c r="G30" s="512"/>
      <c r="H30" s="328" t="s">
        <v>56</v>
      </c>
      <c r="I30" s="328" t="s">
        <v>57</v>
      </c>
      <c r="J30" s="328" t="s">
        <v>243</v>
      </c>
      <c r="K30" s="328" t="s">
        <v>244</v>
      </c>
      <c r="L30" s="328" t="s">
        <v>245</v>
      </c>
      <c r="M30" s="489"/>
      <c r="N30" s="127"/>
      <c r="BI30" s="135"/>
      <c r="BJ30" s="136"/>
    </row>
    <row r="31" spans="1:62" s="60" customFormat="1" ht="30" customHeight="1" x14ac:dyDescent="0.25">
      <c r="A31" s="126"/>
      <c r="B31" s="314" t="s">
        <v>599</v>
      </c>
      <c r="C31" s="314" t="s">
        <v>600</v>
      </c>
      <c r="D31" s="315">
        <v>5</v>
      </c>
      <c r="E31" s="347">
        <f t="shared" ref="E31:E41" si="7">(D31/D$44)*80</f>
        <v>5</v>
      </c>
      <c r="F31" s="315">
        <f t="shared" ref="F31:F40" si="8">G31/100</f>
        <v>0</v>
      </c>
      <c r="G31" s="317"/>
      <c r="H31" s="320" t="str">
        <f t="shared" ref="H31:H41" si="9">IF($F31&lt;=0.2,IF($F31&gt;=0,"x",""),"")</f>
        <v>x</v>
      </c>
      <c r="I31" s="320" t="str">
        <f t="shared" ref="I31:I38" si="10">IF(F31&lt;=0.5,IF(F31&gt;=0.21,"x",""),"")</f>
        <v/>
      </c>
      <c r="J31" s="320" t="str">
        <f t="shared" ref="J31:J38" si="11">IF(F31&lt;=0.7,IF(F31&gt;=0.51,"x",""),"")</f>
        <v/>
      </c>
      <c r="K31" s="320" t="str">
        <f t="shared" ref="K31:K38" si="12">IF(F31&lt;=0.9,IF(F31&gt;=0.71,"x",""),"")</f>
        <v/>
      </c>
      <c r="L31" s="320" t="str">
        <f t="shared" ref="L31:L38" si="13">IF(F31&lt;=1,IF(F31&gt;0.9,"x",""),"")</f>
        <v/>
      </c>
      <c r="M31" s="320"/>
      <c r="N31" s="127"/>
      <c r="BI31" s="135"/>
      <c r="BJ31" s="136"/>
    </row>
    <row r="32" spans="1:62" s="60" customFormat="1" ht="31.5" customHeight="1" x14ac:dyDescent="0.25">
      <c r="A32" s="126"/>
      <c r="B32" s="314" t="s">
        <v>601</v>
      </c>
      <c r="C32" s="314" t="s">
        <v>602</v>
      </c>
      <c r="D32" s="315">
        <v>2</v>
      </c>
      <c r="E32" s="347">
        <f t="shared" si="7"/>
        <v>2</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43.5" customHeight="1" x14ac:dyDescent="0.25">
      <c r="A33" s="126"/>
      <c r="B33" s="314" t="s">
        <v>607</v>
      </c>
      <c r="C33" s="314" t="s">
        <v>608</v>
      </c>
      <c r="D33" s="315">
        <v>5</v>
      </c>
      <c r="E33" s="347">
        <f t="shared" si="7"/>
        <v>5</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37.5" customHeight="1" x14ac:dyDescent="0.25">
      <c r="A34" s="126"/>
      <c r="B34" s="314" t="s">
        <v>603</v>
      </c>
      <c r="C34" s="314" t="s">
        <v>604</v>
      </c>
      <c r="D34" s="315">
        <v>2</v>
      </c>
      <c r="E34" s="347">
        <f t="shared" si="7"/>
        <v>2</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t="s">
        <v>605</v>
      </c>
      <c r="C35" s="314" t="s">
        <v>606</v>
      </c>
      <c r="D35" s="315">
        <v>3</v>
      </c>
      <c r="E35" s="347">
        <f t="shared" si="7"/>
        <v>3</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33" customHeight="1" x14ac:dyDescent="0.25">
      <c r="A36" s="126"/>
      <c r="B36" s="314" t="s">
        <v>610</v>
      </c>
      <c r="C36" s="314" t="s">
        <v>609</v>
      </c>
      <c r="D36" s="315">
        <v>3</v>
      </c>
      <c r="E36" s="347">
        <f t="shared" si="7"/>
        <v>3</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7"/>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7"/>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7"/>
        <v>0</v>
      </c>
      <c r="F39" s="315">
        <f t="shared" si="8"/>
        <v>0</v>
      </c>
      <c r="G39" s="317"/>
      <c r="H39" s="320" t="str">
        <f t="shared" si="9"/>
        <v>x</v>
      </c>
      <c r="I39" s="320" t="str">
        <f t="shared" ref="I39:I41" si="14">IF(F39&lt;=0.5,IF(F39&gt;=0.21,"x",""),"")</f>
        <v/>
      </c>
      <c r="J39" s="320" t="str">
        <f t="shared" ref="J39:J41" si="15">IF(F39&lt;=0.7,IF(F39&gt;=0.51,"x",""),"")</f>
        <v/>
      </c>
      <c r="K39" s="320" t="str">
        <f t="shared" ref="K39:K41" si="16">IF(F39&lt;=0.9,IF(F39&gt;=0.71,"x",""),"")</f>
        <v/>
      </c>
      <c r="L39" s="320" t="str">
        <f t="shared" ref="L39:L41" si="17">IF(F39&lt;=1,IF(F39&gt;0.9,"x",""),"")</f>
        <v/>
      </c>
      <c r="M39" s="320"/>
      <c r="N39" s="127"/>
      <c r="BI39" s="135"/>
      <c r="BJ39" s="136"/>
    </row>
    <row r="40" spans="1:62" s="60" customFormat="1" ht="18.600000000000001" customHeight="1" x14ac:dyDescent="0.25">
      <c r="A40" s="126"/>
      <c r="B40" s="314"/>
      <c r="C40" s="314"/>
      <c r="D40" s="315"/>
      <c r="E40" s="347">
        <f t="shared" si="7"/>
        <v>0</v>
      </c>
      <c r="F40" s="315">
        <f t="shared" si="8"/>
        <v>0</v>
      </c>
      <c r="G40" s="317"/>
      <c r="H40" s="320" t="str">
        <f t="shared" si="9"/>
        <v>x</v>
      </c>
      <c r="I40" s="320" t="str">
        <f t="shared" si="14"/>
        <v/>
      </c>
      <c r="J40" s="320" t="str">
        <f t="shared" si="15"/>
        <v/>
      </c>
      <c r="K40" s="320" t="str">
        <f t="shared" si="16"/>
        <v/>
      </c>
      <c r="L40" s="320" t="str">
        <f t="shared" si="17"/>
        <v/>
      </c>
      <c r="M40" s="320"/>
      <c r="N40" s="127"/>
      <c r="BI40" s="135"/>
      <c r="BJ40" s="136"/>
    </row>
    <row r="41" spans="1:62" s="60" customFormat="1" ht="18.600000000000001" customHeight="1" x14ac:dyDescent="0.25">
      <c r="A41" s="126"/>
      <c r="B41" s="314"/>
      <c r="C41" s="314"/>
      <c r="D41" s="315"/>
      <c r="E41" s="347">
        <f t="shared" si="7"/>
        <v>0</v>
      </c>
      <c r="F41" s="315">
        <f>G41/100</f>
        <v>0</v>
      </c>
      <c r="G41" s="317"/>
      <c r="H41" s="320" t="str">
        <f t="shared" si="9"/>
        <v>x</v>
      </c>
      <c r="I41" s="320" t="str">
        <f t="shared" si="14"/>
        <v/>
      </c>
      <c r="J41" s="320" t="str">
        <f t="shared" si="15"/>
        <v/>
      </c>
      <c r="K41" s="320" t="str">
        <f t="shared" si="16"/>
        <v/>
      </c>
      <c r="L41" s="320" t="str">
        <f t="shared" si="17"/>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f>SUM(E31:E41)</f>
        <v>20</v>
      </c>
      <c r="BI42" s="133"/>
      <c r="BJ42" s="134"/>
    </row>
    <row r="43" spans="1:62" s="60" customFormat="1" ht="17.45" customHeight="1" x14ac:dyDescent="0.25">
      <c r="A43" s="126"/>
      <c r="B43" s="525"/>
      <c r="C43" s="526"/>
      <c r="D43" s="349">
        <f>SUM(D31:D41)</f>
        <v>20</v>
      </c>
      <c r="E43" s="501">
        <f>SUM(E31:E41)</f>
        <v>20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D43+D26</f>
        <v>80</v>
      </c>
      <c r="E44" s="511">
        <f>E43+E26</f>
        <v>80</v>
      </c>
      <c r="F44" s="511"/>
      <c r="G44" s="511"/>
      <c r="H44" s="335"/>
      <c r="I44" s="336" t="e">
        <f>IF(I31="x",F31*E31)+IF(I32="x",F32*E32)+IF(I33="x",F33*E33)++IF(I34="x",F34*E34)+IF(I35="x",F35*E35)+IF(#REF!="x",#REF!*#REF!)+IF(I36="x",F36*E36)+IF(I37="x",F37*E37)+IF(I38="x",F38*E38)+IF(I39="x",F39*E39)+IF(I40="x",F40*E40)+IF(I41="x",F41*E41)</f>
        <v>#REF!</v>
      </c>
      <c r="J44" s="336" t="e">
        <f>IF(J33="x",F33*E33)+IF(J34="x",F34*E34)+IF(J35="x",F35*E35)+IF(#REF!="x",#REF!*#REF!)+IF(J36="x",F36*E36)+IF(J37="x",F37*E37)+IF(J38="x",F38*E38)+IF(J39="x",F39*E39)+IF(J40="x",F40*E40)+IF(J41="x",F41*E41)</f>
        <v>#REF!</v>
      </c>
      <c r="K44" s="336" t="e">
        <f>IF(K33="x",F33*E33)+IF(K34="x",F34*E34)+IF(K35="x",F35*E35)+IF(#REF!="x",#REF!*#REF!)+IF(K36="x",F36*E36)+IF(K37="x",F37*E37)+IF(K38="x",F38*E38)+IF(K39="x",F39*E39)+IF(K40="x",F40*E40)+IF(K41="x",F41*E41)</f>
        <v>#REF!</v>
      </c>
      <c r="L44" s="336" t="e">
        <f>IF(L31="x",F31*E31)+IF(L32="x",F32*E32)+IF(L33="x",F33*E33)+IF(L34="x",F34*E34)+IF(L35="x",F35*E35)+IF(#REF!="x",#REF!*#REF!)+IF(L36="x",F36*E36)+IF(L37="x",F37*E37)+IF(L38="x",F38*E38)+IF(L39="x",F39*E39)+IF(L40="x",F40*E40)+IF(L41="x",F41*E41)</f>
        <v>#REF!</v>
      </c>
      <c r="M44" s="351" t="e">
        <f>SUM(I44:L44)</f>
        <v>#REF!</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M28</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110.45" customHeight="1" x14ac:dyDescent="0.25">
      <c r="A49" s="126"/>
      <c r="B49" s="321" t="s">
        <v>555</v>
      </c>
      <c r="C49" s="321" t="s">
        <v>554</v>
      </c>
      <c r="D49" s="316">
        <v>10</v>
      </c>
      <c r="E49" s="346">
        <f>(D49/D$69)*20</f>
        <v>2.5</v>
      </c>
      <c r="F49" s="323">
        <f t="shared" ref="F49:F67" si="18">G49/100</f>
        <v>0</v>
      </c>
      <c r="G49" s="324"/>
      <c r="H49" s="320" t="str">
        <f t="shared" ref="H49:H67" si="19">IF($F49&lt;=0.2,IF($F49&gt;=0,"x",""),"")</f>
        <v>x</v>
      </c>
      <c r="I49" s="320" t="str">
        <f t="shared" ref="I49" si="20">IF(F49&lt;=0.5,IF(F49&gt;=0.21,"x",""),"")</f>
        <v/>
      </c>
      <c r="J49" s="320" t="str">
        <f t="shared" ref="J49" si="21">IF(F49&lt;=0.7,IF(F49&gt;=0.51,"x",""),"")</f>
        <v/>
      </c>
      <c r="K49" s="320" t="str">
        <f t="shared" ref="K49" si="22">IF(F49&lt;=0.9,IF(F49&gt;=0.71,"x",""),"")</f>
        <v/>
      </c>
      <c r="L49" s="320" t="str">
        <f t="shared" ref="L49" si="23">IF(F49&lt;=1,IF(F49&gt;0.9,"x",""),"")</f>
        <v/>
      </c>
      <c r="M49" s="325"/>
      <c r="N49" s="127"/>
      <c r="BI49" s="42"/>
      <c r="BJ49" s="42"/>
    </row>
    <row r="50" spans="1:62" ht="109.15" customHeight="1" x14ac:dyDescent="0.25">
      <c r="A50" s="126"/>
      <c r="B50" s="321" t="s">
        <v>557</v>
      </c>
      <c r="C50" s="321" t="s">
        <v>556</v>
      </c>
      <c r="D50" s="316">
        <v>10</v>
      </c>
      <c r="E50" s="346">
        <f t="shared" ref="E50:E57" si="24">(D50/D$69)*20</f>
        <v>2.5</v>
      </c>
      <c r="F50" s="323">
        <f t="shared" si="18"/>
        <v>0</v>
      </c>
      <c r="G50" s="324"/>
      <c r="H50" s="320" t="str">
        <f t="shared" si="19"/>
        <v>x</v>
      </c>
      <c r="I50" s="320" t="str">
        <f t="shared" ref="I50:I67" si="25">IF(F50&lt;=0.5,IF(F50&gt;=0.21,"x",""),"")</f>
        <v/>
      </c>
      <c r="J50" s="320" t="str">
        <f t="shared" ref="J50:J67" si="26">IF(F50&lt;=0.7,IF(F50&gt;=0.51,"x",""),"")</f>
        <v/>
      </c>
      <c r="K50" s="320" t="str">
        <f t="shared" ref="K50:K67" si="27">IF(F50&lt;=0.9,IF(F50&gt;=0.71,"x",""),"")</f>
        <v/>
      </c>
      <c r="L50" s="320" t="str">
        <f t="shared" ref="L50:L67" si="28">IF(F50&lt;=1,IF(F50&gt;0.9,"x",""),"")</f>
        <v/>
      </c>
      <c r="M50" s="325"/>
      <c r="N50" s="127"/>
      <c r="BI50" s="42"/>
      <c r="BJ50" s="42"/>
    </row>
    <row r="51" spans="1:62" ht="75" customHeight="1" x14ac:dyDescent="0.25">
      <c r="A51" s="126"/>
      <c r="B51" s="321" t="s">
        <v>559</v>
      </c>
      <c r="C51" s="321" t="s">
        <v>558</v>
      </c>
      <c r="D51" s="316">
        <v>10</v>
      </c>
      <c r="E51" s="346">
        <f t="shared" si="24"/>
        <v>2.5</v>
      </c>
      <c r="F51" s="323">
        <f t="shared" si="18"/>
        <v>0</v>
      </c>
      <c r="G51" s="324"/>
      <c r="H51" s="320" t="str">
        <f t="shared" si="19"/>
        <v>x</v>
      </c>
      <c r="I51" s="320" t="str">
        <f t="shared" si="25"/>
        <v/>
      </c>
      <c r="J51" s="320" t="str">
        <f t="shared" si="26"/>
        <v/>
      </c>
      <c r="K51" s="320" t="str">
        <f t="shared" si="27"/>
        <v/>
      </c>
      <c r="L51" s="320" t="str">
        <f t="shared" si="28"/>
        <v/>
      </c>
      <c r="M51" s="325"/>
      <c r="N51" s="127"/>
      <c r="BI51" s="42"/>
      <c r="BJ51" s="42"/>
    </row>
    <row r="52" spans="1:62" ht="79.150000000000006" customHeight="1" x14ac:dyDescent="0.25">
      <c r="A52" s="126"/>
      <c r="B52" s="321" t="s">
        <v>561</v>
      </c>
      <c r="C52" s="321" t="s">
        <v>560</v>
      </c>
      <c r="D52" s="316">
        <v>10</v>
      </c>
      <c r="E52" s="346">
        <f t="shared" si="24"/>
        <v>2.5</v>
      </c>
      <c r="F52" s="323">
        <f t="shared" si="18"/>
        <v>0</v>
      </c>
      <c r="G52" s="324"/>
      <c r="H52" s="320" t="str">
        <f t="shared" si="19"/>
        <v>x</v>
      </c>
      <c r="I52" s="320" t="str">
        <f t="shared" si="25"/>
        <v/>
      </c>
      <c r="J52" s="320" t="str">
        <f t="shared" si="26"/>
        <v/>
      </c>
      <c r="K52" s="320" t="str">
        <f t="shared" si="27"/>
        <v/>
      </c>
      <c r="L52" s="320" t="str">
        <f t="shared" si="28"/>
        <v/>
      </c>
      <c r="M52" s="325"/>
      <c r="N52" s="127"/>
      <c r="BI52" s="42"/>
      <c r="BJ52" s="42"/>
    </row>
    <row r="53" spans="1:62" ht="73.900000000000006" customHeight="1" x14ac:dyDescent="0.25">
      <c r="A53" s="126"/>
      <c r="B53" s="321" t="s">
        <v>563</v>
      </c>
      <c r="C53" s="321" t="s">
        <v>562</v>
      </c>
      <c r="D53" s="316">
        <v>10</v>
      </c>
      <c r="E53" s="346">
        <f t="shared" si="24"/>
        <v>2.5</v>
      </c>
      <c r="F53" s="323">
        <f t="shared" si="18"/>
        <v>0</v>
      </c>
      <c r="G53" s="324"/>
      <c r="H53" s="320" t="str">
        <f t="shared" si="19"/>
        <v>x</v>
      </c>
      <c r="I53" s="320" t="str">
        <f t="shared" si="25"/>
        <v/>
      </c>
      <c r="J53" s="320" t="str">
        <f t="shared" si="26"/>
        <v/>
      </c>
      <c r="K53" s="320" t="str">
        <f t="shared" si="27"/>
        <v/>
      </c>
      <c r="L53" s="320" t="str">
        <f t="shared" si="28"/>
        <v/>
      </c>
      <c r="M53" s="325"/>
      <c r="N53" s="127"/>
      <c r="BI53" s="42"/>
      <c r="BJ53" s="42"/>
    </row>
    <row r="54" spans="1:62" ht="87.6" customHeight="1" x14ac:dyDescent="0.25">
      <c r="A54" s="126"/>
      <c r="B54" s="321" t="s">
        <v>564</v>
      </c>
      <c r="C54" s="321" t="s">
        <v>565</v>
      </c>
      <c r="D54" s="316">
        <v>10</v>
      </c>
      <c r="E54" s="346">
        <f t="shared" si="24"/>
        <v>2.5</v>
      </c>
      <c r="F54" s="323">
        <f t="shared" si="18"/>
        <v>0</v>
      </c>
      <c r="G54" s="324"/>
      <c r="H54" s="320" t="str">
        <f t="shared" si="19"/>
        <v>x</v>
      </c>
      <c r="I54" s="320" t="str">
        <f t="shared" si="25"/>
        <v/>
      </c>
      <c r="J54" s="320" t="str">
        <f t="shared" si="26"/>
        <v/>
      </c>
      <c r="K54" s="320" t="str">
        <f t="shared" si="27"/>
        <v/>
      </c>
      <c r="L54" s="320" t="str">
        <f t="shared" si="28"/>
        <v/>
      </c>
      <c r="M54" s="325"/>
      <c r="N54" s="127"/>
      <c r="BI54" s="42"/>
      <c r="BJ54" s="42"/>
    </row>
    <row r="55" spans="1:62" ht="93.6" customHeight="1" x14ac:dyDescent="0.25">
      <c r="A55" s="126"/>
      <c r="B55" s="321" t="s">
        <v>567</v>
      </c>
      <c r="C55" s="321" t="s">
        <v>566</v>
      </c>
      <c r="D55" s="316">
        <v>10</v>
      </c>
      <c r="E55" s="346">
        <f t="shared" si="24"/>
        <v>2.5</v>
      </c>
      <c r="F55" s="323">
        <f t="shared" si="18"/>
        <v>0</v>
      </c>
      <c r="G55" s="324"/>
      <c r="H55" s="320" t="str">
        <f t="shared" si="19"/>
        <v>x</v>
      </c>
      <c r="I55" s="320" t="str">
        <f t="shared" si="25"/>
        <v/>
      </c>
      <c r="J55" s="320" t="str">
        <f t="shared" si="26"/>
        <v/>
      </c>
      <c r="K55" s="320" t="str">
        <f t="shared" si="27"/>
        <v/>
      </c>
      <c r="L55" s="320" t="str">
        <f t="shared" si="28"/>
        <v/>
      </c>
      <c r="M55" s="325"/>
      <c r="N55" s="127"/>
      <c r="BI55" s="42"/>
      <c r="BJ55" s="42"/>
    </row>
    <row r="56" spans="1:62" ht="80.45" customHeight="1" x14ac:dyDescent="0.25">
      <c r="A56" s="126"/>
      <c r="B56" s="321" t="s">
        <v>569</v>
      </c>
      <c r="C56" s="321" t="s">
        <v>568</v>
      </c>
      <c r="D56" s="316">
        <v>10</v>
      </c>
      <c r="E56" s="346">
        <f t="shared" si="24"/>
        <v>2.5</v>
      </c>
      <c r="F56" s="323">
        <f t="shared" si="18"/>
        <v>0</v>
      </c>
      <c r="G56" s="324"/>
      <c r="H56" s="320" t="str">
        <f t="shared" si="19"/>
        <v>x</v>
      </c>
      <c r="I56" s="320" t="str">
        <f t="shared" si="25"/>
        <v/>
      </c>
      <c r="J56" s="320" t="str">
        <f t="shared" si="26"/>
        <v/>
      </c>
      <c r="K56" s="320" t="str">
        <f t="shared" si="27"/>
        <v/>
      </c>
      <c r="L56" s="320" t="str">
        <f t="shared" si="28"/>
        <v/>
      </c>
      <c r="M56" s="325"/>
      <c r="N56" s="127"/>
      <c r="BI56" s="42"/>
      <c r="BJ56" s="42"/>
    </row>
    <row r="57" spans="1:62" ht="63" customHeight="1" x14ac:dyDescent="0.25">
      <c r="A57" s="126"/>
      <c r="B57" s="321" t="s">
        <v>570</v>
      </c>
      <c r="C57" s="321" t="s">
        <v>304</v>
      </c>
      <c r="D57" s="316"/>
      <c r="E57" s="346">
        <f t="shared" si="24"/>
        <v>0</v>
      </c>
      <c r="F57" s="323">
        <f t="shared" si="18"/>
        <v>0</v>
      </c>
      <c r="G57" s="324"/>
      <c r="H57" s="320" t="str">
        <f t="shared" si="19"/>
        <v>x</v>
      </c>
      <c r="I57" s="320" t="str">
        <f t="shared" si="25"/>
        <v/>
      </c>
      <c r="J57" s="320" t="str">
        <f t="shared" si="26"/>
        <v/>
      </c>
      <c r="K57" s="320" t="str">
        <f t="shared" si="27"/>
        <v/>
      </c>
      <c r="L57" s="320" t="str">
        <f t="shared" si="28"/>
        <v/>
      </c>
      <c r="M57" s="325"/>
      <c r="N57" s="127"/>
      <c r="BI57" s="42"/>
      <c r="BJ57" s="42"/>
    </row>
    <row r="58" spans="1:62" ht="24" hidden="1" customHeight="1" x14ac:dyDescent="0.25">
      <c r="A58" s="126"/>
      <c r="B58" s="321" t="s">
        <v>570</v>
      </c>
      <c r="C58" s="326"/>
      <c r="D58" s="316"/>
      <c r="E58" s="322">
        <f t="shared" ref="E58:E67" si="29">(D58/D$69)*100</f>
        <v>0</v>
      </c>
      <c r="F58" s="323">
        <f t="shared" si="18"/>
        <v>0</v>
      </c>
      <c r="G58" s="324"/>
      <c r="H58" s="320" t="str">
        <f t="shared" si="19"/>
        <v>x</v>
      </c>
      <c r="I58" s="320" t="str">
        <f t="shared" si="25"/>
        <v/>
      </c>
      <c r="J58" s="320" t="str">
        <f t="shared" si="26"/>
        <v/>
      </c>
      <c r="K58" s="320" t="str">
        <f t="shared" si="27"/>
        <v/>
      </c>
      <c r="L58" s="320" t="str">
        <f t="shared" si="28"/>
        <v/>
      </c>
      <c r="M58" s="325"/>
      <c r="N58" s="127"/>
      <c r="BI58" s="42"/>
      <c r="BJ58" s="42"/>
    </row>
    <row r="59" spans="1:62" ht="24" hidden="1" customHeight="1" x14ac:dyDescent="0.25">
      <c r="A59" s="126"/>
      <c r="B59" s="321" t="s">
        <v>570</v>
      </c>
      <c r="C59" s="326"/>
      <c r="D59" s="316"/>
      <c r="E59" s="322">
        <f t="shared" si="29"/>
        <v>0</v>
      </c>
      <c r="F59" s="323">
        <f t="shared" si="18"/>
        <v>0</v>
      </c>
      <c r="G59" s="324"/>
      <c r="H59" s="320" t="str">
        <f t="shared" si="19"/>
        <v>x</v>
      </c>
      <c r="I59" s="320" t="str">
        <f t="shared" si="25"/>
        <v/>
      </c>
      <c r="J59" s="320" t="str">
        <f t="shared" si="26"/>
        <v/>
      </c>
      <c r="K59" s="320" t="str">
        <f t="shared" si="27"/>
        <v/>
      </c>
      <c r="L59" s="320" t="str">
        <f t="shared" si="28"/>
        <v/>
      </c>
      <c r="M59" s="325"/>
      <c r="N59" s="127"/>
      <c r="BI59" s="42"/>
      <c r="BJ59" s="42"/>
    </row>
    <row r="60" spans="1:62" ht="24" hidden="1" customHeight="1" x14ac:dyDescent="0.25">
      <c r="A60" s="126"/>
      <c r="B60" s="321" t="s">
        <v>570</v>
      </c>
      <c r="C60" s="326"/>
      <c r="D60" s="316"/>
      <c r="E60" s="322">
        <f t="shared" si="29"/>
        <v>0</v>
      </c>
      <c r="F60" s="323">
        <f t="shared" si="18"/>
        <v>0</v>
      </c>
      <c r="G60" s="324"/>
      <c r="H60" s="320" t="str">
        <f t="shared" si="19"/>
        <v>x</v>
      </c>
      <c r="I60" s="320" t="str">
        <f t="shared" si="25"/>
        <v/>
      </c>
      <c r="J60" s="320" t="str">
        <f t="shared" si="26"/>
        <v/>
      </c>
      <c r="K60" s="320" t="str">
        <f t="shared" si="27"/>
        <v/>
      </c>
      <c r="L60" s="320" t="str">
        <f t="shared" si="28"/>
        <v/>
      </c>
      <c r="M60" s="325"/>
      <c r="N60" s="127"/>
      <c r="BI60" s="42"/>
      <c r="BJ60" s="42"/>
    </row>
    <row r="61" spans="1:62" ht="24" hidden="1" customHeight="1" x14ac:dyDescent="0.25">
      <c r="A61" s="126"/>
      <c r="B61" s="321" t="s">
        <v>570</v>
      </c>
      <c r="C61" s="326"/>
      <c r="D61" s="316"/>
      <c r="E61" s="322">
        <f t="shared" si="29"/>
        <v>0</v>
      </c>
      <c r="F61" s="323">
        <f t="shared" si="18"/>
        <v>0</v>
      </c>
      <c r="G61" s="324"/>
      <c r="H61" s="320" t="str">
        <f t="shared" si="19"/>
        <v>x</v>
      </c>
      <c r="I61" s="320" t="str">
        <f t="shared" si="25"/>
        <v/>
      </c>
      <c r="J61" s="320" t="str">
        <f t="shared" si="26"/>
        <v/>
      </c>
      <c r="K61" s="320" t="str">
        <f t="shared" si="27"/>
        <v/>
      </c>
      <c r="L61" s="320" t="str">
        <f t="shared" si="28"/>
        <v/>
      </c>
      <c r="M61" s="325"/>
      <c r="N61" s="127"/>
      <c r="BI61" s="42"/>
      <c r="BJ61" s="42"/>
    </row>
    <row r="62" spans="1:62" ht="24" hidden="1" customHeight="1" x14ac:dyDescent="0.25">
      <c r="A62" s="126"/>
      <c r="B62" s="321" t="s">
        <v>570</v>
      </c>
      <c r="C62" s="326"/>
      <c r="D62" s="316"/>
      <c r="E62" s="322">
        <f t="shared" si="29"/>
        <v>0</v>
      </c>
      <c r="F62" s="323">
        <f t="shared" si="18"/>
        <v>0</v>
      </c>
      <c r="G62" s="324"/>
      <c r="H62" s="320" t="str">
        <f t="shared" si="19"/>
        <v>x</v>
      </c>
      <c r="I62" s="320" t="str">
        <f t="shared" si="25"/>
        <v/>
      </c>
      <c r="J62" s="320" t="str">
        <f t="shared" si="26"/>
        <v/>
      </c>
      <c r="K62" s="320" t="str">
        <f t="shared" si="27"/>
        <v/>
      </c>
      <c r="L62" s="320" t="str">
        <f t="shared" si="28"/>
        <v/>
      </c>
      <c r="M62" s="325"/>
      <c r="N62" s="127"/>
      <c r="BI62" s="42"/>
      <c r="BJ62" s="42"/>
    </row>
    <row r="63" spans="1:62" ht="24" hidden="1" customHeight="1" x14ac:dyDescent="0.25">
      <c r="A63" s="126"/>
      <c r="B63" s="321" t="s">
        <v>570</v>
      </c>
      <c r="C63" s="326"/>
      <c r="D63" s="316"/>
      <c r="E63" s="322">
        <f t="shared" si="29"/>
        <v>0</v>
      </c>
      <c r="F63" s="323">
        <f t="shared" si="18"/>
        <v>0</v>
      </c>
      <c r="G63" s="324"/>
      <c r="H63" s="320" t="str">
        <f t="shared" si="19"/>
        <v>x</v>
      </c>
      <c r="I63" s="320" t="str">
        <f t="shared" si="25"/>
        <v/>
      </c>
      <c r="J63" s="320" t="str">
        <f t="shared" si="26"/>
        <v/>
      </c>
      <c r="K63" s="320" t="str">
        <f t="shared" si="27"/>
        <v/>
      </c>
      <c r="L63" s="320" t="str">
        <f t="shared" si="28"/>
        <v/>
      </c>
      <c r="M63" s="325"/>
      <c r="N63" s="127"/>
      <c r="BI63" s="42"/>
      <c r="BJ63" s="42"/>
    </row>
    <row r="64" spans="1:62" ht="24" hidden="1" customHeight="1" x14ac:dyDescent="0.25">
      <c r="A64" s="126"/>
      <c r="B64" s="321" t="s">
        <v>570</v>
      </c>
      <c r="C64" s="326"/>
      <c r="D64" s="316"/>
      <c r="E64" s="322">
        <f t="shared" si="29"/>
        <v>0</v>
      </c>
      <c r="F64" s="323">
        <f t="shared" si="18"/>
        <v>0</v>
      </c>
      <c r="G64" s="324"/>
      <c r="H64" s="320" t="str">
        <f t="shared" si="19"/>
        <v>x</v>
      </c>
      <c r="I64" s="320" t="str">
        <f t="shared" si="25"/>
        <v/>
      </c>
      <c r="J64" s="320" t="str">
        <f t="shared" si="26"/>
        <v/>
      </c>
      <c r="K64" s="320" t="str">
        <f t="shared" si="27"/>
        <v/>
      </c>
      <c r="L64" s="320" t="str">
        <f t="shared" si="28"/>
        <v/>
      </c>
      <c r="M64" s="325"/>
      <c r="N64" s="127"/>
      <c r="BI64" s="42"/>
      <c r="BJ64" s="42"/>
    </row>
    <row r="65" spans="1:62" ht="24" hidden="1" customHeight="1" x14ac:dyDescent="0.25">
      <c r="A65" s="126"/>
      <c r="B65" s="321" t="s">
        <v>570</v>
      </c>
      <c r="C65" s="326"/>
      <c r="D65" s="316"/>
      <c r="E65" s="322">
        <f t="shared" si="29"/>
        <v>0</v>
      </c>
      <c r="F65" s="323">
        <f>G65/100</f>
        <v>0</v>
      </c>
      <c r="G65" s="324"/>
      <c r="H65" s="320" t="str">
        <f t="shared" si="19"/>
        <v>x</v>
      </c>
      <c r="I65" s="320" t="str">
        <f t="shared" si="25"/>
        <v/>
      </c>
      <c r="J65" s="320" t="str">
        <f t="shared" si="26"/>
        <v/>
      </c>
      <c r="K65" s="320" t="str">
        <f t="shared" si="27"/>
        <v/>
      </c>
      <c r="L65" s="320" t="str">
        <f t="shared" si="28"/>
        <v/>
      </c>
      <c r="M65" s="325"/>
      <c r="N65" s="127"/>
    </row>
    <row r="66" spans="1:62" ht="19.899999999999999" hidden="1" customHeight="1" x14ac:dyDescent="0.25">
      <c r="A66" s="126"/>
      <c r="B66" s="321"/>
      <c r="C66" s="326"/>
      <c r="D66" s="316"/>
      <c r="E66" s="322">
        <f t="shared" si="29"/>
        <v>0</v>
      </c>
      <c r="F66" s="323">
        <f>G66/100</f>
        <v>0</v>
      </c>
      <c r="G66" s="324"/>
      <c r="H66" s="320" t="str">
        <f t="shared" si="19"/>
        <v>x</v>
      </c>
      <c r="I66" s="320" t="str">
        <f t="shared" si="25"/>
        <v/>
      </c>
      <c r="J66" s="320" t="str">
        <f t="shared" si="26"/>
        <v/>
      </c>
      <c r="K66" s="320" t="str">
        <f t="shared" si="27"/>
        <v/>
      </c>
      <c r="L66" s="320" t="str">
        <f t="shared" si="28"/>
        <v/>
      </c>
      <c r="M66" s="325"/>
      <c r="N66" s="127"/>
    </row>
    <row r="67" spans="1:62" ht="48.6" hidden="1" customHeight="1" x14ac:dyDescent="0.25">
      <c r="A67" s="126"/>
      <c r="D67" s="316"/>
      <c r="E67" s="322">
        <f t="shared" si="29"/>
        <v>0</v>
      </c>
      <c r="F67" s="323">
        <f t="shared" si="18"/>
        <v>0</v>
      </c>
      <c r="G67" s="324"/>
      <c r="H67" s="320" t="str">
        <f t="shared" si="19"/>
        <v>x</v>
      </c>
      <c r="I67" s="320" t="str">
        <f t="shared" si="25"/>
        <v/>
      </c>
      <c r="J67" s="320" t="str">
        <f t="shared" si="26"/>
        <v/>
      </c>
      <c r="K67" s="320" t="str">
        <f t="shared" si="27"/>
        <v/>
      </c>
      <c r="L67" s="320" t="str">
        <f t="shared" si="28"/>
        <v/>
      </c>
      <c r="M67" s="325"/>
      <c r="N67" s="127"/>
      <c r="O67" s="145">
        <f>SUM(E31:E41)</f>
        <v>20</v>
      </c>
      <c r="P67" s="313">
        <f>SUM(E49:E67)</f>
        <v>20</v>
      </c>
    </row>
    <row r="68" spans="1:62" s="60" customFormat="1" ht="24" customHeight="1" x14ac:dyDescent="0.25">
      <c r="A68" s="126"/>
      <c r="B68" s="490" t="s">
        <v>305</v>
      </c>
      <c r="C68" s="490"/>
      <c r="D68" s="354">
        <f>SUM(D49:D67)</f>
        <v>80</v>
      </c>
      <c r="E68" s="491" t="s">
        <v>306</v>
      </c>
      <c r="F68" s="491"/>
      <c r="G68" s="491"/>
      <c r="H68" s="490" t="s">
        <v>287</v>
      </c>
      <c r="I68" s="490"/>
      <c r="J68" s="490"/>
      <c r="K68" s="490"/>
      <c r="L68" s="490"/>
      <c r="M68" s="328" t="s">
        <v>288</v>
      </c>
      <c r="N68" s="127"/>
      <c r="O68" s="311">
        <f>SUM(E49:E67)</f>
        <v>20</v>
      </c>
      <c r="P68" s="60">
        <f>SUM(P3:P67)</f>
        <v>90</v>
      </c>
      <c r="BI68" s="135"/>
      <c r="BJ68" s="136"/>
    </row>
    <row r="69" spans="1:62" s="60" customFormat="1" ht="24" customHeight="1" x14ac:dyDescent="0.25">
      <c r="A69" s="126"/>
      <c r="B69" s="490" t="s">
        <v>535</v>
      </c>
      <c r="C69" s="490"/>
      <c r="D69" s="354">
        <f>SUM(D49:D57)</f>
        <v>80</v>
      </c>
      <c r="E69" s="491">
        <f>SUM(E49:E57)</f>
        <v>20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f>SUM(E16:E20)</f>
        <v>50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f>SUM(O67:O69)</f>
        <v>90</v>
      </c>
    </row>
    <row r="73" spans="1:62" ht="17.45" customHeight="1" x14ac:dyDescent="0.25">
      <c r="A73" s="126"/>
      <c r="B73" s="138"/>
      <c r="C73" s="488" t="s">
        <v>537</v>
      </c>
      <c r="D73" s="488"/>
      <c r="E73" s="488"/>
      <c r="F73" s="488"/>
      <c r="G73" s="488"/>
      <c r="H73" s="306" t="e">
        <f>M26</f>
        <v>#REF!</v>
      </c>
      <c r="I73" s="40" t="e">
        <f>M26/E26</f>
        <v>#REF!</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t="e">
        <f>M44</f>
        <v>#REF!</v>
      </c>
      <c r="I75" s="40" t="e">
        <f>M44/E43</f>
        <v>#REF!</v>
      </c>
      <c r="J75" s="304" t="e">
        <f>AVERAGE(I73:I77)</f>
        <v>#REF!</v>
      </c>
      <c r="K75" s="305" t="s">
        <v>584</v>
      </c>
      <c r="L75" s="304" t="e">
        <f>IF(J75&gt;90%,100%,J75)</f>
        <v>#REF!</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f>M69/E69</f>
        <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6">
    <mergeCell ref="B42:C43"/>
    <mergeCell ref="B44:C44"/>
    <mergeCell ref="B28:C29"/>
    <mergeCell ref="D28:D30"/>
    <mergeCell ref="E28:E30"/>
    <mergeCell ref="B25:C26"/>
    <mergeCell ref="B27:M27"/>
    <mergeCell ref="B2:M2"/>
    <mergeCell ref="D9:I9"/>
    <mergeCell ref="J9:M9"/>
    <mergeCell ref="B12:C14"/>
    <mergeCell ref="D12:D15"/>
    <mergeCell ref="E12:E15"/>
    <mergeCell ref="F12:F15"/>
    <mergeCell ref="G12:G15"/>
    <mergeCell ref="H12:L12"/>
    <mergeCell ref="M12:M15"/>
    <mergeCell ref="B9:C9"/>
    <mergeCell ref="H45:L45"/>
    <mergeCell ref="M28:M30"/>
    <mergeCell ref="E25:G25"/>
    <mergeCell ref="H25:L25"/>
    <mergeCell ref="E26:G26"/>
    <mergeCell ref="E43:G43"/>
    <mergeCell ref="H42:L43"/>
    <mergeCell ref="M42:M43"/>
    <mergeCell ref="E42:G42"/>
    <mergeCell ref="E44:G44"/>
    <mergeCell ref="F28:F30"/>
    <mergeCell ref="G28:G30"/>
    <mergeCell ref="B1:M1"/>
    <mergeCell ref="A71:N71"/>
    <mergeCell ref="C73:G73"/>
    <mergeCell ref="C75:G75"/>
    <mergeCell ref="C77:G77"/>
    <mergeCell ref="M46:M48"/>
    <mergeCell ref="B68:C68"/>
    <mergeCell ref="E68:G68"/>
    <mergeCell ref="H68:L68"/>
    <mergeCell ref="B69:C69"/>
    <mergeCell ref="E69:G69"/>
    <mergeCell ref="B45:C47"/>
    <mergeCell ref="D45:D48"/>
    <mergeCell ref="E45:E48"/>
    <mergeCell ref="F45:F48"/>
    <mergeCell ref="G45:G48"/>
  </mergeCells>
  <conditionalFormatting sqref="H16:H24 H31:H41">
    <cfRule type="cellIs" dxfId="183" priority="30" stopIfTrue="1" operator="equal">
      <formula>"X"</formula>
    </cfRule>
  </conditionalFormatting>
  <conditionalFormatting sqref="H49:H67">
    <cfRule type="cellIs" dxfId="182" priority="1" stopIfTrue="1" operator="equal">
      <formula>"X"</formula>
    </cfRule>
  </conditionalFormatting>
  <conditionalFormatting sqref="I16:I24 I31:I41">
    <cfRule type="cellIs" dxfId="181" priority="32" stopIfTrue="1" operator="equal">
      <formula>"X"</formula>
    </cfRule>
  </conditionalFormatting>
  <conditionalFormatting sqref="I49:I67">
    <cfRule type="cellIs" dxfId="180" priority="3" stopIfTrue="1" operator="equal">
      <formula>"X"</formula>
    </cfRule>
  </conditionalFormatting>
  <conditionalFormatting sqref="J16:J24 J31:J41">
    <cfRule type="cellIs" dxfId="179" priority="33" stopIfTrue="1" operator="equal">
      <formula>"X"</formula>
    </cfRule>
  </conditionalFormatting>
  <conditionalFormatting sqref="J49:J67">
    <cfRule type="cellIs" dxfId="178" priority="4" stopIfTrue="1" operator="equal">
      <formula>"X"</formula>
    </cfRule>
  </conditionalFormatting>
  <conditionalFormatting sqref="K16:K24 K31:K41">
    <cfRule type="cellIs" dxfId="177" priority="31" stopIfTrue="1" operator="equal">
      <formula>"X"</formula>
    </cfRule>
  </conditionalFormatting>
  <conditionalFormatting sqref="K49:K67">
    <cfRule type="cellIs" dxfId="176" priority="2" stopIfTrue="1" operator="equal">
      <formula>"X"</formula>
    </cfRule>
  </conditionalFormatting>
  <conditionalFormatting sqref="L49:L67 L16:M24 L31:M41">
    <cfRule type="cellIs" dxfId="175" priority="5" stopIfTrue="1" operator="equal">
      <formula>"X"</formula>
    </cfRule>
  </conditionalFormatting>
  <pageMargins left="0.7" right="0.7" top="0.75" bottom="0.75" header="0.3" footer="0.3"/>
  <pageSetup paperSize="9" scale="6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J78"/>
  <sheetViews>
    <sheetView zoomScaleNormal="100" workbookViewId="0">
      <selection activeCell="D31" sqref="D31"/>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Urbanistica, ambiente, commercio, suape</v>
      </c>
      <c r="D6" s="358"/>
      <c r="E6" s="534" t="s">
        <v>612</v>
      </c>
      <c r="F6" s="534"/>
      <c r="G6" s="534"/>
      <c r="H6" s="534"/>
      <c r="I6" s="534"/>
      <c r="J6" s="534"/>
      <c r="L6" s="358">
        <v>2024</v>
      </c>
      <c r="M6" s="361"/>
      <c r="N6" s="127"/>
      <c r="BI6" s="49" t="s">
        <v>193</v>
      </c>
      <c r="BJ6" s="50" t="s">
        <v>194</v>
      </c>
    </row>
    <row r="7" spans="1:62" ht="16.149999999999999" customHeight="1" x14ac:dyDescent="0.25">
      <c r="A7" s="183"/>
      <c r="B7" s="362" t="s">
        <v>589</v>
      </c>
      <c r="C7" s="365" t="str">
        <f>Dirigente!C7</f>
        <v>Giuseppe Pellegrino</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611</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(D14/D$43)*80</f>
        <v>5</v>
      </c>
      <c r="F14" s="315">
        <f>G14/100</f>
        <v>0</v>
      </c>
      <c r="G14" s="317"/>
      <c r="H14" s="318" t="str">
        <f t="shared" ref="H14:H22"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(D15/D$43)*80</f>
        <v>5</v>
      </c>
      <c r="F15" s="315">
        <f t="shared" ref="F15:F22" si="1">G15/100</f>
        <v>0</v>
      </c>
      <c r="G15" s="317"/>
      <c r="H15" s="320" t="str">
        <f t="shared" si="0"/>
        <v>x</v>
      </c>
      <c r="I15" s="320" t="str">
        <f t="shared" ref="I15:I22" si="2">IF(F15&lt;=0.5,IF(F15&gt;=0.21,"x",""),"")</f>
        <v/>
      </c>
      <c r="J15" s="320" t="str">
        <f t="shared" ref="J15:J22" si="3">IF(F15&lt;=0.7,IF(F15&gt;=0.51,"x",""),"")</f>
        <v/>
      </c>
      <c r="K15" s="320" t="str">
        <f t="shared" ref="K15:K22" si="4">IF(F15&lt;=0.9,IF(F15&gt;=0.71,"x",""),"")</f>
        <v/>
      </c>
      <c r="L15" s="320" t="str">
        <f t="shared" ref="L15:L22" si="5">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(D16/D$43)*80</f>
        <v>5</v>
      </c>
      <c r="F16" s="315">
        <f t="shared" si="1"/>
        <v>0</v>
      </c>
      <c r="G16" s="317"/>
      <c r="H16" s="320" t="str">
        <f t="shared" si="0"/>
        <v>x</v>
      </c>
      <c r="I16" s="320" t="str">
        <f t="shared" si="2"/>
        <v/>
      </c>
      <c r="J16" s="320" t="str">
        <f t="shared" si="3"/>
        <v/>
      </c>
      <c r="K16" s="320" t="str">
        <f t="shared" si="4"/>
        <v/>
      </c>
      <c r="L16" s="320" t="str">
        <f t="shared" si="5"/>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(D17/D$43)*80</f>
        <v>5</v>
      </c>
      <c r="F17" s="315">
        <f t="shared" si="1"/>
        <v>0</v>
      </c>
      <c r="G17" s="317"/>
      <c r="H17" s="320" t="str">
        <f t="shared" si="0"/>
        <v>x</v>
      </c>
      <c r="I17" s="320" t="str">
        <f t="shared" si="2"/>
        <v/>
      </c>
      <c r="J17" s="320" t="str">
        <f t="shared" si="3"/>
        <v/>
      </c>
      <c r="K17" s="320" t="str">
        <f t="shared" si="4"/>
        <v/>
      </c>
      <c r="L17" s="320" t="str">
        <f t="shared" si="5"/>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(D18/D$43)*80</f>
        <v>30</v>
      </c>
      <c r="F18" s="315">
        <f t="shared" si="1"/>
        <v>0</v>
      </c>
      <c r="G18" s="317"/>
      <c r="H18" s="320" t="str">
        <f t="shared" si="0"/>
        <v>x</v>
      </c>
      <c r="I18" s="320" t="str">
        <f t="shared" si="2"/>
        <v/>
      </c>
      <c r="J18" s="320" t="str">
        <f t="shared" si="3"/>
        <v/>
      </c>
      <c r="K18" s="320" t="str">
        <f t="shared" si="4"/>
        <v/>
      </c>
      <c r="L18" s="320" t="str">
        <f t="shared" si="5"/>
        <v/>
      </c>
      <c r="M18" s="320"/>
      <c r="N18" s="127"/>
      <c r="BI18" s="49" t="s">
        <v>280</v>
      </c>
      <c r="BJ18" s="50" t="s">
        <v>281</v>
      </c>
    </row>
    <row r="19" spans="1:62" ht="70.150000000000006" customHeight="1" thickBot="1" x14ac:dyDescent="0.3">
      <c r="A19" s="126"/>
      <c r="B19" s="341" t="s">
        <v>581</v>
      </c>
      <c r="C19" s="314"/>
      <c r="D19" s="315">
        <v>5</v>
      </c>
      <c r="E19" s="347">
        <f>(D19/D$43)*80</f>
        <v>5</v>
      </c>
      <c r="F19" s="315">
        <f t="shared" si="1"/>
        <v>0</v>
      </c>
      <c r="G19" s="317"/>
      <c r="H19" s="320" t="str">
        <f t="shared" si="0"/>
        <v>x</v>
      </c>
      <c r="I19" s="320" t="str">
        <f t="shared" si="2"/>
        <v/>
      </c>
      <c r="J19" s="320" t="str">
        <f t="shared" si="3"/>
        <v/>
      </c>
      <c r="K19" s="320" t="str">
        <f t="shared" si="4"/>
        <v/>
      </c>
      <c r="L19" s="320" t="str">
        <f t="shared" si="5"/>
        <v/>
      </c>
      <c r="M19" s="320"/>
      <c r="N19" s="127"/>
      <c r="BI19" s="133"/>
      <c r="BJ19" s="134"/>
    </row>
    <row r="20" spans="1:62" ht="24" customHeight="1" thickBot="1" x14ac:dyDescent="0.3">
      <c r="A20" s="126"/>
      <c r="B20" s="341" t="s">
        <v>590</v>
      </c>
      <c r="D20" s="315">
        <v>5</v>
      </c>
      <c r="E20" s="316" t="e">
        <f t="shared" ref="E20:E22" si="6">(D20/D$68)*100</f>
        <v>#DIV/0!</v>
      </c>
      <c r="F20" s="315">
        <f t="shared" si="1"/>
        <v>0</v>
      </c>
      <c r="G20" s="317"/>
      <c r="H20" s="320" t="str">
        <f t="shared" si="0"/>
        <v>x</v>
      </c>
      <c r="I20" s="320" t="str">
        <f t="shared" si="2"/>
        <v/>
      </c>
      <c r="J20" s="320" t="str">
        <f t="shared" si="3"/>
        <v/>
      </c>
      <c r="K20" s="320" t="str">
        <f t="shared" si="4"/>
        <v/>
      </c>
      <c r="L20" s="320" t="str">
        <f t="shared" si="5"/>
        <v/>
      </c>
      <c r="M20" s="320"/>
      <c r="N20" s="127"/>
      <c r="BI20" s="133"/>
      <c r="BJ20" s="134"/>
    </row>
    <row r="21" spans="1:62" ht="24" hidden="1" customHeight="1" thickBot="1" x14ac:dyDescent="0.3">
      <c r="A21" s="126"/>
      <c r="B21" s="314">
        <f>'Elenco Obiettivi'!C17</f>
        <v>0</v>
      </c>
      <c r="C21" s="314">
        <f>'Elenco Obiettivi'!E17</f>
        <v>0</v>
      </c>
      <c r="D21" s="315"/>
      <c r="E21" s="316" t="e">
        <f t="shared" si="6"/>
        <v>#DIV/0!</v>
      </c>
      <c r="F21" s="315">
        <f t="shared" si="1"/>
        <v>0</v>
      </c>
      <c r="G21" s="317"/>
      <c r="H21" s="320" t="str">
        <f t="shared" si="0"/>
        <v>x</v>
      </c>
      <c r="I21" s="320" t="str">
        <f t="shared" si="2"/>
        <v/>
      </c>
      <c r="J21" s="320" t="str">
        <f t="shared" si="3"/>
        <v/>
      </c>
      <c r="K21" s="320" t="str">
        <f t="shared" si="4"/>
        <v/>
      </c>
      <c r="L21" s="320" t="str">
        <f t="shared" si="5"/>
        <v/>
      </c>
      <c r="M21" s="320"/>
      <c r="N21" s="127"/>
      <c r="BI21" s="133"/>
      <c r="BJ21" s="134"/>
    </row>
    <row r="22" spans="1:62" ht="24" hidden="1" customHeight="1" thickBot="1" x14ac:dyDescent="0.3">
      <c r="A22" s="126"/>
      <c r="B22" s="314">
        <f>'Elenco Obiettivi'!C18</f>
        <v>0</v>
      </c>
      <c r="C22" s="314">
        <f>'Elenco Obiettivi'!E18</f>
        <v>0</v>
      </c>
      <c r="D22" s="315"/>
      <c r="E22" s="316" t="e">
        <f t="shared" si="6"/>
        <v>#DIV/0!</v>
      </c>
      <c r="F22" s="315">
        <f t="shared" si="1"/>
        <v>0</v>
      </c>
      <c r="G22" s="317"/>
      <c r="H22" s="320" t="str">
        <f t="shared" si="0"/>
        <v>x</v>
      </c>
      <c r="I22" s="320" t="str">
        <f t="shared" si="2"/>
        <v/>
      </c>
      <c r="J22" s="320" t="str">
        <f t="shared" si="3"/>
        <v/>
      </c>
      <c r="K22" s="320" t="str">
        <f t="shared" si="4"/>
        <v/>
      </c>
      <c r="L22" s="320" t="str">
        <f t="shared" si="5"/>
        <v/>
      </c>
      <c r="M22" s="320"/>
      <c r="N22" s="127"/>
      <c r="BI22" s="133"/>
      <c r="BJ22" s="134"/>
    </row>
    <row r="23" spans="1:62" s="60" customFormat="1" ht="24" customHeight="1" thickBot="1" x14ac:dyDescent="0.3">
      <c r="A23" s="126"/>
      <c r="B23" s="513" t="s">
        <v>284</v>
      </c>
      <c r="C23" s="514"/>
      <c r="D23" s="333" t="s">
        <v>285</v>
      </c>
      <c r="E23" s="491" t="s">
        <v>286</v>
      </c>
      <c r="F23" s="491"/>
      <c r="G23" s="491"/>
      <c r="H23" s="490" t="s">
        <v>287</v>
      </c>
      <c r="I23" s="490"/>
      <c r="J23" s="490"/>
      <c r="K23" s="490"/>
      <c r="L23" s="490"/>
      <c r="M23" s="328" t="s">
        <v>288</v>
      </c>
      <c r="N23" s="127"/>
      <c r="BI23" s="133"/>
      <c r="BJ23" s="134"/>
    </row>
    <row r="24" spans="1:62" s="60" customFormat="1" ht="24" customHeight="1" x14ac:dyDescent="0.25">
      <c r="A24" s="126"/>
      <c r="B24" s="515"/>
      <c r="C24" s="507"/>
      <c r="D24" s="334">
        <f>SUM(D14:D22)</f>
        <v>60</v>
      </c>
      <c r="E24" s="491">
        <f>SUM(E14:E19)</f>
        <v>55</v>
      </c>
      <c r="F24" s="491"/>
      <c r="G24" s="491"/>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516"/>
      <c r="C25" s="516"/>
      <c r="D25" s="516"/>
      <c r="E25" s="516"/>
      <c r="F25" s="516"/>
      <c r="G25" s="516"/>
      <c r="H25" s="516"/>
      <c r="I25" s="516"/>
      <c r="J25" s="516"/>
      <c r="K25" s="516"/>
      <c r="L25" s="516"/>
      <c r="M25" s="516"/>
      <c r="N25" s="127"/>
      <c r="BI25" s="135"/>
      <c r="BJ25" s="136"/>
    </row>
    <row r="26" spans="1:62" s="60" customFormat="1" ht="24" customHeight="1" x14ac:dyDescent="0.25">
      <c r="A26" s="126"/>
      <c r="B26" s="529" t="s">
        <v>289</v>
      </c>
      <c r="C26" s="530"/>
      <c r="D26" s="512" t="str">
        <f>D10</f>
        <v>Peso Assoluto Obiettivo</v>
      </c>
      <c r="E26" s="512" t="str">
        <f>E10</f>
        <v>Peso % Obiettivo</v>
      </c>
      <c r="F26" s="512" t="str">
        <f>F10</f>
        <v>Fornule</v>
      </c>
      <c r="G26" s="512" t="str">
        <f>G10</f>
        <v>Risultato (%)</v>
      </c>
      <c r="H26" s="329">
        <v>1</v>
      </c>
      <c r="I26" s="329">
        <v>2</v>
      </c>
      <c r="J26" s="329">
        <v>3</v>
      </c>
      <c r="K26" s="329">
        <v>4</v>
      </c>
      <c r="L26" s="329">
        <v>5</v>
      </c>
      <c r="M26" s="489" t="str">
        <f>M10</f>
        <v>NOTE</v>
      </c>
      <c r="N26" s="127"/>
      <c r="BI26" s="135"/>
      <c r="BJ26" s="136"/>
    </row>
    <row r="27" spans="1:62" s="60" customFormat="1" ht="24" customHeight="1" x14ac:dyDescent="0.25">
      <c r="A27" s="126"/>
      <c r="B27" s="531"/>
      <c r="C27" s="532"/>
      <c r="D27" s="512"/>
      <c r="E27" s="512"/>
      <c r="F27" s="512"/>
      <c r="G27" s="512"/>
      <c r="H27" s="330" t="s">
        <v>232</v>
      </c>
      <c r="I27" s="330" t="s">
        <v>233</v>
      </c>
      <c r="J27" s="331" t="s">
        <v>234</v>
      </c>
      <c r="K27" s="331" t="s">
        <v>270</v>
      </c>
      <c r="L27" s="331" t="s">
        <v>271</v>
      </c>
      <c r="M27" s="489"/>
      <c r="N27" s="127"/>
      <c r="BI27" s="135"/>
      <c r="BJ27" s="136"/>
    </row>
    <row r="28" spans="1:62" s="60" customFormat="1" ht="34.15" customHeight="1" x14ac:dyDescent="0.25">
      <c r="A28" s="126"/>
      <c r="B28" s="332" t="s">
        <v>586</v>
      </c>
      <c r="C28" s="332" t="s">
        <v>238</v>
      </c>
      <c r="D28" s="512"/>
      <c r="E28" s="512"/>
      <c r="F28" s="512"/>
      <c r="G28" s="512"/>
      <c r="H28" s="328" t="s">
        <v>56</v>
      </c>
      <c r="I28" s="328" t="s">
        <v>57</v>
      </c>
      <c r="J28" s="328" t="s">
        <v>243</v>
      </c>
      <c r="K28" s="328" t="s">
        <v>244</v>
      </c>
      <c r="L28" s="328" t="s">
        <v>245</v>
      </c>
      <c r="M28" s="489"/>
      <c r="N28" s="127"/>
      <c r="BI28" s="135"/>
      <c r="BJ28" s="136"/>
    </row>
    <row r="29" spans="1:62" s="60" customFormat="1" ht="18.600000000000001" customHeight="1" x14ac:dyDescent="0.25">
      <c r="A29" s="126"/>
      <c r="B29" s="314" t="s">
        <v>603</v>
      </c>
      <c r="C29" s="314" t="s">
        <v>613</v>
      </c>
      <c r="D29" s="315">
        <v>7</v>
      </c>
      <c r="E29" s="347">
        <f>(D29/D$43)*80</f>
        <v>7</v>
      </c>
      <c r="F29" s="315">
        <f t="shared" ref="F29:F39" si="7">G29/100</f>
        <v>0</v>
      </c>
      <c r="G29" s="317"/>
      <c r="H29" s="320" t="str">
        <f t="shared" ref="H29:H40" si="8">IF($F29&lt;=0.2,IF($F29&gt;=0,"x",""),"")</f>
        <v>x</v>
      </c>
      <c r="I29" s="320" t="str">
        <f t="shared" ref="I29:I40" si="9">IF(F29&lt;=0.5,IF(F29&gt;=0.21,"x",""),"")</f>
        <v/>
      </c>
      <c r="J29" s="320" t="str">
        <f t="shared" ref="J29:J40" si="10">IF(F29&lt;=0.7,IF(F29&gt;=0.51,"x",""),"")</f>
        <v/>
      </c>
      <c r="K29" s="320" t="str">
        <f t="shared" ref="K29:K40" si="11">IF(F29&lt;=0.9,IF(F29&gt;=0.71,"x",""),"")</f>
        <v/>
      </c>
      <c r="L29" s="320" t="str">
        <f t="shared" ref="L29:L40" si="12">IF(F29&lt;=1,IF(F29&gt;0.9,"x",""),"")</f>
        <v/>
      </c>
      <c r="M29" s="320"/>
      <c r="N29" s="127"/>
      <c r="BI29" s="135"/>
      <c r="BJ29" s="136"/>
    </row>
    <row r="30" spans="1:62" s="60" customFormat="1" ht="18.600000000000001" customHeight="1" x14ac:dyDescent="0.25">
      <c r="A30" s="126"/>
      <c r="B30" s="314" t="s">
        <v>605</v>
      </c>
      <c r="C30" s="314" t="s">
        <v>606</v>
      </c>
      <c r="D30" s="315">
        <v>13</v>
      </c>
      <c r="E30" s="347">
        <f t="shared" ref="E30:E40" si="13">(D30/D$43)*80</f>
        <v>13</v>
      </c>
      <c r="F30" s="315">
        <f t="shared" si="7"/>
        <v>0</v>
      </c>
      <c r="G30" s="317"/>
      <c r="H30" s="320" t="str">
        <f t="shared" si="8"/>
        <v>x</v>
      </c>
      <c r="I30" s="320" t="str">
        <f t="shared" si="9"/>
        <v/>
      </c>
      <c r="J30" s="320" t="str">
        <f t="shared" si="10"/>
        <v/>
      </c>
      <c r="K30" s="320" t="str">
        <f t="shared" si="11"/>
        <v/>
      </c>
      <c r="L30" s="320" t="str">
        <f t="shared" si="12"/>
        <v/>
      </c>
      <c r="M30" s="320"/>
      <c r="N30" s="127"/>
      <c r="BI30" s="135"/>
      <c r="BJ30" s="136"/>
    </row>
    <row r="31" spans="1:62" s="60" customFormat="1" ht="18.600000000000001" customHeight="1" x14ac:dyDescent="0.25">
      <c r="A31" s="126"/>
      <c r="B31" s="314"/>
      <c r="C31" s="314"/>
      <c r="D31" s="315"/>
      <c r="E31" s="347">
        <f t="shared" si="13"/>
        <v>0</v>
      </c>
      <c r="F31" s="315">
        <f t="shared" si="7"/>
        <v>0</v>
      </c>
      <c r="G31" s="317"/>
      <c r="H31" s="320" t="str">
        <f t="shared" si="8"/>
        <v>x</v>
      </c>
      <c r="I31" s="320" t="str">
        <f t="shared" si="9"/>
        <v/>
      </c>
      <c r="J31" s="320" t="str">
        <f t="shared" si="10"/>
        <v/>
      </c>
      <c r="K31" s="320" t="str">
        <f t="shared" si="11"/>
        <v/>
      </c>
      <c r="L31" s="320" t="str">
        <f t="shared" si="12"/>
        <v/>
      </c>
      <c r="M31" s="320"/>
      <c r="N31" s="127"/>
      <c r="BI31" s="135"/>
      <c r="BJ31" s="136"/>
    </row>
    <row r="32" spans="1:62" s="60" customFormat="1" ht="18.600000000000001" customHeight="1" x14ac:dyDescent="0.25">
      <c r="A32" s="126"/>
      <c r="B32" s="314"/>
      <c r="C32" s="314"/>
      <c r="D32" s="315"/>
      <c r="E32" s="347">
        <f t="shared" si="13"/>
        <v>0</v>
      </c>
      <c r="F32" s="315">
        <f t="shared" si="7"/>
        <v>0</v>
      </c>
      <c r="G32" s="317"/>
      <c r="H32" s="320" t="str">
        <f t="shared" si="8"/>
        <v>x</v>
      </c>
      <c r="I32" s="320" t="str">
        <f t="shared" si="9"/>
        <v/>
      </c>
      <c r="J32" s="320" t="str">
        <f t="shared" si="10"/>
        <v/>
      </c>
      <c r="K32" s="320" t="str">
        <f t="shared" si="11"/>
        <v/>
      </c>
      <c r="L32" s="320" t="str">
        <f t="shared" si="12"/>
        <v/>
      </c>
      <c r="M32" s="320"/>
      <c r="N32" s="127"/>
      <c r="BI32" s="135"/>
      <c r="BJ32" s="136"/>
    </row>
    <row r="33" spans="1:62" s="60" customFormat="1" ht="18.600000000000001" customHeight="1" x14ac:dyDescent="0.25">
      <c r="A33" s="126"/>
      <c r="B33" s="314"/>
      <c r="C33" s="314"/>
      <c r="D33" s="315"/>
      <c r="E33" s="347">
        <f t="shared" si="13"/>
        <v>0</v>
      </c>
      <c r="F33" s="315">
        <f t="shared" si="7"/>
        <v>0</v>
      </c>
      <c r="G33" s="317"/>
      <c r="H33" s="320" t="str">
        <f t="shared" si="8"/>
        <v>x</v>
      </c>
      <c r="I33" s="320" t="str">
        <f t="shared" si="9"/>
        <v/>
      </c>
      <c r="J33" s="320" t="str">
        <f t="shared" si="10"/>
        <v/>
      </c>
      <c r="K33" s="320" t="str">
        <f t="shared" si="11"/>
        <v/>
      </c>
      <c r="L33" s="320" t="str">
        <f t="shared" si="12"/>
        <v/>
      </c>
      <c r="M33" s="320"/>
      <c r="N33" s="127"/>
      <c r="BI33" s="135"/>
      <c r="BJ33" s="136"/>
    </row>
    <row r="34" spans="1:62" s="60" customFormat="1" ht="18.600000000000001" customHeight="1" x14ac:dyDescent="0.25">
      <c r="A34" s="126"/>
      <c r="B34" s="314"/>
      <c r="C34" s="314"/>
      <c r="D34" s="315"/>
      <c r="E34" s="347">
        <f t="shared" si="13"/>
        <v>0</v>
      </c>
      <c r="F34" s="315">
        <f t="shared" si="7"/>
        <v>0</v>
      </c>
      <c r="G34" s="317"/>
      <c r="H34" s="320" t="str">
        <f t="shared" si="8"/>
        <v>x</v>
      </c>
      <c r="I34" s="320" t="str">
        <f t="shared" si="9"/>
        <v/>
      </c>
      <c r="J34" s="320" t="str">
        <f t="shared" si="10"/>
        <v/>
      </c>
      <c r="K34" s="320" t="str">
        <f t="shared" si="11"/>
        <v/>
      </c>
      <c r="L34" s="320" t="str">
        <f t="shared" si="12"/>
        <v/>
      </c>
      <c r="M34" s="320"/>
      <c r="N34" s="127"/>
      <c r="BI34" s="135"/>
      <c r="BJ34" s="136"/>
    </row>
    <row r="35" spans="1:62" s="60" customFormat="1" ht="18.600000000000001" customHeight="1" x14ac:dyDescent="0.25">
      <c r="A35" s="126"/>
      <c r="B35" s="314"/>
      <c r="C35" s="314"/>
      <c r="D35" s="315"/>
      <c r="E35" s="347">
        <f t="shared" si="13"/>
        <v>0</v>
      </c>
      <c r="F35" s="315">
        <f t="shared" si="7"/>
        <v>0</v>
      </c>
      <c r="G35" s="317"/>
      <c r="H35" s="320" t="str">
        <f t="shared" si="8"/>
        <v>x</v>
      </c>
      <c r="I35" s="320" t="str">
        <f t="shared" si="9"/>
        <v/>
      </c>
      <c r="J35" s="320" t="str">
        <f t="shared" si="10"/>
        <v/>
      </c>
      <c r="K35" s="320" t="str">
        <f t="shared" si="11"/>
        <v/>
      </c>
      <c r="L35" s="320" t="str">
        <f t="shared" si="12"/>
        <v/>
      </c>
      <c r="M35" s="320"/>
      <c r="N35" s="127"/>
      <c r="BI35" s="135"/>
      <c r="BJ35" s="136"/>
    </row>
    <row r="36" spans="1:62" s="60" customFormat="1" ht="18.600000000000001" customHeight="1" x14ac:dyDescent="0.25">
      <c r="A36" s="126"/>
      <c r="B36" s="314"/>
      <c r="C36" s="314"/>
      <c r="D36" s="315"/>
      <c r="E36" s="347">
        <f t="shared" si="13"/>
        <v>0</v>
      </c>
      <c r="F36" s="315">
        <f t="shared" si="7"/>
        <v>0</v>
      </c>
      <c r="G36" s="317"/>
      <c r="H36" s="320" t="str">
        <f t="shared" si="8"/>
        <v>x</v>
      </c>
      <c r="I36" s="320" t="str">
        <f t="shared" si="9"/>
        <v/>
      </c>
      <c r="J36" s="320" t="str">
        <f t="shared" si="10"/>
        <v/>
      </c>
      <c r="K36" s="320" t="str">
        <f t="shared" si="11"/>
        <v/>
      </c>
      <c r="L36" s="320" t="str">
        <f t="shared" si="12"/>
        <v/>
      </c>
      <c r="M36" s="320"/>
      <c r="N36" s="127"/>
      <c r="BI36" s="135"/>
      <c r="BJ36" s="136"/>
    </row>
    <row r="37" spans="1:62" s="60" customFormat="1" ht="18.600000000000001" customHeight="1" x14ac:dyDescent="0.25">
      <c r="A37" s="126"/>
      <c r="B37" s="314"/>
      <c r="C37" s="314"/>
      <c r="D37" s="315"/>
      <c r="E37" s="347">
        <f t="shared" si="13"/>
        <v>0</v>
      </c>
      <c r="F37" s="315">
        <f t="shared" si="7"/>
        <v>0</v>
      </c>
      <c r="G37" s="317"/>
      <c r="H37" s="320" t="str">
        <f t="shared" si="8"/>
        <v>x</v>
      </c>
      <c r="I37" s="320" t="str">
        <f t="shared" si="9"/>
        <v/>
      </c>
      <c r="J37" s="320" t="str">
        <f t="shared" si="10"/>
        <v/>
      </c>
      <c r="K37" s="320" t="str">
        <f t="shared" si="11"/>
        <v/>
      </c>
      <c r="L37" s="320" t="str">
        <f t="shared" si="12"/>
        <v/>
      </c>
      <c r="M37" s="320"/>
      <c r="N37" s="127"/>
      <c r="BI37" s="135"/>
      <c r="BJ37" s="136"/>
    </row>
    <row r="38" spans="1:62" s="60" customFormat="1" ht="18.600000000000001" customHeight="1" x14ac:dyDescent="0.25">
      <c r="A38" s="126"/>
      <c r="B38" s="314"/>
      <c r="C38" s="314"/>
      <c r="D38" s="315"/>
      <c r="E38" s="347">
        <f t="shared" si="13"/>
        <v>0</v>
      </c>
      <c r="F38" s="315">
        <f t="shared" si="7"/>
        <v>0</v>
      </c>
      <c r="G38" s="317"/>
      <c r="H38" s="320" t="str">
        <f t="shared" si="8"/>
        <v>x</v>
      </c>
      <c r="I38" s="320" t="str">
        <f t="shared" si="9"/>
        <v/>
      </c>
      <c r="J38" s="320" t="str">
        <f t="shared" si="10"/>
        <v/>
      </c>
      <c r="K38" s="320" t="str">
        <f t="shared" si="11"/>
        <v/>
      </c>
      <c r="L38" s="320" t="str">
        <f t="shared" si="12"/>
        <v/>
      </c>
      <c r="M38" s="320"/>
      <c r="N38" s="127"/>
      <c r="BI38" s="135"/>
      <c r="BJ38" s="136"/>
    </row>
    <row r="39" spans="1:62" s="60" customFormat="1" ht="18.600000000000001" customHeight="1" x14ac:dyDescent="0.25">
      <c r="A39" s="126"/>
      <c r="B39" s="314"/>
      <c r="C39" s="314"/>
      <c r="D39" s="315"/>
      <c r="E39" s="347">
        <f t="shared" si="13"/>
        <v>0</v>
      </c>
      <c r="F39" s="315">
        <f t="shared" si="7"/>
        <v>0</v>
      </c>
      <c r="G39" s="317"/>
      <c r="H39" s="320" t="str">
        <f t="shared" si="8"/>
        <v>x</v>
      </c>
      <c r="I39" s="320" t="str">
        <f t="shared" si="9"/>
        <v/>
      </c>
      <c r="J39" s="320" t="str">
        <f t="shared" si="10"/>
        <v/>
      </c>
      <c r="K39" s="320" t="str">
        <f t="shared" si="11"/>
        <v/>
      </c>
      <c r="L39" s="320" t="str">
        <f t="shared" si="12"/>
        <v/>
      </c>
      <c r="M39" s="320"/>
      <c r="N39" s="127"/>
      <c r="BI39" s="135"/>
      <c r="BJ39" s="136"/>
    </row>
    <row r="40" spans="1:62" s="60" customFormat="1" ht="18.600000000000001" customHeight="1" x14ac:dyDescent="0.25">
      <c r="A40" s="126"/>
      <c r="B40" s="314"/>
      <c r="C40" s="314"/>
      <c r="D40" s="315"/>
      <c r="E40" s="347">
        <f t="shared" si="13"/>
        <v>0</v>
      </c>
      <c r="F40" s="315">
        <f>G40/100</f>
        <v>0</v>
      </c>
      <c r="G40" s="317"/>
      <c r="H40" s="320" t="str">
        <f t="shared" si="8"/>
        <v>x</v>
      </c>
      <c r="I40" s="320" t="str">
        <f t="shared" si="9"/>
        <v/>
      </c>
      <c r="J40" s="320" t="str">
        <f t="shared" si="10"/>
        <v/>
      </c>
      <c r="K40" s="320" t="str">
        <f t="shared" si="11"/>
        <v/>
      </c>
      <c r="L40" s="320" t="str">
        <f t="shared" si="12"/>
        <v/>
      </c>
      <c r="M40" s="320"/>
      <c r="N40" s="127"/>
      <c r="BI40" s="135"/>
      <c r="BJ40" s="136"/>
    </row>
    <row r="41" spans="1:62" s="60" customFormat="1" ht="17.45" customHeight="1" thickBot="1" x14ac:dyDescent="0.3">
      <c r="A41" s="126"/>
      <c r="B41" s="505" t="s">
        <v>582</v>
      </c>
      <c r="C41" s="524"/>
      <c r="D41" s="348" t="s">
        <v>285</v>
      </c>
      <c r="E41" s="510" t="s">
        <v>286</v>
      </c>
      <c r="F41" s="510"/>
      <c r="G41" s="510"/>
      <c r="H41" s="504" t="s">
        <v>287</v>
      </c>
      <c r="I41" s="505"/>
      <c r="J41" s="505"/>
      <c r="K41" s="505"/>
      <c r="L41" s="505"/>
      <c r="M41" s="508" t="s">
        <v>288</v>
      </c>
      <c r="N41" s="127"/>
      <c r="P41" s="312">
        <f>SUM(E29:E40)</f>
        <v>20</v>
      </c>
      <c r="BI41" s="133"/>
      <c r="BJ41" s="134"/>
    </row>
    <row r="42" spans="1:62" s="60" customFormat="1" ht="17.45" customHeight="1" x14ac:dyDescent="0.25">
      <c r="A42" s="126"/>
      <c r="B42" s="525"/>
      <c r="C42" s="526"/>
      <c r="D42" s="349">
        <f>SUM(D29:D40)</f>
        <v>20</v>
      </c>
      <c r="E42" s="501">
        <f>SUM(E29:E40)</f>
        <v>20</v>
      </c>
      <c r="F42" s="502"/>
      <c r="G42" s="503"/>
      <c r="H42" s="506"/>
      <c r="I42" s="507"/>
      <c r="J42" s="507"/>
      <c r="K42" s="507"/>
      <c r="L42" s="507"/>
      <c r="M42" s="509"/>
      <c r="N42" s="127"/>
      <c r="P42" s="312"/>
      <c r="BI42" s="345"/>
      <c r="BJ42" s="345"/>
    </row>
    <row r="43" spans="1:62" s="60" customFormat="1" ht="24" customHeight="1" x14ac:dyDescent="0.25">
      <c r="A43" s="126"/>
      <c r="B43" s="527" t="s">
        <v>583</v>
      </c>
      <c r="C43" s="528"/>
      <c r="D43" s="350">
        <f>D42+D24</f>
        <v>80</v>
      </c>
      <c r="E43" s="511">
        <f>E42+E24</f>
        <v>75</v>
      </c>
      <c r="F43" s="511"/>
      <c r="G43" s="511"/>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492" t="s">
        <v>290</v>
      </c>
      <c r="C44" s="493"/>
      <c r="D44" s="496" t="s">
        <v>291</v>
      </c>
      <c r="E44" s="496" t="s">
        <v>292</v>
      </c>
      <c r="F44" s="496" t="s">
        <v>293</v>
      </c>
      <c r="G44" s="498" t="s">
        <v>294</v>
      </c>
      <c r="H44" s="500" t="s">
        <v>295</v>
      </c>
      <c r="I44" s="500"/>
      <c r="J44" s="500"/>
      <c r="K44" s="500"/>
      <c r="L44" s="500"/>
      <c r="M44" s="352"/>
      <c r="N44" s="127"/>
      <c r="BI44" s="135"/>
    </row>
    <row r="45" spans="1:62" ht="24" customHeight="1" x14ac:dyDescent="0.25">
      <c r="A45" s="126"/>
      <c r="B45" s="492"/>
      <c r="C45" s="493"/>
      <c r="D45" s="497"/>
      <c r="E45" s="497"/>
      <c r="F45" s="497"/>
      <c r="G45" s="499"/>
      <c r="H45" s="329">
        <v>1</v>
      </c>
      <c r="I45" s="329">
        <v>2</v>
      </c>
      <c r="J45" s="329">
        <v>3</v>
      </c>
      <c r="K45" s="329">
        <v>4</v>
      </c>
      <c r="L45" s="329">
        <v>5</v>
      </c>
      <c r="M45" s="489" t="str">
        <f>M26</f>
        <v>NOTE</v>
      </c>
      <c r="N45" s="127"/>
      <c r="BI45" s="49"/>
      <c r="BJ45" s="50"/>
    </row>
    <row r="46" spans="1:62" ht="24" customHeight="1" x14ac:dyDescent="0.25">
      <c r="A46" s="126"/>
      <c r="B46" s="494"/>
      <c r="C46" s="495"/>
      <c r="D46" s="497"/>
      <c r="E46" s="497"/>
      <c r="F46" s="497"/>
      <c r="G46" s="499"/>
      <c r="H46" s="330" t="s">
        <v>232</v>
      </c>
      <c r="I46" s="330" t="s">
        <v>233</v>
      </c>
      <c r="J46" s="331" t="s">
        <v>234</v>
      </c>
      <c r="K46" s="331" t="s">
        <v>270</v>
      </c>
      <c r="L46" s="331" t="s">
        <v>271</v>
      </c>
      <c r="M46" s="489"/>
      <c r="N46" s="127"/>
      <c r="BI46" s="49"/>
      <c r="BJ46" s="50"/>
    </row>
    <row r="47" spans="1:62" ht="24" customHeight="1" x14ac:dyDescent="0.25">
      <c r="A47" s="126"/>
      <c r="B47" s="353" t="s">
        <v>296</v>
      </c>
      <c r="C47" s="353" t="s">
        <v>297</v>
      </c>
      <c r="D47" s="497"/>
      <c r="E47" s="497"/>
      <c r="F47" s="497"/>
      <c r="G47" s="499"/>
      <c r="H47" s="328" t="s">
        <v>298</v>
      </c>
      <c r="I47" s="328" t="s">
        <v>299</v>
      </c>
      <c r="J47" s="328" t="s">
        <v>300</v>
      </c>
      <c r="K47" s="328" t="s">
        <v>301</v>
      </c>
      <c r="L47" s="328" t="s">
        <v>302</v>
      </c>
      <c r="M47" s="489"/>
      <c r="N47" s="127"/>
    </row>
    <row r="48" spans="1:62" ht="27.6" customHeight="1" x14ac:dyDescent="0.25">
      <c r="A48" s="126"/>
      <c r="B48" s="321"/>
      <c r="C48" s="321"/>
      <c r="D48" s="316">
        <v>0</v>
      </c>
      <c r="E48" s="346" t="e">
        <f>(D48/D$68)*20</f>
        <v>#DIV/0!</v>
      </c>
      <c r="F48" s="323">
        <f t="shared" ref="F48:F66" si="14">G48/100</f>
        <v>0</v>
      </c>
      <c r="G48" s="324"/>
      <c r="H48" s="320" t="str">
        <f t="shared" ref="H48:H66" si="15">IF($F48&lt;=0.2,IF($F48&gt;=0,"x",""),"")</f>
        <v>x</v>
      </c>
      <c r="I48" s="320" t="str">
        <f t="shared" ref="I48:I66" si="16">IF(F48&lt;=0.5,IF(F48&gt;=0.21,"x",""),"")</f>
        <v/>
      </c>
      <c r="J48" s="320" t="str">
        <f t="shared" ref="J48:J66" si="17">IF(F48&lt;=0.7,IF(F48&gt;=0.51,"x",""),"")</f>
        <v/>
      </c>
      <c r="K48" s="320" t="str">
        <f t="shared" ref="K48:K66" si="18">IF(F48&lt;=0.9,IF(F48&gt;=0.71,"x",""),"")</f>
        <v/>
      </c>
      <c r="L48" s="320" t="str">
        <f t="shared" ref="L48:L66" si="19">IF(F48&lt;=1,IF(F48&gt;0.9,"x",""),"")</f>
        <v/>
      </c>
      <c r="M48" s="325"/>
      <c r="N48" s="127"/>
      <c r="BI48" s="42"/>
      <c r="BJ48" s="42"/>
    </row>
    <row r="49" spans="1:62" ht="27.6" customHeight="1" x14ac:dyDescent="0.25">
      <c r="A49" s="126"/>
      <c r="B49" s="321"/>
      <c r="C49" s="321"/>
      <c r="D49" s="316"/>
      <c r="E49" s="346" t="e">
        <f t="shared" ref="E49:E56" si="20">(D49/D$68)*20</f>
        <v>#DIV/0!</v>
      </c>
      <c r="F49" s="323">
        <f t="shared" si="14"/>
        <v>0</v>
      </c>
      <c r="G49" s="324"/>
      <c r="H49" s="320" t="str">
        <f t="shared" si="15"/>
        <v>x</v>
      </c>
      <c r="I49" s="320" t="str">
        <f t="shared" si="16"/>
        <v/>
      </c>
      <c r="J49" s="320" t="str">
        <f t="shared" si="17"/>
        <v/>
      </c>
      <c r="K49" s="320" t="str">
        <f t="shared" si="18"/>
        <v/>
      </c>
      <c r="L49" s="320" t="str">
        <f t="shared" si="19"/>
        <v/>
      </c>
      <c r="M49" s="325"/>
      <c r="N49" s="127"/>
      <c r="BI49" s="42"/>
      <c r="BJ49" s="42"/>
    </row>
    <row r="50" spans="1:62" ht="27.6" customHeight="1" x14ac:dyDescent="0.25">
      <c r="A50" s="126"/>
      <c r="B50" s="321"/>
      <c r="C50" s="321"/>
      <c r="D50" s="316"/>
      <c r="E50" s="346" t="e">
        <f t="shared" si="20"/>
        <v>#DIV/0!</v>
      </c>
      <c r="F50" s="323">
        <f t="shared" si="14"/>
        <v>0</v>
      </c>
      <c r="G50" s="324"/>
      <c r="H50" s="320" t="str">
        <f t="shared" si="15"/>
        <v>x</v>
      </c>
      <c r="I50" s="320" t="str">
        <f t="shared" si="16"/>
        <v/>
      </c>
      <c r="J50" s="320" t="str">
        <f t="shared" si="17"/>
        <v/>
      </c>
      <c r="K50" s="320" t="str">
        <f t="shared" si="18"/>
        <v/>
      </c>
      <c r="L50" s="320" t="str">
        <f t="shared" si="19"/>
        <v/>
      </c>
      <c r="M50" s="325"/>
      <c r="N50" s="127"/>
      <c r="BI50" s="42"/>
      <c r="BJ50" s="42"/>
    </row>
    <row r="51" spans="1:62" ht="27.6" customHeight="1" x14ac:dyDescent="0.25">
      <c r="A51" s="126"/>
      <c r="B51" s="321"/>
      <c r="C51" s="321"/>
      <c r="D51" s="316"/>
      <c r="E51" s="346" t="e">
        <f t="shared" si="20"/>
        <v>#DIV/0!</v>
      </c>
      <c r="F51" s="323">
        <f t="shared" si="14"/>
        <v>0</v>
      </c>
      <c r="G51" s="324"/>
      <c r="H51" s="320" t="str">
        <f t="shared" si="15"/>
        <v>x</v>
      </c>
      <c r="I51" s="320" t="str">
        <f t="shared" si="16"/>
        <v/>
      </c>
      <c r="J51" s="320" t="str">
        <f t="shared" si="17"/>
        <v/>
      </c>
      <c r="K51" s="320" t="str">
        <f t="shared" si="18"/>
        <v/>
      </c>
      <c r="L51" s="320" t="str">
        <f t="shared" si="19"/>
        <v/>
      </c>
      <c r="M51" s="325"/>
      <c r="N51" s="127"/>
      <c r="BI51" s="42"/>
      <c r="BJ51" s="42"/>
    </row>
    <row r="52" spans="1:62" ht="27.6" customHeight="1" x14ac:dyDescent="0.25">
      <c r="A52" s="126"/>
      <c r="B52" s="321"/>
      <c r="C52" s="321"/>
      <c r="D52" s="316"/>
      <c r="E52" s="346" t="e">
        <f t="shared" si="20"/>
        <v>#DIV/0!</v>
      </c>
      <c r="F52" s="323">
        <f t="shared" si="14"/>
        <v>0</v>
      </c>
      <c r="G52" s="324"/>
      <c r="H52" s="320" t="str">
        <f t="shared" si="15"/>
        <v>x</v>
      </c>
      <c r="I52" s="320" t="str">
        <f t="shared" si="16"/>
        <v/>
      </c>
      <c r="J52" s="320" t="str">
        <f t="shared" si="17"/>
        <v/>
      </c>
      <c r="K52" s="320" t="str">
        <f t="shared" si="18"/>
        <v/>
      </c>
      <c r="L52" s="320" t="str">
        <f t="shared" si="19"/>
        <v/>
      </c>
      <c r="M52" s="325"/>
      <c r="N52" s="127"/>
      <c r="BI52" s="42"/>
      <c r="BJ52" s="42"/>
    </row>
    <row r="53" spans="1:62" ht="27.6" customHeight="1" x14ac:dyDescent="0.25">
      <c r="A53" s="126"/>
      <c r="B53" s="321"/>
      <c r="C53" s="321"/>
      <c r="D53" s="316"/>
      <c r="E53" s="346" t="e">
        <f t="shared" si="20"/>
        <v>#DIV/0!</v>
      </c>
      <c r="F53" s="323">
        <f t="shared" si="14"/>
        <v>0</v>
      </c>
      <c r="G53" s="324"/>
      <c r="H53" s="320" t="str">
        <f t="shared" si="15"/>
        <v>x</v>
      </c>
      <c r="I53" s="320" t="str">
        <f t="shared" si="16"/>
        <v/>
      </c>
      <c r="J53" s="320" t="str">
        <f t="shared" si="17"/>
        <v/>
      </c>
      <c r="K53" s="320" t="str">
        <f t="shared" si="18"/>
        <v/>
      </c>
      <c r="L53" s="320" t="str">
        <f t="shared" si="19"/>
        <v/>
      </c>
      <c r="M53" s="325"/>
      <c r="N53" s="127"/>
      <c r="BI53" s="42"/>
      <c r="BJ53" s="42"/>
    </row>
    <row r="54" spans="1:62" ht="27.6" customHeight="1" x14ac:dyDescent="0.25">
      <c r="A54" s="126"/>
      <c r="B54" s="321"/>
      <c r="C54" s="321"/>
      <c r="D54" s="316"/>
      <c r="E54" s="346" t="e">
        <f t="shared" si="20"/>
        <v>#DIV/0!</v>
      </c>
      <c r="F54" s="323">
        <f t="shared" si="14"/>
        <v>0</v>
      </c>
      <c r="G54" s="324"/>
      <c r="H54" s="320" t="str">
        <f t="shared" si="15"/>
        <v>x</v>
      </c>
      <c r="I54" s="320" t="str">
        <f t="shared" si="16"/>
        <v/>
      </c>
      <c r="J54" s="320" t="str">
        <f t="shared" si="17"/>
        <v/>
      </c>
      <c r="K54" s="320" t="str">
        <f t="shared" si="18"/>
        <v/>
      </c>
      <c r="L54" s="320" t="str">
        <f t="shared" si="19"/>
        <v/>
      </c>
      <c r="M54" s="325"/>
      <c r="N54" s="127"/>
      <c r="BI54" s="42"/>
      <c r="BJ54" s="42"/>
    </row>
    <row r="55" spans="1:62" ht="27.6" customHeight="1" x14ac:dyDescent="0.25">
      <c r="A55" s="126"/>
      <c r="B55" s="321"/>
      <c r="C55" s="321"/>
      <c r="D55" s="316"/>
      <c r="E55" s="346" t="e">
        <f t="shared" si="20"/>
        <v>#DIV/0!</v>
      </c>
      <c r="F55" s="323">
        <f t="shared" si="14"/>
        <v>0</v>
      </c>
      <c r="G55" s="324"/>
      <c r="H55" s="320" t="str">
        <f t="shared" si="15"/>
        <v>x</v>
      </c>
      <c r="I55" s="320" t="str">
        <f t="shared" si="16"/>
        <v/>
      </c>
      <c r="J55" s="320" t="str">
        <f t="shared" si="17"/>
        <v/>
      </c>
      <c r="K55" s="320" t="str">
        <f t="shared" si="18"/>
        <v/>
      </c>
      <c r="L55" s="320" t="str">
        <f t="shared" si="19"/>
        <v/>
      </c>
      <c r="M55" s="325"/>
      <c r="N55" s="127"/>
      <c r="BI55" s="42"/>
      <c r="BJ55" s="42"/>
    </row>
    <row r="56" spans="1:62" ht="27.6" customHeight="1" x14ac:dyDescent="0.25">
      <c r="A56" s="126"/>
      <c r="B56" s="321"/>
      <c r="C56" s="321"/>
      <c r="D56" s="316"/>
      <c r="E56" s="346" t="e">
        <f t="shared" si="20"/>
        <v>#DIV/0!</v>
      </c>
      <c r="F56" s="323">
        <f t="shared" si="14"/>
        <v>0</v>
      </c>
      <c r="G56" s="324"/>
      <c r="H56" s="320" t="str">
        <f t="shared" si="15"/>
        <v>x</v>
      </c>
      <c r="I56" s="320" t="str">
        <f t="shared" si="16"/>
        <v/>
      </c>
      <c r="J56" s="320" t="str">
        <f t="shared" si="17"/>
        <v/>
      </c>
      <c r="K56" s="320" t="str">
        <f t="shared" si="18"/>
        <v/>
      </c>
      <c r="L56" s="320" t="str">
        <f t="shared" si="19"/>
        <v/>
      </c>
      <c r="M56" s="325"/>
      <c r="N56" s="127"/>
      <c r="BI56" s="42"/>
      <c r="BJ56" s="42"/>
    </row>
    <row r="57" spans="1:62" ht="24" hidden="1" customHeight="1" x14ac:dyDescent="0.25">
      <c r="A57" s="126"/>
      <c r="B57" s="321" t="s">
        <v>570</v>
      </c>
      <c r="C57" s="326"/>
      <c r="D57" s="316"/>
      <c r="E57" s="322" t="e">
        <f t="shared" ref="E57:E66" si="21">(D57/D$68)*100</f>
        <v>#DIV/0!</v>
      </c>
      <c r="F57" s="323">
        <f t="shared" si="14"/>
        <v>0</v>
      </c>
      <c r="G57" s="324"/>
      <c r="H57" s="320" t="str">
        <f t="shared" si="15"/>
        <v>x</v>
      </c>
      <c r="I57" s="320" t="str">
        <f t="shared" si="16"/>
        <v/>
      </c>
      <c r="J57" s="320" t="str">
        <f t="shared" si="17"/>
        <v/>
      </c>
      <c r="K57" s="320" t="str">
        <f t="shared" si="18"/>
        <v/>
      </c>
      <c r="L57" s="320" t="str">
        <f t="shared" si="19"/>
        <v/>
      </c>
      <c r="M57" s="325"/>
      <c r="N57" s="127"/>
      <c r="BI57" s="42"/>
      <c r="BJ57" s="42"/>
    </row>
    <row r="58" spans="1:62" ht="24" hidden="1" customHeight="1" x14ac:dyDescent="0.25">
      <c r="A58" s="126"/>
      <c r="B58" s="321" t="s">
        <v>570</v>
      </c>
      <c r="C58" s="326"/>
      <c r="D58" s="316"/>
      <c r="E58" s="322" t="e">
        <f t="shared" si="21"/>
        <v>#DIV/0!</v>
      </c>
      <c r="F58" s="323">
        <f t="shared" si="14"/>
        <v>0</v>
      </c>
      <c r="G58" s="324"/>
      <c r="H58" s="320" t="str">
        <f t="shared" si="15"/>
        <v>x</v>
      </c>
      <c r="I58" s="320" t="str">
        <f t="shared" si="16"/>
        <v/>
      </c>
      <c r="J58" s="320" t="str">
        <f t="shared" si="17"/>
        <v/>
      </c>
      <c r="K58" s="320" t="str">
        <f t="shared" si="18"/>
        <v/>
      </c>
      <c r="L58" s="320" t="str">
        <f t="shared" si="19"/>
        <v/>
      </c>
      <c r="M58" s="325"/>
      <c r="N58" s="127"/>
      <c r="BI58" s="42"/>
      <c r="BJ58" s="42"/>
    </row>
    <row r="59" spans="1:62" ht="24" hidden="1" customHeight="1" x14ac:dyDescent="0.25">
      <c r="A59" s="126"/>
      <c r="B59" s="321" t="s">
        <v>570</v>
      </c>
      <c r="C59" s="326"/>
      <c r="D59" s="316"/>
      <c r="E59" s="322" t="e">
        <f t="shared" si="21"/>
        <v>#DIV/0!</v>
      </c>
      <c r="F59" s="323">
        <f t="shared" si="14"/>
        <v>0</v>
      </c>
      <c r="G59" s="324"/>
      <c r="H59" s="320" t="str">
        <f t="shared" si="15"/>
        <v>x</v>
      </c>
      <c r="I59" s="320" t="str">
        <f t="shared" si="16"/>
        <v/>
      </c>
      <c r="J59" s="320" t="str">
        <f t="shared" si="17"/>
        <v/>
      </c>
      <c r="K59" s="320" t="str">
        <f t="shared" si="18"/>
        <v/>
      </c>
      <c r="L59" s="320" t="str">
        <f t="shared" si="19"/>
        <v/>
      </c>
      <c r="M59" s="325"/>
      <c r="N59" s="127"/>
      <c r="BI59" s="42"/>
      <c r="BJ59" s="42"/>
    </row>
    <row r="60" spans="1:62" ht="24" hidden="1" customHeight="1" x14ac:dyDescent="0.25">
      <c r="A60" s="126"/>
      <c r="B60" s="321" t="s">
        <v>570</v>
      </c>
      <c r="C60" s="326"/>
      <c r="D60" s="316"/>
      <c r="E60" s="322" t="e">
        <f t="shared" si="21"/>
        <v>#DIV/0!</v>
      </c>
      <c r="F60" s="323">
        <f t="shared" si="14"/>
        <v>0</v>
      </c>
      <c r="G60" s="324"/>
      <c r="H60" s="320" t="str">
        <f t="shared" si="15"/>
        <v>x</v>
      </c>
      <c r="I60" s="320" t="str">
        <f t="shared" si="16"/>
        <v/>
      </c>
      <c r="J60" s="320" t="str">
        <f t="shared" si="17"/>
        <v/>
      </c>
      <c r="K60" s="320" t="str">
        <f t="shared" si="18"/>
        <v/>
      </c>
      <c r="L60" s="320" t="str">
        <f t="shared" si="19"/>
        <v/>
      </c>
      <c r="M60" s="325"/>
      <c r="N60" s="127"/>
      <c r="BI60" s="42"/>
      <c r="BJ60" s="42"/>
    </row>
    <row r="61" spans="1:62" ht="24" hidden="1" customHeight="1" x14ac:dyDescent="0.25">
      <c r="A61" s="126"/>
      <c r="B61" s="321" t="s">
        <v>570</v>
      </c>
      <c r="C61" s="326"/>
      <c r="D61" s="316"/>
      <c r="E61" s="322" t="e">
        <f t="shared" si="21"/>
        <v>#DIV/0!</v>
      </c>
      <c r="F61" s="323">
        <f t="shared" si="14"/>
        <v>0</v>
      </c>
      <c r="G61" s="324"/>
      <c r="H61" s="320" t="str">
        <f t="shared" si="15"/>
        <v>x</v>
      </c>
      <c r="I61" s="320" t="str">
        <f t="shared" si="16"/>
        <v/>
      </c>
      <c r="J61" s="320" t="str">
        <f t="shared" si="17"/>
        <v/>
      </c>
      <c r="K61" s="320" t="str">
        <f t="shared" si="18"/>
        <v/>
      </c>
      <c r="L61" s="320" t="str">
        <f t="shared" si="19"/>
        <v/>
      </c>
      <c r="M61" s="325"/>
      <c r="N61" s="127"/>
      <c r="BI61" s="42"/>
      <c r="BJ61" s="42"/>
    </row>
    <row r="62" spans="1:62" ht="24" hidden="1" customHeight="1" x14ac:dyDescent="0.25">
      <c r="A62" s="126"/>
      <c r="B62" s="321" t="s">
        <v>570</v>
      </c>
      <c r="C62" s="326"/>
      <c r="D62" s="316"/>
      <c r="E62" s="322" t="e">
        <f t="shared" si="21"/>
        <v>#DIV/0!</v>
      </c>
      <c r="F62" s="323">
        <f t="shared" si="14"/>
        <v>0</v>
      </c>
      <c r="G62" s="324"/>
      <c r="H62" s="320" t="str">
        <f t="shared" si="15"/>
        <v>x</v>
      </c>
      <c r="I62" s="320" t="str">
        <f t="shared" si="16"/>
        <v/>
      </c>
      <c r="J62" s="320" t="str">
        <f t="shared" si="17"/>
        <v/>
      </c>
      <c r="K62" s="320" t="str">
        <f t="shared" si="18"/>
        <v/>
      </c>
      <c r="L62" s="320" t="str">
        <f t="shared" si="19"/>
        <v/>
      </c>
      <c r="M62" s="325"/>
      <c r="N62" s="127"/>
      <c r="BI62" s="42"/>
      <c r="BJ62" s="42"/>
    </row>
    <row r="63" spans="1:62" ht="24" hidden="1" customHeight="1" x14ac:dyDescent="0.25">
      <c r="A63" s="126"/>
      <c r="B63" s="321" t="s">
        <v>570</v>
      </c>
      <c r="C63" s="326"/>
      <c r="D63" s="316"/>
      <c r="E63" s="322" t="e">
        <f t="shared" si="21"/>
        <v>#DIV/0!</v>
      </c>
      <c r="F63" s="323">
        <f t="shared" si="14"/>
        <v>0</v>
      </c>
      <c r="G63" s="324"/>
      <c r="H63" s="320" t="str">
        <f t="shared" si="15"/>
        <v>x</v>
      </c>
      <c r="I63" s="320" t="str">
        <f t="shared" si="16"/>
        <v/>
      </c>
      <c r="J63" s="320" t="str">
        <f t="shared" si="17"/>
        <v/>
      </c>
      <c r="K63" s="320" t="str">
        <f t="shared" si="18"/>
        <v/>
      </c>
      <c r="L63" s="320" t="str">
        <f t="shared" si="19"/>
        <v/>
      </c>
      <c r="M63" s="325"/>
      <c r="N63" s="127"/>
      <c r="BI63" s="42"/>
      <c r="BJ63" s="42"/>
    </row>
    <row r="64" spans="1:62" ht="24" hidden="1" customHeight="1" x14ac:dyDescent="0.25">
      <c r="A64" s="126"/>
      <c r="B64" s="321" t="s">
        <v>570</v>
      </c>
      <c r="C64" s="326"/>
      <c r="D64" s="316"/>
      <c r="E64" s="322" t="e">
        <f t="shared" si="21"/>
        <v>#DIV/0!</v>
      </c>
      <c r="F64" s="323">
        <f>G64/100</f>
        <v>0</v>
      </c>
      <c r="G64" s="324"/>
      <c r="H64" s="320" t="str">
        <f t="shared" si="15"/>
        <v>x</v>
      </c>
      <c r="I64" s="320" t="str">
        <f t="shared" si="16"/>
        <v/>
      </c>
      <c r="J64" s="320" t="str">
        <f t="shared" si="17"/>
        <v/>
      </c>
      <c r="K64" s="320" t="str">
        <f t="shared" si="18"/>
        <v/>
      </c>
      <c r="L64" s="320" t="str">
        <f t="shared" si="19"/>
        <v/>
      </c>
      <c r="M64" s="325"/>
      <c r="N64" s="127"/>
    </row>
    <row r="65" spans="1:62" ht="19.899999999999999" hidden="1" customHeight="1" x14ac:dyDescent="0.25">
      <c r="A65" s="126"/>
      <c r="B65" s="321"/>
      <c r="C65" s="326"/>
      <c r="D65" s="316"/>
      <c r="E65" s="322" t="e">
        <f t="shared" si="21"/>
        <v>#DIV/0!</v>
      </c>
      <c r="F65" s="323">
        <f>G65/100</f>
        <v>0</v>
      </c>
      <c r="G65" s="324"/>
      <c r="H65" s="320" t="str">
        <f t="shared" si="15"/>
        <v>x</v>
      </c>
      <c r="I65" s="320" t="str">
        <f t="shared" si="16"/>
        <v/>
      </c>
      <c r="J65" s="320" t="str">
        <f t="shared" si="17"/>
        <v/>
      </c>
      <c r="K65" s="320" t="str">
        <f t="shared" si="18"/>
        <v/>
      </c>
      <c r="L65" s="320" t="str">
        <f t="shared" si="19"/>
        <v/>
      </c>
      <c r="M65" s="325"/>
      <c r="N65" s="127"/>
    </row>
    <row r="66" spans="1:62" ht="48.6" hidden="1" customHeight="1" x14ac:dyDescent="0.25">
      <c r="A66" s="126"/>
      <c r="D66" s="316"/>
      <c r="E66" s="322" t="e">
        <f t="shared" si="21"/>
        <v>#DIV/0!</v>
      </c>
      <c r="F66" s="323">
        <f t="shared" si="14"/>
        <v>0</v>
      </c>
      <c r="G66" s="324"/>
      <c r="H66" s="320" t="str">
        <f t="shared" si="15"/>
        <v>x</v>
      </c>
      <c r="I66" s="320" t="str">
        <f t="shared" si="16"/>
        <v/>
      </c>
      <c r="J66" s="320" t="str">
        <f t="shared" si="17"/>
        <v/>
      </c>
      <c r="K66" s="320" t="str">
        <f t="shared" si="18"/>
        <v/>
      </c>
      <c r="L66" s="320" t="str">
        <f t="shared" si="19"/>
        <v/>
      </c>
      <c r="M66" s="325"/>
      <c r="N66" s="127"/>
      <c r="O66" s="145">
        <f>SUM(E29:E40)</f>
        <v>20</v>
      </c>
      <c r="P66" s="313" t="e">
        <f>SUM(E48:E66)</f>
        <v>#DIV/0!</v>
      </c>
    </row>
    <row r="67" spans="1:62" s="60" customFormat="1" ht="24" customHeight="1" x14ac:dyDescent="0.25">
      <c r="A67" s="126"/>
      <c r="B67" s="490" t="s">
        <v>305</v>
      </c>
      <c r="C67" s="490"/>
      <c r="D67" s="354">
        <f>SUM(D48:D66)</f>
        <v>0</v>
      </c>
      <c r="E67" s="491" t="s">
        <v>306</v>
      </c>
      <c r="F67" s="491"/>
      <c r="G67" s="491"/>
      <c r="H67" s="490" t="s">
        <v>287</v>
      </c>
      <c r="I67" s="490"/>
      <c r="J67" s="490"/>
      <c r="K67" s="490"/>
      <c r="L67" s="490"/>
      <c r="M67" s="328" t="s">
        <v>288</v>
      </c>
      <c r="N67" s="127"/>
      <c r="O67" s="311" t="e">
        <f>SUM(E48:E66)</f>
        <v>#DIV/0!</v>
      </c>
      <c r="P67" s="60" t="e">
        <f>SUM(P3:P66)</f>
        <v>#DIV/0!</v>
      </c>
      <c r="BI67" s="135"/>
      <c r="BJ67" s="136"/>
    </row>
    <row r="68" spans="1:62" s="60" customFormat="1" ht="24" customHeight="1" x14ac:dyDescent="0.25">
      <c r="A68" s="126"/>
      <c r="B68" s="490" t="s">
        <v>535</v>
      </c>
      <c r="C68" s="490"/>
      <c r="D68" s="354">
        <f>SUM(D48:D56)</f>
        <v>0</v>
      </c>
      <c r="E68" s="491" t="e">
        <f>SUM(E48:E56)</f>
        <v>#DIV/0!</v>
      </c>
      <c r="F68" s="491"/>
      <c r="G68" s="491"/>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485"/>
      <c r="B70" s="486"/>
      <c r="C70" s="486"/>
      <c r="D70" s="486"/>
      <c r="E70" s="486"/>
      <c r="F70" s="486"/>
      <c r="G70" s="486"/>
      <c r="H70" s="486"/>
      <c r="I70" s="486"/>
      <c r="J70" s="486"/>
      <c r="K70" s="486"/>
      <c r="L70" s="486"/>
      <c r="M70" s="486"/>
      <c r="N70" s="487"/>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488" t="s">
        <v>537</v>
      </c>
      <c r="D72" s="488"/>
      <c r="E72" s="488"/>
      <c r="F72" s="488"/>
      <c r="G72" s="488"/>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488" t="s">
        <v>538</v>
      </c>
      <c r="D74" s="488"/>
      <c r="E74" s="488"/>
      <c r="F74" s="488"/>
      <c r="G74" s="488"/>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488" t="s">
        <v>307</v>
      </c>
      <c r="D76" s="488"/>
      <c r="E76" s="488"/>
      <c r="F76" s="488"/>
      <c r="G76" s="488"/>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B1:M1"/>
    <mergeCell ref="B2:M2"/>
    <mergeCell ref="B10:C12"/>
    <mergeCell ref="D10:D13"/>
    <mergeCell ref="B26:C27"/>
    <mergeCell ref="D26:D28"/>
    <mergeCell ref="E26:E28"/>
    <mergeCell ref="F26:F28"/>
    <mergeCell ref="G26:G28"/>
    <mergeCell ref="B23:C24"/>
    <mergeCell ref="E23:G23"/>
    <mergeCell ref="H23:L23"/>
    <mergeCell ref="E24:G24"/>
    <mergeCell ref="B25:M25"/>
    <mergeCell ref="H41:L42"/>
    <mergeCell ref="M41:M42"/>
    <mergeCell ref="E42:G42"/>
    <mergeCell ref="E10:E13"/>
    <mergeCell ref="F10:F13"/>
    <mergeCell ref="G10:G13"/>
    <mergeCell ref="H10:L10"/>
    <mergeCell ref="M10:M13"/>
    <mergeCell ref="M26:M28"/>
    <mergeCell ref="D44:D47"/>
    <mergeCell ref="E44:E47"/>
    <mergeCell ref="F44:F47"/>
    <mergeCell ref="G44:G47"/>
    <mergeCell ref="B41:C42"/>
    <mergeCell ref="E41:G41"/>
    <mergeCell ref="C76:G76"/>
    <mergeCell ref="E5:J5"/>
    <mergeCell ref="E6:J6"/>
    <mergeCell ref="B68:C68"/>
    <mergeCell ref="E68:G68"/>
    <mergeCell ref="A70:N70"/>
    <mergeCell ref="C72:G72"/>
    <mergeCell ref="C74:G74"/>
    <mergeCell ref="H44:L44"/>
    <mergeCell ref="M45:M47"/>
    <mergeCell ref="B67:C67"/>
    <mergeCell ref="E67:G67"/>
    <mergeCell ref="H67:L67"/>
    <mergeCell ref="B43:C43"/>
    <mergeCell ref="E43:G43"/>
    <mergeCell ref="B44:C46"/>
  </mergeCells>
  <conditionalFormatting sqref="H29:H40 H14:H22">
    <cfRule type="cellIs" dxfId="174" priority="6" stopIfTrue="1" operator="equal">
      <formula>"X"</formula>
    </cfRule>
  </conditionalFormatting>
  <conditionalFormatting sqref="H48:H66">
    <cfRule type="cellIs" dxfId="173" priority="1" stopIfTrue="1" operator="equal">
      <formula>"X"</formula>
    </cfRule>
  </conditionalFormatting>
  <conditionalFormatting sqref="I29:I40 I14:I22">
    <cfRule type="cellIs" dxfId="172" priority="8" stopIfTrue="1" operator="equal">
      <formula>"X"</formula>
    </cfRule>
  </conditionalFormatting>
  <conditionalFormatting sqref="I48:I66">
    <cfRule type="cellIs" dxfId="171" priority="3" stopIfTrue="1" operator="equal">
      <formula>"X"</formula>
    </cfRule>
  </conditionalFormatting>
  <conditionalFormatting sqref="J29:J40 J14:J22">
    <cfRule type="cellIs" dxfId="170" priority="9" stopIfTrue="1" operator="equal">
      <formula>"X"</formula>
    </cfRule>
  </conditionalFormatting>
  <conditionalFormatting sqref="J48:J66">
    <cfRule type="cellIs" dxfId="169" priority="4" stopIfTrue="1" operator="equal">
      <formula>"X"</formula>
    </cfRule>
  </conditionalFormatting>
  <conditionalFormatting sqref="K29:K40 K14:K22">
    <cfRule type="cellIs" dxfId="168" priority="7" stopIfTrue="1" operator="equal">
      <formula>"X"</formula>
    </cfRule>
  </conditionalFormatting>
  <conditionalFormatting sqref="K48:K66">
    <cfRule type="cellIs" dxfId="167" priority="2" stopIfTrue="1" operator="equal">
      <formula>"X"</formula>
    </cfRule>
  </conditionalFormatting>
  <conditionalFormatting sqref="L48:L66 L14:M22">
    <cfRule type="cellIs" dxfId="166" priority="5" stopIfTrue="1" operator="equal">
      <formula>"X"</formula>
    </cfRule>
  </conditionalFormatting>
  <conditionalFormatting sqref="L29:M40">
    <cfRule type="cellIs" dxfId="165" priority="10" stopIfTrue="1" operator="equal">
      <formula>"X"</formula>
    </cfRule>
  </conditionalFormatting>
  <dataValidations count="2">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D777149F-57C5-46EA-9F8B-4A7F8B22A14D}">
      <formula1>Valore</formula1>
    </dataValidation>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9DB2F08A-D1E3-4DDB-8283-973FCED9AC0E}">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DEE29D-474F-4237-84B7-39C66053A58A}">
          <x14:formula1>
            <xm:f>Foglio1!$A$2:$A$10</xm:f>
          </x14:formula1>
          <xm:sqref>A38:A45 B48</xm:sqref>
        </x14:dataValidation>
        <x14:dataValidation type="list" allowBlank="1" showInputMessage="1" showErrorMessage="1" xr:uid="{2180D008-5CA0-4F66-BA9C-EDA2EA2DD141}">
          <x14:formula1>
            <xm:f>Foglio1!$B$2:$B$10</xm:f>
          </x14:formula1>
          <xm:sqref>B38:B45 C48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31</vt:i4>
      </vt:variant>
      <vt:variant>
        <vt:lpstr>Intervalli denominati</vt:lpstr>
      </vt:variant>
      <vt:variant>
        <vt:i4>4</vt:i4>
      </vt:variant>
    </vt:vector>
  </HeadingPairs>
  <TitlesOfParts>
    <vt:vector size="35" baseType="lpstr">
      <vt:lpstr>Elenco P.I.</vt:lpstr>
      <vt:lpstr>Elenco Obiettivi</vt:lpstr>
      <vt:lpstr>8vuota</vt:lpstr>
      <vt:lpstr>9vuota</vt:lpstr>
      <vt:lpstr>10vuota</vt:lpstr>
      <vt:lpstr>Foglio6</vt:lpstr>
      <vt:lpstr>Foglio7</vt:lpstr>
      <vt:lpstr>Dirigente</vt:lpstr>
      <vt:lpstr>Dip. </vt:lpstr>
      <vt:lpstr>Dip.  (2)</vt:lpstr>
      <vt:lpstr>Dip.  (3)</vt:lpstr>
      <vt:lpstr>Dip.  (4)</vt:lpstr>
      <vt:lpstr>Dip.  (5)</vt:lpstr>
      <vt:lpstr>Dip.  (6)</vt:lpstr>
      <vt:lpstr>Dip.  (7)</vt:lpstr>
      <vt:lpstr>Dip.  (8)</vt:lpstr>
      <vt:lpstr>Dip.  (9)</vt:lpstr>
      <vt:lpstr>Dip.  (10)</vt:lpstr>
      <vt:lpstr>Foglio5</vt:lpstr>
      <vt:lpstr>Dip. 6</vt:lpstr>
      <vt:lpstr>Dip. 7</vt:lpstr>
      <vt:lpstr>Dip. 8</vt:lpstr>
      <vt:lpstr>Dip. 9</vt:lpstr>
      <vt:lpstr>Dip.10</vt:lpstr>
      <vt:lpstr>Report</vt:lpstr>
      <vt:lpstr>Grafici</vt:lpstr>
      <vt:lpstr>Foglio1</vt:lpstr>
      <vt:lpstr>Comp.</vt:lpstr>
      <vt:lpstr>Foglio2</vt:lpstr>
      <vt:lpstr>Foglio4</vt:lpstr>
      <vt:lpstr>Foglio3</vt:lpstr>
      <vt:lpstr>'10vuota'!Area_stampa</vt:lpstr>
      <vt:lpstr>'8vuota'!Area_stampa</vt:lpstr>
      <vt:lpstr>'9vuota'!Area_stampa</vt:lpstr>
      <vt:lpstr>'Elenco Obiettivi'!Area_stampa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2024-08-05T14:24:54Z</dcterms:modified>
</cp:coreProperties>
</file>